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8" i="371" l="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V12" i="371" l="1"/>
  <c r="V14" i="371"/>
  <c r="U6" i="371"/>
  <c r="U16" i="371"/>
  <c r="U18" i="371"/>
  <c r="U20" i="371"/>
  <c r="U24" i="371"/>
  <c r="U26" i="371"/>
  <c r="U30" i="371"/>
  <c r="U34" i="371"/>
  <c r="U42" i="371"/>
  <c r="U44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R23" i="419"/>
  <c r="Z23" i="419"/>
  <c r="N23" i="419"/>
  <c r="K23" i="419"/>
  <c r="S23" i="419"/>
  <c r="AA23" i="419"/>
  <c r="AE23" i="419"/>
  <c r="V23" i="419"/>
  <c r="R22" i="419"/>
  <c r="AD23" i="419"/>
  <c r="I18" i="419"/>
  <c r="U18" i="419"/>
  <c r="AG18" i="419"/>
  <c r="M23" i="419"/>
  <c r="U23" i="419"/>
  <c r="AC23" i="419"/>
  <c r="M18" i="419"/>
  <c r="Y18" i="419"/>
  <c r="H23" i="419"/>
  <c r="L23" i="419"/>
  <c r="P23" i="419"/>
  <c r="T23" i="419"/>
  <c r="X23" i="419"/>
  <c r="AB23" i="419"/>
  <c r="AF23" i="419"/>
  <c r="I23" i="419"/>
  <c r="Q23" i="419"/>
  <c r="Y23" i="419"/>
  <c r="AG23" i="419"/>
  <c r="Q18" i="419"/>
  <c r="AC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A6" i="419"/>
  <c r="O6" i="419"/>
  <c r="AF6" i="419"/>
  <c r="AB6" i="419"/>
  <c r="X6" i="419"/>
  <c r="T6" i="419"/>
  <c r="P6" i="419"/>
  <c r="L6" i="419"/>
  <c r="H6" i="419"/>
  <c r="AH6" i="419"/>
  <c r="W6" i="419"/>
  <c r="K6" i="419"/>
  <c r="AD6" i="419"/>
  <c r="Z6" i="419"/>
  <c r="V6" i="419"/>
  <c r="R6" i="419"/>
  <c r="N6" i="419"/>
  <c r="J6" i="419"/>
  <c r="Q6" i="419"/>
  <c r="I6" i="419"/>
  <c r="AE6" i="419"/>
  <c r="S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Q3" i="377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<sst xmlns="http://schemas.openxmlformats.org/spreadsheetml/2006/main" count="30542" uniqueCount="5815">
  <si>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</si>
  <si>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</si>
  <si>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</si>
  <si>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</si>
  <si>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</si>
  <si>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</si>
  <si>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</si>
  <si>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</si>
  <si>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</si>
  <si>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</si>
  <si>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</si>
  <si>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</si>
  <si>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</si>
  <si>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</si>
  <si>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</si>
  <si>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</si>
  <si>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</si>
  <si>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</si>
  <si>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</si>
  <si>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</si>
  <si>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</si>
  <si>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</si>
  <si>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</si>
  <si>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</si>
  <si>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</si>
  <si>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</si>
  <si>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</si>
  <si>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</si>
  <si>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</si>
  <si>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</si>
  <si>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</si>
  <si>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</si>
  <si>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</si>
  <si>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</si>
  <si>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</si>
  <si>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</si>
  <si>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</si>
  <si>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</si>
  <si>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</si>
  <si>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</si>
  <si>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</si>
  <si>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</si>
  <si>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</si>
  <si>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</si>
  <si>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</si>
  <si>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</si>
  <si>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</si>
  <si>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</si>
  <si>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</si>
  <si>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</si>
  <si>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</si>
  <si>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</si>
  <si>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</si>
  <si>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</si>
  <si>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</si>
  <si>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</si>
  <si>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</si>
  <si>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</si>
  <si>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</si>
  <si>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</si>
  <si>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</si>
  <si>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</si>
  <si>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</si>
  <si>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</si>
  <si>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</si>
  <si>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</si>
  <si>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</si>
  <si>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</si>
  <si>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</si>
  <si>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</si>
  <si>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</si>
  <si>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</si>
  <si>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</si>
  <si>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</si>
  <si>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</si>
  <si>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</si>
  <si>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</si>
  <si>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</si>
  <si>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</si>
  <si>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</si>
  <si>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</si>
  <si>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</si>
  <si>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</si>
  <si>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</si>
  <si>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</si>
  <si>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</si>
  <si>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</si>
  <si>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</si>
  <si>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</si>
  <si>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</si>
  <si>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</si>
  <si>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</si>
  <si>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</si>
  <si>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</si>
  <si>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</si>
  <si>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</si>
  <si>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</si>
  <si>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</si>
  <si>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</si>
  <si>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</si>
  <si>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</si>
  <si>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</si>
  <si>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</si>
  <si>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</si>
  <si>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</si>
  <si>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</si>
  <si>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</si>
  <si>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</si>
  <si>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</si>
  <si>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</si>
  <si>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</si>
  <si>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</si>
  <si>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</si>
  <si>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</si>
  <si>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</si>
  <si>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</si>
  <si>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</si>
  <si>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</si>
  <si>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</si>
  <si>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</si>
  <si>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</si>
  <si>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</si>
  <si>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</si>
  <si>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</si>
  <si>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</si>
  <si>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</si>
  <si>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</si>
  <si>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</si>
  <si>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</si>
  <si>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</si>
  <si>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</si>
  <si>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</si>
  <si>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</si>
  <si>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</si>
  <si>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</si>
  <si>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</si>
  <si>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</si>
  <si>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</si>
  <si>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</si>
  <si>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</si>
  <si>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</si>
  <si>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</si>
  <si>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</si>
  <si>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</si>
  <si>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</si>
  <si>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</si>
  <si>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</si>
  <si>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</si>
  <si>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</si>
  <si>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</si>
  <si>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</si>
  <si>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</si>
  <si>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</si>
  <si>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</si>
  <si>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</si>
  <si>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</si>
  <si>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</si>
  <si>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</si>
  <si>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</si>
  <si>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</si>
  <si>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</si>
  <si>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</si>
  <si>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</si>
  <si>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</si>
  <si>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</si>
  <si>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</si>
  <si>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</si>
  <si>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</si>
  <si>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</si>
  <si>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</si>
  <si>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</si>
  <si>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</si>
  <si>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</si>
  <si>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</si>
  <si>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</si>
  <si>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</si>
  <si>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</si>
  <si>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</si>
  <si>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</si>
  <si>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</si>
  <si>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</si>
  <si>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</si>
  <si>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</si>
  <si>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</si>
  <si>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</si>
  <si>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</si>
  <si>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</si>
  <si>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</si>
  <si>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</si>
  <si>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</si>
  <si>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</si>
  <si>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</si>
  <si>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</si>
  <si>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</si>
  <si>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</si>
  <si>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</si>
  <si>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</si>
  <si>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</si>
  <si>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</si>
  <si>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</si>
  <si>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</si>
  <si>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</si>
  <si>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</si>
  <si>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</si>
  <si>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</si>
  <si>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</si>
  <si>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</si>
  <si>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</si>
  <si>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</si>
  <si>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</si>
  <si>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</si>
  <si>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</si>
  <si>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</si>
  <si>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</si>
  <si>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</si>
  <si>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</si>
  <si>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</si>
  <si>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</si>
  <si>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</si>
  <si>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</si>
  <si>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</si>
  <si>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</si>
  <si>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</si>
  <si>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</si>
  <si>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</si>
  <si>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</si>
  <si>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</si>
  <si>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</si>
  <si>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</si>
  <si>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</si>
  <si>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</si>
  <si>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</si>
  <si>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</si>
  <si>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</si>
  <si>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</si>
  <si>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</si>
  <si>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</si>
  <si>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</si>
  <si>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</si>
  <si>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</si>
  <si>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</si>
  <si>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</si>
  <si>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</si>
  <si>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</si>
  <si>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</si>
  <si>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</si>
  <si>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</si>
  <si>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</si>
  <si>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</si>
  <si>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</si>
  <si>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</si>
  <si>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</si>
  <si>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</si>
  <si>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</si>
  <si>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</si>
  <si>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</si>
  <si>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</si>
  <si>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</si>
  <si>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</si>
  <si>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</si>
  <si>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</si>
  <si>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</si>
  <si>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</si>
  <si>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</si>
  <si>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</si>
  <si>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</si>
  <si>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</si>
  <si>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</si>
  <si>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</si>
  <si>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</si>
  <si>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</si>
  <si>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</si>
  <si>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</si>
  <si>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</si>
  <si>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</si>
  <si>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</si>
  <si>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</si>
  <si>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</si>
  <si>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</si>
  <si>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</si>
  <si>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</si>
  <si>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</si>
  <si>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</si>
  <si>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</si>
  <si>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</si>
  <si>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</si>
  <si>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</si>
  <si>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</si>
  <si>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</si>
  <si>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</si>
  <si>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</si>
  <si>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</si>
  <si>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</si>
  <si>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</si>
  <si>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</si>
  <si>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</si>
  <si>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</si>
  <si>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</si>
  <si>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</si>
  <si>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</si>
  <si>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</si>
  <si>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</si>
  <si>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</si>
  <si>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</si>
  <si>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</si>
  <si>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</si>
  <si>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</si>
  <si>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</si>
  <si>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</si>
  <si>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</si>
  <si>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</si>
  <si>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</si>
  <si>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</si>
  <si>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</si>
  <si>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</si>
  <si>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</si>
  <si>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</si>
  <si>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</si>
  <si>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</si>
  <si>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</si>
  <si>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</si>
  <si>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</si>
  <si>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</si>
  <si>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</si>
  <si>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</si>
  <si>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</si>
  <si>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</si>
  <si>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</si>
  <si>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</si>
  <si>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</si>
  <si>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</si>
  <si>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</si>
  <si>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</si>
  <si>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</si>
  <si>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</si>
  <si>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</si>
  <si>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</si>
  <si>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</si>
  <si>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</si>
  <si>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</si>
  <si>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</si>
  <si>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</si>
  <si>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</si>
  <si>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</si>
  <si>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</si>
  <si>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</si>
  <si>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</si>
  <si>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</si>
  <si>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</si>
  <si>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</si>
  <si>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</si>
  <si>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</si>
  <si>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</si>
  <si>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</si>
  <si>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</si>
  <si>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</si>
  <si>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</si>
  <si>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</si>
  <si>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</si>
  <si>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</si>
  <si>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</si>
  <si>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</si>
  <si>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</si>
  <si>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</si>
  <si>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</si>
  <si>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</si>
  <si>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</si>
  <si>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</si>
  <si>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</si>
  <si>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</si>
  <si>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</si>
  <si>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</si>
  <si>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</si>
  <si>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</si>
  <si>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</si>
  <si>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</si>
  <si>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</si>
  <si>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</si>
  <si>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</si>
  <si>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</si>
  <si>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</si>
  <si>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</si>
  <si>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</si>
  <si>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</si>
  <si>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</si>
  <si>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</si>
  <si>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</si>
  <si>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</si>
  <si>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</si>
  <si>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</si>
  <si>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</si>
  <si>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</si>
  <si>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</si>
  <si>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</si>
  <si>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</si>
  <si>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</si>
  <si>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</si>
  <si>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</si>
  <si>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</si>
  <si>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</si>
  <si>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</si>
  <si>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</si>
  <si>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</si>
  <si>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</si>
  <si>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</si>
  <si>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</si>
  <si>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</si>
  <si>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</si>
  <si>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</si>
  <si>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</si>
  <si>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</si>
  <si>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</si>
  <si>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</si>
  <si>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</si>
  <si>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</si>
  <si>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</si>
  <si>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</si>
  <si>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</si>
  <si>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</si>
  <si>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</si>
  <si>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</si>
  <si>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</si>
  <si>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</si>
  <si>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</si>
  <si>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</si>
  <si>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</si>
  <si>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</si>
  <si>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</si>
  <si>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</si>
  <si>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</si>
  <si>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</si>
  <si>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</si>
  <si>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</si>
  <si>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</si>
  <si>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</si>
  <si>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</si>
  <si>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</si>
  <si>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</si>
  <si>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</si>
  <si>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</si>
  <si>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</si>
  <si>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</si>
  <si>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</si>
  <si>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</si>
  <si>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</si>
  <si>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</si>
  <si>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</si>
  <si>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</si>
  <si>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</si>
  <si>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</si>
  <si>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</si>
  <si>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</si>
  <si>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</si>
  <si>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</si>
  <si>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</si>
  <si>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</si>
  <si>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</si>
  <si>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</si>
  <si>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</si>
  <si>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</si>
  <si>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</si>
  <si>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</si>
  <si>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</si>
  <si>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</si>
  <si>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</si>
  <si>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</si>
  <si>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</si>
  <si>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</si>
  <si>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</si>
  <si>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</si>
  <si>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</si>
  <si>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</si>
  <si>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</si>
  <si>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</si>
  <si>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</si>
  <si>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</si>
  <si>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</si>
  <si>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</si>
  <si>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</si>
  <si>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</si>
  <si>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</si>
  <si>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</si>
  <si>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</si>
  <si>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</si>
  <si>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</si>
  <si>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</si>
  <si>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</si>
  <si>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</si>
  <si>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</si>
  <si>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</si>
  <si>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</si>
  <si>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</si>
  <si>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</si>
  <si>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</si>
  <si>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</si>
  <si>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</si>
  <si>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</si>
  <si>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</si>
  <si>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</si>
  <si>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</si>
  <si>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</si>
  <si>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</si>
  <si>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</si>
  <si>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</si>
  <si>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</si>
  <si>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</si>
  <si>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</si>
  <si>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</si>
  <si>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</si>
  <si>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</si>
  <si>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</si>
  <si>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</si>
  <si>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</si>
  <si>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</si>
  <si>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</si>
  <si>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</si>
  <si>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</si>
  <si>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</si>
  <si>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</si>
  <si>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</si>
  <si>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</si>
  <si>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</si>
  <si>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</si>
  <si>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</si>
  <si>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</si>
  <si>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</si>
  <si>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</si>
  <si>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</si>
  <si>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</si>
  <si>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</si>
  <si>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</si>
  <si>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</si>
  <si>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</si>
  <si>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</si>
  <si>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</si>
  <si>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</si>
  <si>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</si>
  <si>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</si>
  <si>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</si>
  <si>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</si>
  <si>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</si>
  <si>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</si>
  <si>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</si>
  <si>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</si>
  <si>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</si>
  <si>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</si>
  <si>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</si>
  <si>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</si>
  <si>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</si>
  <si>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</si>
  <si>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</si>
  <si>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</si>
  <si>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</si>
  <si>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</si>
  <si>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</si>
  <si>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</si>
  <si>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</si>
  <si>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</si>
  <si>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</si>
  <si>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</si>
  <si>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</si>
  <si>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</si>
  <si>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</si>
  <si>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</si>
  <si>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</si>
  <si>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</si>
  <si>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</si>
  <si>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</si>
  <si>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</si>
  <si>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</si>
  <si>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</si>
  <si>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</si>
  <si>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</si>
  <si>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</si>
  <si>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</si>
  <si>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</si>
  <si>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</si>
  <si>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</si>
  <si>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</si>
  <si>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</si>
  <si>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</si>
  <si>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</si>
  <si>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</si>
  <si>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</si>
  <si>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</si>
  <si>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</si>
  <si>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</si>
  <si>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</si>
  <si>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</si>
  <si>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</si>
  <si>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</si>
  <si>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</si>
  <si>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</si>
  <si>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</si>
  <si>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100502</t>
  </si>
  <si>
    <t>502</t>
  </si>
  <si>
    <t>MESOCAIN</t>
  </si>
  <si>
    <t>INJ 10X10ML 1%</t>
  </si>
  <si>
    <t>158249</t>
  </si>
  <si>
    <t>58249</t>
  </si>
  <si>
    <t>GUAJACURAN « 5 % INJ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</si>
  <si>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</si>
  <si>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</si>
  <si>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</si>
  <si>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</si>
  <si>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</si>
  <si>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</si>
  <si>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</si>
  <si>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</si>
  <si>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</si>
  <si>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</si>
  <si>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</si>
  <si>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102439</t>
  </si>
  <si>
    <t>2439</t>
  </si>
  <si>
    <t>MARCAINE 0.5%</t>
  </si>
  <si>
    <t>INJ SOL5X20ML/100MG</t>
  </si>
  <si>
    <t>103801</t>
  </si>
  <si>
    <t>3801</t>
  </si>
  <si>
    <t>CONCOR COR 2.5 MG</t>
  </si>
  <si>
    <t>TBL OBD 28X2.5MG</t>
  </si>
  <si>
    <t>117187</t>
  </si>
  <si>
    <t>17187</t>
  </si>
  <si>
    <t>NIMESIL</t>
  </si>
  <si>
    <t>PORGRASUS30X100MG-S</t>
  </si>
  <si>
    <t>142773</t>
  </si>
  <si>
    <t>42773</t>
  </si>
  <si>
    <t>CORYOL 6,25</t>
  </si>
  <si>
    <t>PORTBLNOB 30X6.25MG</t>
  </si>
  <si>
    <t>131866</t>
  </si>
  <si>
    <t>31866</t>
  </si>
  <si>
    <t>ASENTRA 50</t>
  </si>
  <si>
    <t>POR TBL FLM 28X50MG</t>
  </si>
  <si>
    <t>849905</t>
  </si>
  <si>
    <t>169548</t>
  </si>
  <si>
    <t>METFORMIN MYLAN 1000 MG</t>
  </si>
  <si>
    <t>POR TBL FLM 60X1000MG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</si>
  <si>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</si>
  <si>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</si>
  <si>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</si>
  <si>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</si>
  <si>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</si>
  <si>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</si>
  <si>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</si>
  <si>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</si>
  <si>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</si>
  <si>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</si>
  <si>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</si>
  <si>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</si>
  <si>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</si>
  <si>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</si>
  <si>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</si>
  <si>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</si>
  <si>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</si>
  <si>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</si>
  <si>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</si>
  <si>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</si>
  <si>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</si>
  <si>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</si>
  <si>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</si>
  <si>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</si>
  <si>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</si>
  <si>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</si>
  <si>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</si>
  <si>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</si>
  <si>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</si>
  <si>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</si>
  <si>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</si>
  <si>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</si>
  <si>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</si>
  <si>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</si>
  <si>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</si>
  <si>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</si>
  <si>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</si>
  <si>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</si>
  <si>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</si>
  <si>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</si>
  <si>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</si>
  <si>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</si>
  <si>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</si>
  <si>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</si>
  <si>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</si>
  <si>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</si>
  <si>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</si>
  <si>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</si>
  <si>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</si>
  <si>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</si>
  <si>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</si>
  <si>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</si>
  <si>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</si>
  <si>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</si>
  <si>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</si>
  <si>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</si>
  <si>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</si>
  <si>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</si>
  <si>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</si>
  <si>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</si>
  <si>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</si>
  <si>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</si>
  <si>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</si>
  <si>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</si>
  <si>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</si>
  <si>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</si>
  <si>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</si>
  <si>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</si>
  <si>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</si>
  <si>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</si>
  <si>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</si>
  <si>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</si>
  <si>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</si>
  <si>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</si>
  <si>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</si>
  <si>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</si>
  <si>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</si>
  <si>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</si>
  <si>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</si>
  <si>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</si>
  <si>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</si>
  <si>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</si>
  <si>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</si>
  <si>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</si>
  <si>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</si>
  <si>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</si>
  <si>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</si>
  <si>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</si>
  <si>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</si>
  <si>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</si>
  <si>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</si>
  <si>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</si>
  <si>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</si>
  <si>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</si>
  <si>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</si>
  <si>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</si>
  <si>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</si>
  <si>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</si>
  <si>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</si>
  <si>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</si>
  <si>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</si>
  <si>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</si>
  <si>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</si>
  <si>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</si>
  <si>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</si>
  <si>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</si>
  <si>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</si>
  <si>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</si>
  <si>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</si>
  <si>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</si>
  <si>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</si>
  <si>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</si>
  <si>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</si>
  <si>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</si>
  <si>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</si>
  <si>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</si>
  <si>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</si>
  <si>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</si>
  <si>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</si>
  <si>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</si>
  <si>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</si>
  <si>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</si>
  <si>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</si>
  <si>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</si>
  <si>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</si>
  <si>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</si>
  <si>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</si>
  <si>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</si>
  <si>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</si>
  <si>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</si>
  <si>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</si>
  <si>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</si>
  <si>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</si>
  <si>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</si>
  <si>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</si>
  <si>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</si>
  <si>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</si>
  <si>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</si>
  <si>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</si>
  <si>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</si>
  <si>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</si>
  <si>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</si>
  <si>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</si>
  <si>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</si>
  <si>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</si>
  <si>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</si>
  <si>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</si>
  <si>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</si>
  <si>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</si>
  <si>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</si>
  <si>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</si>
  <si>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</si>
  <si>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</si>
  <si>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</si>
  <si>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</si>
  <si>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</si>
  <si>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</si>
  <si>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</si>
  <si>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</si>
  <si>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</si>
  <si>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</si>
  <si>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</si>
  <si>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</si>
  <si>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188217</t>
  </si>
  <si>
    <t>88217</t>
  </si>
  <si>
    <t>LEXAURIN</t>
  </si>
  <si>
    <t>TBL 30X1.5MG</t>
  </si>
  <si>
    <t>188219</t>
  </si>
  <si>
    <t>88219</t>
  </si>
  <si>
    <t>TBL 30X3MG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</si>
  <si>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</si>
  <si>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</si>
  <si>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</si>
  <si>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</si>
  <si>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</si>
  <si>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</si>
  <si>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</si>
  <si>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</si>
  <si>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</si>
  <si>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</si>
  <si>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</si>
  <si>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</si>
  <si>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</si>
  <si>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</si>
  <si>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</si>
  <si>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</si>
  <si>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</si>
  <si>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</si>
  <si>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</si>
  <si>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</si>
  <si>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</si>
  <si>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</si>
  <si>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</si>
  <si>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</si>
  <si>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</si>
  <si>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</si>
  <si>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</si>
  <si>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</si>
  <si>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</si>
  <si>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</si>
  <si>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</si>
  <si>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</si>
  <si>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</si>
  <si>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</si>
  <si>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</si>
  <si>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</si>
  <si>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</si>
  <si>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</si>
  <si>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</si>
  <si>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</si>
  <si>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</si>
  <si>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</si>
  <si>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</si>
  <si>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</si>
  <si>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</si>
  <si>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</si>
  <si>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</si>
  <si>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</si>
  <si>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</si>
  <si>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</si>
  <si>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</si>
  <si>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</si>
  <si>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</si>
  <si>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</si>
  <si>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</si>
  <si>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</si>
  <si>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</si>
  <si>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</si>
  <si>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</si>
  <si>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</si>
  <si>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</si>
  <si>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</si>
  <si>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</si>
  <si>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</si>
  <si>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</si>
  <si>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</si>
  <si>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</si>
  <si>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</si>
  <si>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</si>
  <si>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</si>
  <si>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</si>
  <si>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</si>
  <si>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</si>
  <si>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</si>
  <si>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</si>
  <si>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</si>
  <si>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</si>
  <si>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</si>
  <si>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848930</t>
  </si>
  <si>
    <t>155781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</si>
  <si>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</si>
  <si>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</si>
  <si>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</si>
  <si>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</si>
  <si>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</si>
  <si>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</si>
  <si>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</si>
  <si>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</si>
  <si>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</si>
  <si>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</si>
  <si>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</si>
  <si>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</si>
  <si>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</si>
  <si>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</si>
  <si>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</si>
  <si>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</si>
  <si>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</si>
  <si>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</si>
  <si>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</si>
  <si>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</si>
  <si>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</si>
  <si>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</si>
  <si>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</si>
  <si>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987465</t>
  </si>
  <si>
    <t>Menalind vlhké ošetř.ubrousky 50ks náhradní náplň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</si>
  <si>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</si>
  <si>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</si>
  <si>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</si>
  <si>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</si>
  <si>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</si>
  <si>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</si>
  <si>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</si>
  <si>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</si>
  <si>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</si>
  <si>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</si>
  <si>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</si>
  <si>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</si>
  <si>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</si>
  <si>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</si>
  <si>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</si>
  <si>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</si>
  <si>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</si>
  <si>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</si>
  <si>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</si>
  <si>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</si>
  <si>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</si>
  <si>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</si>
  <si>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</si>
  <si>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</si>
  <si>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</si>
  <si>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</si>
  <si>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</si>
  <si>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</si>
  <si>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</si>
  <si>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126530</t>
  </si>
  <si>
    <t>26530</t>
  </si>
  <si>
    <t>EXELON 1,5 MG</t>
  </si>
  <si>
    <t>POR CPS DUR 56X1.5MG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</si>
  <si>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</si>
  <si>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</si>
  <si>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</si>
  <si>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</si>
  <si>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</si>
  <si>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</si>
  <si>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</si>
  <si>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</si>
  <si>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</si>
  <si>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</si>
  <si>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</si>
  <si>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</si>
  <si>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</si>
  <si>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</si>
  <si>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</si>
  <si>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</si>
  <si>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</si>
  <si>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</si>
  <si>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</si>
  <si>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</si>
  <si>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</si>
  <si>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</si>
  <si>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</si>
  <si>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</si>
  <si>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</si>
  <si>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</si>
  <si>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</si>
  <si>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</si>
  <si>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</si>
  <si>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</si>
  <si>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</si>
  <si>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</si>
  <si>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</si>
  <si>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</si>
  <si>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</si>
  <si>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</si>
  <si>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</si>
  <si>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</si>
  <si>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</si>
  <si>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</si>
  <si>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</si>
  <si>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</si>
  <si>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</si>
  <si>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</si>
  <si>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</si>
  <si>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</si>
  <si>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</si>
  <si>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</si>
  <si>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</si>
  <si>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</si>
  <si>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</si>
  <si>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</si>
  <si>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</si>
  <si>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</si>
  <si>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</si>
  <si>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</si>
  <si>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</si>
  <si>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</si>
  <si>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</si>
  <si>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</si>
  <si>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</si>
  <si>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</si>
  <si>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</si>
  <si>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</si>
  <si>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</si>
  <si>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</si>
  <si>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849276</t>
  </si>
  <si>
    <t>155875</t>
  </si>
  <si>
    <t>TRENTAL</t>
  </si>
  <si>
    <t>INF SOL 5X5ML/100MG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</si>
  <si>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</si>
  <si>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</si>
  <si>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</si>
  <si>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</si>
  <si>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</si>
  <si>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</si>
  <si>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</si>
  <si>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</si>
  <si>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</si>
  <si>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</si>
  <si>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</si>
  <si>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</si>
  <si>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</si>
  <si>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</si>
  <si>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</si>
  <si>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</si>
  <si>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</si>
  <si>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</si>
  <si>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</si>
  <si>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</si>
  <si>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</si>
  <si>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</si>
  <si>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</si>
  <si>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</si>
  <si>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</si>
  <si>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</si>
  <si>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</si>
  <si>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</si>
  <si>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</si>
  <si>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</si>
  <si>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</si>
  <si>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</si>
  <si>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</si>
  <si>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</si>
  <si>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</si>
  <si>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</si>
  <si>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</si>
  <si>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</si>
  <si>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</si>
  <si>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</si>
  <si>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</si>
  <si>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</si>
  <si>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</si>
  <si>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</si>
  <si>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</si>
  <si>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</si>
  <si>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</si>
  <si>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</si>
  <si>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</si>
  <si>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</si>
  <si>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</si>
  <si>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</si>
  <si>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</si>
  <si>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</si>
  <si>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</si>
  <si>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</si>
  <si>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</si>
  <si>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</si>
  <si>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</si>
  <si>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</si>
  <si>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</si>
  <si>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</si>
  <si>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</si>
  <si>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</si>
  <si>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</si>
  <si>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</si>
  <si>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</si>
  <si>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</si>
  <si>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</si>
  <si>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</si>
  <si>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</si>
  <si>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</si>
  <si>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</si>
  <si>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</si>
  <si>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</si>
  <si>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</si>
  <si>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</si>
  <si>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</si>
  <si>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</si>
  <si>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</si>
  <si>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</si>
  <si>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</si>
  <si>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</si>
  <si>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</si>
  <si>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</si>
  <si>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</si>
  <si>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</si>
  <si>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</si>
  <si>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</si>
  <si>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</si>
  <si>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</si>
  <si>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</si>
  <si>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</si>
  <si>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</si>
  <si>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</si>
  <si>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</si>
  <si>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</si>
  <si>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</si>
  <si>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</si>
  <si>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</si>
  <si>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</si>
  <si>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</si>
  <si>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</si>
  <si>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</si>
  <si>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</si>
  <si>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</si>
  <si>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</si>
  <si>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</si>
  <si>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</si>
  <si>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</si>
  <si>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</si>
  <si>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</si>
  <si>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</si>
  <si>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</si>
  <si>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</si>
  <si>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</si>
  <si>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</si>
  <si>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</si>
  <si>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</si>
  <si>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103128</t>
  </si>
  <si>
    <t>3128</t>
  </si>
  <si>
    <t>STOPANGIN</t>
  </si>
  <si>
    <t>SPR 1X30ML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</si>
  <si>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</si>
  <si>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</si>
  <si>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</si>
  <si>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</si>
  <si>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</si>
  <si>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</si>
  <si>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</si>
  <si>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</si>
  <si>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</si>
  <si>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</si>
  <si>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</si>
  <si>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</si>
  <si>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</si>
  <si>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</si>
  <si>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</si>
  <si>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</si>
  <si>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</si>
  <si>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</si>
  <si>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</si>
  <si>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</si>
  <si>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</si>
  <si>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</si>
  <si>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</si>
  <si>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</si>
  <si>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</si>
  <si>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</si>
  <si>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790011</t>
  </si>
  <si>
    <t>Emspoma M 500g/chladivá</t>
  </si>
  <si>
    <t>842351</t>
  </si>
  <si>
    <t>3929</t>
  </si>
  <si>
    <t>Stopangin sol. 250ml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</si>
  <si>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</si>
  <si>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</si>
  <si>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</si>
  <si>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</si>
  <si>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</si>
  <si>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</si>
  <si>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</si>
  <si>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</si>
  <si>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</si>
  <si>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</si>
  <si>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</si>
  <si>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</si>
  <si>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</si>
  <si>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</si>
  <si>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</si>
  <si>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</si>
  <si>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</si>
  <si>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</si>
  <si>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</si>
  <si>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</si>
  <si>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</si>
  <si>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</si>
  <si>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</si>
  <si>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159392</t>
  </si>
  <si>
    <t>59392</t>
  </si>
  <si>
    <t>BROMHEXIN - EGIS</t>
  </si>
  <si>
    <t>SOL 1X60ML/120MG</t>
  </si>
  <si>
    <t>187764</t>
  </si>
  <si>
    <t>87764</t>
  </si>
  <si>
    <t>ARDEAELYTOSOL NA.HYDR.CARB.4.2%</t>
  </si>
  <si>
    <t>INF 1X200ML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</si>
  <si>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</si>
  <si>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</si>
  <si>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</si>
  <si>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</si>
  <si>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</si>
  <si>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</si>
  <si>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</si>
  <si>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</si>
  <si>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</si>
  <si>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</si>
  <si>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</si>
  <si>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</si>
  <si>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</si>
  <si>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</si>
  <si>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</si>
  <si>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</si>
  <si>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113703</t>
  </si>
  <si>
    <t>13703</t>
  </si>
  <si>
    <t>ZOVIRAX 200 MG</t>
  </si>
  <si>
    <t>POR TBL NOB25X200MG</t>
  </si>
  <si>
    <t>159642</t>
  </si>
  <si>
    <t>59642</t>
  </si>
  <si>
    <t>TBL 100X10MG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</si>
  <si>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</si>
  <si>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</si>
  <si>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</si>
  <si>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</si>
  <si>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</si>
  <si>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</si>
  <si>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</si>
  <si>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</si>
  <si>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</si>
  <si>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</si>
  <si>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</si>
  <si>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</si>
  <si>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500224</t>
  </si>
  <si>
    <t>Parodontax Extra 300ml ústní voda</t>
  </si>
  <si>
    <t>845813</t>
  </si>
  <si>
    <t>Deca durabolin 50mg amp.1x1ml</t>
  </si>
  <si>
    <t>921184</t>
  </si>
  <si>
    <t>KL UNGUENTUM</t>
  </si>
  <si>
    <t>98901</t>
  </si>
  <si>
    <t>GLUKÓZA 5% VIAFLO</t>
  </si>
  <si>
    <t>847962</t>
  </si>
  <si>
    <t>AESCIN 30mg tbl.60 VULM</t>
  </si>
  <si>
    <t>921535</t>
  </si>
  <si>
    <t>KL RICINI OL. 200 g</t>
  </si>
  <si>
    <t>169595</t>
  </si>
  <si>
    <t>69595</t>
  </si>
  <si>
    <t>ARDEAELYTOSOL L-ARGININCHL.21%</t>
  </si>
  <si>
    <t>INF 1X80ML</t>
  </si>
  <si>
    <t>198880</t>
  </si>
  <si>
    <t>98880</t>
  </si>
  <si>
    <t>125364</t>
  </si>
  <si>
    <t>25364</t>
  </si>
  <si>
    <t>HELICID 20 ZENTIVA</t>
  </si>
  <si>
    <t>POR CPS ETD 14X20MG</t>
  </si>
  <si>
    <t>181425</t>
  </si>
  <si>
    <t>81425</t>
  </si>
  <si>
    <t>XALACOM</t>
  </si>
  <si>
    <t>OPH GTT SOL 1X2.5ML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</si>
  <si>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</si>
  <si>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</si>
  <si>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</si>
  <si>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</si>
  <si>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</si>
  <si>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</si>
  <si>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</si>
  <si>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</si>
  <si>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</si>
  <si>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</si>
  <si>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</si>
  <si>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</si>
  <si>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</si>
  <si>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</si>
  <si>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</si>
  <si>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</si>
  <si>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</si>
  <si>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</si>
  <si>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</si>
  <si>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</si>
  <si>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</si>
  <si>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</si>
  <si>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</si>
  <si>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</si>
  <si>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</si>
  <si>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</si>
  <si>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</si>
  <si>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</si>
  <si>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</si>
  <si>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</si>
  <si>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155871</t>
  </si>
  <si>
    <t>ERCEFURYL 200 MG CPS.</t>
  </si>
  <si>
    <t>POR CPS DUR 14X200MG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</si>
  <si>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</si>
  <si>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</si>
  <si>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</si>
  <si>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</si>
  <si>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</si>
  <si>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</si>
  <si>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</si>
  <si>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149251</t>
  </si>
  <si>
    <t>RENVELA 800 MG</t>
  </si>
  <si>
    <t>POR TBL FLM 180X800MG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</si>
  <si>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</si>
  <si>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</si>
  <si>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</si>
  <si>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</si>
  <si>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</si>
  <si>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</si>
  <si>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</si>
  <si>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</si>
  <si>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</si>
  <si>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</si>
  <si>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</si>
  <si>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</si>
  <si>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</si>
  <si>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</si>
  <si>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</si>
  <si>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</si>
  <si>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</si>
  <si>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</si>
  <si>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</si>
  <si>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</si>
  <si>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</si>
  <si>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</si>
  <si>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</si>
  <si>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</si>
  <si>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</si>
  <si>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</si>
  <si>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</si>
  <si>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</si>
  <si>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</si>
  <si>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</si>
  <si>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</si>
  <si>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</si>
  <si>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</si>
  <si>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</si>
  <si>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</si>
  <si>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</si>
  <si>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</si>
  <si>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</si>
  <si>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</si>
  <si>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</si>
  <si>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</si>
  <si>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</si>
  <si>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</si>
  <si>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</si>
  <si>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</si>
  <si>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</si>
  <si>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</si>
  <si>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</si>
  <si>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</si>
  <si>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</si>
  <si>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</si>
  <si>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</si>
  <si>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</si>
  <si>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</si>
  <si>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</si>
  <si>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</si>
  <si>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</si>
  <si>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</si>
  <si>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</si>
  <si>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</si>
  <si>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</si>
  <si>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</si>
  <si>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</si>
  <si>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</si>
  <si>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</si>
  <si>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</si>
  <si>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850305</t>
  </si>
  <si>
    <t>Biopron9 tob.120</t>
  </si>
  <si>
    <t>902082</t>
  </si>
  <si>
    <t>IR  NATRIUM CITRICUM 4%1x2000ml</t>
  </si>
  <si>
    <t>IR dial. rozt. Phoenix 1 kart.= 6ks po 2000ml</t>
  </si>
  <si>
    <t>911930</t>
  </si>
  <si>
    <t>KL KAL.PERMANGANAS 5 G</t>
  </si>
  <si>
    <t>847085</t>
  </si>
  <si>
    <t>115401</t>
  </si>
  <si>
    <t>CLEXANE</t>
  </si>
  <si>
    <t>inj sol  10x0,4ml/40 mg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</si>
  <si>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</si>
  <si>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</si>
  <si>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</si>
  <si>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</si>
  <si>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</si>
  <si>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</si>
  <si>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</si>
  <si>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</si>
  <si>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163307</t>
  </si>
  <si>
    <t>CALCIUM FOLINATE HOSPIRA 10 MG/ML</t>
  </si>
  <si>
    <t>INJ SOL 1X10ML/100MG</t>
  </si>
  <si>
    <t>382099</t>
  </si>
  <si>
    <t>82099</t>
  </si>
  <si>
    <t>KRYTÍ GELOVÉ HEMAGEL 5G</t>
  </si>
  <si>
    <t>HEMAGEL V TUBĚ O OBSAHU 5G</t>
  </si>
  <si>
    <t>848273</t>
  </si>
  <si>
    <t>125298</t>
  </si>
  <si>
    <t>CALCIUMFOLINAT EBEWE 10 MG/ML</t>
  </si>
  <si>
    <t>920219</t>
  </si>
  <si>
    <t>DZ TRIXO 100 ML</t>
  </si>
  <si>
    <t>13440</t>
  </si>
  <si>
    <t>RINGERŮV ROZTOK VIAFLO</t>
  </si>
  <si>
    <t>163754</t>
  </si>
  <si>
    <t>NEUROTOP RETARD 300</t>
  </si>
  <si>
    <t>POR TBL PRO 50X300MG</t>
  </si>
  <si>
    <t>500980</t>
  </si>
  <si>
    <t>KL MS SOL.AC.BORICI 3% 500g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</si>
  <si>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</si>
  <si>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</si>
  <si>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</si>
  <si>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</si>
  <si>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</si>
  <si>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</si>
  <si>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</si>
  <si>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</si>
  <si>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</si>
  <si>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</si>
  <si>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</si>
  <si>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930670</t>
  </si>
  <si>
    <t>KL CHLORHEXIDINI SOL. 0,2% 200 g</t>
  </si>
  <si>
    <t>v sirokohrdle lahvi</t>
  </si>
  <si>
    <t>126152</t>
  </si>
  <si>
    <t>26152</t>
  </si>
  <si>
    <t>GANFORT 300MCG/ML + 5MG/ML</t>
  </si>
  <si>
    <t>OPH GTT SOL 1X3ML</t>
  </si>
  <si>
    <t>14380</t>
  </si>
  <si>
    <t>LEGALON SIL</t>
  </si>
  <si>
    <t>INJ PLV SOL 4X350MG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</si>
  <si>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</si>
  <si>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</si>
  <si>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</si>
  <si>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</si>
  <si>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</si>
  <si>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</si>
  <si>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</si>
  <si>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</si>
  <si>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</si>
  <si>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</si>
  <si>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</si>
  <si>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</si>
  <si>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</si>
  <si>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</si>
  <si>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621118</t>
  </si>
  <si>
    <t>Batole dětské vlhčené ubrousky 72ks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</si>
  <si>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</si>
  <si>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</si>
  <si>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</si>
  <si>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</si>
  <si>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</si>
  <si>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</si>
  <si>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186762</t>
  </si>
  <si>
    <t>86762</t>
  </si>
  <si>
    <t>DOBUJECT</t>
  </si>
  <si>
    <t>INF 5X5ML/250MG</t>
  </si>
  <si>
    <t>621119</t>
  </si>
  <si>
    <t>Baby Wipes Aloe Vera vlhčené ubrousky 80ks</t>
  </si>
  <si>
    <t>397372</t>
  </si>
  <si>
    <t>IR Sol.calcii chlorati 10 % 250 ml-pomůcky</t>
  </si>
  <si>
    <t>IR 250 ml OV Poruba 21% DPH</t>
  </si>
  <si>
    <t>128833</t>
  </si>
  <si>
    <t>28833</t>
  </si>
  <si>
    <t>AERIUS 2,5 MG</t>
  </si>
  <si>
    <t>POR TBL DIS 60X2.5MG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</si>
  <si>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</si>
  <si>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</si>
  <si>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</si>
  <si>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</si>
  <si>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</si>
  <si>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</si>
  <si>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</si>
  <si>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</si>
  <si>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137275</t>
  </si>
  <si>
    <t>CALCIUM RESONIUM</t>
  </si>
  <si>
    <t>POR+RCT PLV SUS 300GM</t>
  </si>
  <si>
    <t>150660</t>
  </si>
  <si>
    <t>CEREBROLYSIN</t>
  </si>
  <si>
    <t>INJ SOL 5X10ML</t>
  </si>
  <si>
    <t>849921</t>
  </si>
  <si>
    <t>144616</t>
  </si>
  <si>
    <t>UNILAT 50 MIKROGRAMŮ/ML, OČNÍ KAPKY, ROZTOK</t>
  </si>
  <si>
    <t>OPH GTT SOL 3X2.5ML</t>
  </si>
  <si>
    <t>203092</t>
  </si>
  <si>
    <t>LIDOCAIN EGIS 10 %</t>
  </si>
  <si>
    <t>DRM SPR SOL 1X38GM</t>
  </si>
  <si>
    <t>990021</t>
  </si>
  <si>
    <t>Calcium pantothenicum mast 100 g Dr.Muller</t>
  </si>
  <si>
    <t>987860</t>
  </si>
  <si>
    <t>Biopron9 tob.60+20 ZDARMA VÁNOČNÍ BALENÍ 2012</t>
  </si>
  <si>
    <t>203012</t>
  </si>
  <si>
    <t>SKINOREN KRÉM</t>
  </si>
  <si>
    <t>DRM CRM 1X30GM 20%</t>
  </si>
  <si>
    <t>397413</t>
  </si>
  <si>
    <t>IR Sol.calcii chlorati 10 % 250 ml</t>
  </si>
  <si>
    <t>IR 250 ml OV Poruba10%</t>
  </si>
  <si>
    <t>843072</t>
  </si>
  <si>
    <t>Artelac CL 10ml</t>
  </si>
  <si>
    <t>845523</t>
  </si>
  <si>
    <t>Linteo ubr.vlhčené baby 80ks</t>
  </si>
  <si>
    <t>184709</t>
  </si>
  <si>
    <t>DOBUJECT 50 MG/ML</t>
  </si>
  <si>
    <t>INF CNC SOL 5X5ML</t>
  </si>
  <si>
    <t>201384</t>
  </si>
  <si>
    <t>ALDACTONE-AMPULE</t>
  </si>
  <si>
    <t>INJ 10X10ML/200MG</t>
  </si>
  <si>
    <t>500458</t>
  </si>
  <si>
    <t>B-komplex forte 100tbl. Zentiva</t>
  </si>
  <si>
    <t>902048</t>
  </si>
  <si>
    <t>IR  Ci-Ca DIALYSAT K2</t>
  </si>
  <si>
    <t>IR DIALYSACNI RPZT.</t>
  </si>
  <si>
    <t>178689</t>
  </si>
  <si>
    <t>PROTEVASC 35 MG TABLETY S PRODLOUŽENÝM UVOLŇOVÁNÍM</t>
  </si>
  <si>
    <t>POR TBL PRO 60X35MG</t>
  </si>
  <si>
    <t>192197</t>
  </si>
  <si>
    <t>DRM SOL 1X30ML 0.1%</t>
  </si>
  <si>
    <t>930561</t>
  </si>
  <si>
    <t>DZ SKINSEPT F 500 ml</t>
  </si>
  <si>
    <t>UN 1219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</si>
  <si>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</si>
  <si>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</si>
  <si>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</si>
  <si>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</si>
  <si>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</si>
  <si>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</si>
  <si>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</si>
  <si>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</si>
  <si>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</si>
  <si>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</si>
  <si>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</si>
  <si>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</si>
  <si>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</si>
  <si>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</si>
  <si>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</si>
  <si>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</si>
  <si>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</si>
  <si>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</si>
  <si>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</si>
  <si>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117433</t>
  </si>
  <si>
    <t>17433</t>
  </si>
  <si>
    <t>CITALEC 20 ZENTIVA</t>
  </si>
  <si>
    <t>POR TBL FLM 60X20MG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</si>
  <si>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</si>
  <si>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</si>
  <si>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</si>
  <si>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</si>
  <si>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</si>
  <si>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</si>
  <si>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</si>
  <si>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</si>
  <si>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</si>
  <si>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</si>
  <si>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</si>
  <si>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</si>
  <si>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</si>
  <si>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</si>
  <si>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</si>
  <si>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</si>
  <si>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</si>
  <si>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</si>
  <si>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</si>
  <si>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</si>
  <si>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</si>
  <si>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</si>
  <si>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</si>
  <si>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</si>
  <si>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</si>
  <si>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</si>
  <si>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</si>
  <si>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</si>
  <si>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</si>
  <si>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</si>
  <si>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</si>
  <si>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</si>
  <si>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</si>
  <si>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</si>
  <si>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</si>
  <si>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</si>
  <si>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</si>
  <si>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</si>
  <si>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</si>
  <si>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</si>
  <si>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</si>
  <si>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</si>
  <si>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</si>
  <si>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</si>
  <si>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</si>
  <si>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</si>
  <si>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</si>
  <si>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</si>
  <si>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</si>
  <si>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</si>
  <si>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</si>
  <si>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</si>
  <si>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</si>
  <si>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</si>
  <si>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</si>
  <si>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</si>
  <si>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</si>
  <si>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</si>
  <si>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</si>
  <si>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</si>
  <si>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</si>
  <si>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</si>
  <si>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</si>
  <si>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</si>
  <si>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</si>
  <si>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</si>
  <si>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118175</t>
  </si>
  <si>
    <t>18175</t>
  </si>
  <si>
    <t>PROPOFOL 1% MCT/LCT FRESENIUS</t>
  </si>
  <si>
    <t>INJ EML 10X100ML</t>
  </si>
  <si>
    <t>194882</t>
  </si>
  <si>
    <t>94882</t>
  </si>
  <si>
    <t>INJ SIC 1X250MG+4ML</t>
  </si>
  <si>
    <t>846823</t>
  </si>
  <si>
    <t>124101</t>
  </si>
  <si>
    <t>PRESTANCE 5 MG/10 MG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</si>
  <si>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</si>
  <si>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</si>
  <si>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</si>
  <si>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</si>
  <si>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</si>
  <si>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</si>
  <si>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</si>
  <si>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</si>
  <si>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POR TBL FLM30X20MG</t>
  </si>
  <si>
    <t>130164</t>
  </si>
  <si>
    <t>30164</t>
  </si>
  <si>
    <t>MIDAZOLAM TORREX 1MG/ML</t>
  </si>
  <si>
    <t>INJ 10X5ML/5MG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</si>
  <si>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</si>
  <si>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</si>
  <si>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</si>
  <si>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</si>
  <si>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</si>
  <si>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</si>
  <si>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</si>
  <si>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</si>
  <si>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</si>
  <si>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</si>
  <si>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</si>
  <si>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</si>
  <si>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</si>
  <si>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</si>
  <si>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</si>
  <si>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</si>
  <si>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</si>
  <si>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</si>
  <si>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</si>
  <si>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</si>
  <si>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</si>
  <si>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</si>
  <si>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</si>
  <si>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</si>
  <si>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</si>
  <si>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</si>
  <si>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</si>
  <si>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</si>
  <si>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</si>
  <si>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</si>
  <si>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</si>
  <si>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191922</t>
  </si>
  <si>
    <t>SIOFOR 1000</t>
  </si>
  <si>
    <t>29449</t>
  </si>
  <si>
    <t>NOVOSEVEN 100 KIU (2 MG)</t>
  </si>
  <si>
    <t>INJ PSO LQF 2MG</t>
  </si>
  <si>
    <t>50113006</t>
  </si>
  <si>
    <t>33084</t>
  </si>
  <si>
    <t>RECONVAN</t>
  </si>
  <si>
    <t>POR SOL 1X500ML</t>
  </si>
  <si>
    <t>33525</t>
  </si>
  <si>
    <t>PULMOCARE 500 ML PŘÍCHUŤ VANILKA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</si>
  <si>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</si>
  <si>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</si>
  <si>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</si>
  <si>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</si>
  <si>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</si>
  <si>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</si>
  <si>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</si>
  <si>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</si>
  <si>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</si>
  <si>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</si>
  <si>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</si>
  <si>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</si>
  <si>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</si>
  <si>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</si>
  <si>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</si>
  <si>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</si>
  <si>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</si>
  <si>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</si>
  <si>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</si>
  <si>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</si>
  <si>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902081</t>
  </si>
  <si>
    <t>151112</t>
  </si>
  <si>
    <t>IR  SMOFKABIVEN 1970ml</t>
  </si>
  <si>
    <t>IR 4x1970 ml</t>
  </si>
  <si>
    <t>846016</t>
  </si>
  <si>
    <t>Nutrison Advanced Protison 500ml</t>
  </si>
  <si>
    <t>1X500ML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</si>
  <si>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</si>
  <si>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</si>
  <si>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</si>
  <si>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</si>
  <si>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</si>
  <si>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</si>
  <si>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</si>
  <si>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</si>
  <si>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</si>
  <si>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</si>
  <si>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</si>
  <si>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</si>
  <si>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</si>
  <si>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500716</t>
  </si>
  <si>
    <t>157112</t>
  </si>
  <si>
    <t>OLIMEL N9E</t>
  </si>
  <si>
    <t>INF EML4X2000ML</t>
  </si>
  <si>
    <t>396914</t>
  </si>
  <si>
    <t>52301</t>
  </si>
  <si>
    <t>AMINOPLASMAL HEPA-10%</t>
  </si>
  <si>
    <t>INF 10X500ML</t>
  </si>
  <si>
    <t>500831</t>
  </si>
  <si>
    <t>157109</t>
  </si>
  <si>
    <t>OLIMEL N7E</t>
  </si>
  <si>
    <t>990223</t>
  </si>
  <si>
    <t>NEPRO HP 500ml vanilková</t>
  </si>
  <si>
    <t>990411</t>
  </si>
  <si>
    <t>Nutrison advanced Diason energy HP vanil 1000ml N.</t>
  </si>
  <si>
    <t>133327</t>
  </si>
  <si>
    <t>33327</t>
  </si>
  <si>
    <t>NUTRIDRINK NEUTRAL</t>
  </si>
  <si>
    <t>POR SOL 1X200ML</t>
  </si>
  <si>
    <t>133474</t>
  </si>
  <si>
    <t>33474</t>
  </si>
  <si>
    <t>NUTRIDRINK JUICE STYLE S PŘÍCHUTÍ JABLEČNOU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</si>
  <si>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</si>
  <si>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</si>
  <si>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</si>
  <si>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</si>
  <si>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</si>
  <si>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</si>
  <si>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</si>
  <si>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</si>
  <si>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</si>
  <si>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</si>
  <si>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</si>
  <si>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</si>
  <si>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</si>
  <si>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</si>
  <si>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</si>
  <si>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</si>
  <si>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</si>
  <si>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</si>
  <si>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</si>
  <si>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</si>
  <si>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</si>
  <si>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</si>
  <si>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</si>
  <si>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</si>
  <si>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</si>
  <si>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</si>
  <si>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33859</t>
  </si>
  <si>
    <t>POR SOL 4X200ML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</si>
  <si>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</si>
  <si>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</si>
  <si>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</si>
  <si>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</si>
  <si>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</si>
  <si>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</si>
  <si>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</si>
  <si>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</si>
  <si>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</si>
  <si>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</si>
  <si>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</si>
  <si>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</si>
  <si>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</si>
  <si>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</si>
  <si>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</si>
  <si>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</si>
  <si>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</si>
  <si>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</si>
  <si>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</si>
  <si>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</si>
  <si>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</si>
  <si>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</si>
  <si>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</si>
  <si>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185482</t>
  </si>
  <si>
    <t>EDICIN 1 G</t>
  </si>
  <si>
    <t>INF PLV SOL 10X1GM</t>
  </si>
  <si>
    <t>145634</t>
  </si>
  <si>
    <t>MEROPENEM RANBAXY 1 G</t>
  </si>
  <si>
    <t>INJ+INF PLV SOL 10X1GM</t>
  </si>
  <si>
    <t>176353</t>
  </si>
  <si>
    <t>76353</t>
  </si>
  <si>
    <t>FORTUM</t>
  </si>
  <si>
    <t>INJ 1X1GM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</si>
  <si>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</si>
  <si>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</si>
  <si>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</si>
  <si>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</si>
  <si>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</si>
  <si>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</si>
  <si>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</si>
  <si>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</si>
  <si>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</si>
  <si>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</si>
  <si>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</si>
  <si>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</si>
  <si>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</si>
  <si>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</si>
  <si>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</si>
  <si>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</si>
  <si>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</si>
  <si>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</si>
  <si>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</si>
  <si>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</si>
  <si>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</si>
  <si>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</si>
  <si>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849567</t>
  </si>
  <si>
    <t>125249</t>
  </si>
  <si>
    <t>CIPROFLOXACIN KABI 400 MG/200 ML INFUZNÍ ROZTOK</t>
  </si>
  <si>
    <t>INF SOL 10X400MG/200ML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</si>
  <si>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</si>
  <si>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</si>
  <si>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</si>
  <si>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</si>
  <si>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</si>
  <si>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</si>
  <si>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</si>
  <si>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</si>
  <si>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111706</t>
  </si>
  <si>
    <t>11706</t>
  </si>
  <si>
    <t>INJ 10X5ML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</si>
  <si>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</si>
  <si>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</si>
  <si>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</si>
  <si>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</si>
  <si>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</si>
  <si>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</si>
  <si>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</si>
  <si>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</si>
  <si>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</si>
  <si>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</si>
  <si>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</si>
  <si>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</si>
  <si>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</si>
  <si>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</si>
  <si>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101069</t>
  </si>
  <si>
    <t>1069</t>
  </si>
  <si>
    <t>FUNGICIDIN LECIVA</t>
  </si>
  <si>
    <t>193477</t>
  </si>
  <si>
    <t>ZINFORO 600 MG</t>
  </si>
  <si>
    <t>INF PLV CSL 10X600MG</t>
  </si>
  <si>
    <t>147064</t>
  </si>
  <si>
    <t>47064</t>
  </si>
  <si>
    <t>TAVANIC I.V.500 MG</t>
  </si>
  <si>
    <t>INF SOL 1X100ML</t>
  </si>
  <si>
    <t>162187</t>
  </si>
  <si>
    <t>96414</t>
  </si>
  <si>
    <t>GENTAMICIN LEK 80 MG/2 ML</t>
  </si>
  <si>
    <t>INJ SOL 10X2ML/80MG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</si>
  <si>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</si>
  <si>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</si>
  <si>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</si>
  <si>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</si>
  <si>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</si>
  <si>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</si>
  <si>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</si>
  <si>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</si>
  <si>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</si>
  <si>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</si>
  <si>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</si>
  <si>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</si>
  <si>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</si>
  <si>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</si>
  <si>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</si>
  <si>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</si>
  <si>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</si>
  <si>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</si>
  <si>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</si>
  <si>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</si>
  <si>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</si>
  <si>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</si>
  <si>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</si>
  <si>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</si>
  <si>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</si>
  <si>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</si>
  <si>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</si>
  <si>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</si>
  <si>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</si>
  <si>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</si>
  <si>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</si>
  <si>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</si>
  <si>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</si>
  <si>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</si>
  <si>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</si>
  <si>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</si>
  <si>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</si>
  <si>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</si>
  <si>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</si>
  <si>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147977</t>
  </si>
  <si>
    <t>MEROPENEM HOSPIRA 1 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</si>
  <si>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</si>
  <si>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</si>
  <si>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</si>
  <si>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</si>
  <si>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</si>
  <si>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</si>
  <si>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</si>
  <si>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</si>
  <si>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</si>
  <si>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</si>
  <si>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</si>
  <si>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</si>
  <si>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</si>
  <si>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</si>
  <si>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</si>
  <si>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</si>
  <si>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</si>
  <si>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</si>
  <si>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</si>
  <si>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</si>
  <si>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</si>
  <si>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</si>
  <si>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</si>
  <si>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</si>
  <si>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155862</t>
  </si>
  <si>
    <t>SUMAMED 500 MG INFUZE</t>
  </si>
  <si>
    <t>INF PLV SOL 5X500MG</t>
  </si>
  <si>
    <t>50113014</t>
  </si>
  <si>
    <t>165989</t>
  </si>
  <si>
    <t>65989</t>
  </si>
  <si>
    <t>MYCOMAX « INF. INFUZ</t>
  </si>
  <si>
    <t>176150</t>
  </si>
  <si>
    <t>76150</t>
  </si>
  <si>
    <t>BATRAFEN</t>
  </si>
  <si>
    <t>CRM 1X20GM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</si>
  <si>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</si>
  <si>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</si>
  <si>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</si>
  <si>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</si>
  <si>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</si>
  <si>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</si>
  <si>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</si>
  <si>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</si>
  <si>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</si>
  <si>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</si>
  <si>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</si>
  <si>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</si>
  <si>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</si>
  <si>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</si>
  <si>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0062464</t>
  </si>
  <si>
    <t>Haemocomplettan P 1000mg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</si>
  <si>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</si>
  <si>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</si>
  <si>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</si>
  <si>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</si>
  <si>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</si>
  <si>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</si>
  <si>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</si>
  <si>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0192353</t>
  </si>
  <si>
    <t>FLEXBUMIN 200 G/L</t>
  </si>
  <si>
    <t>6480</t>
  </si>
  <si>
    <t>Ocplex 20ml 500 I.U. Phoenix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</si>
  <si>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</si>
  <si>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</si>
  <si>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</si>
  <si>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</si>
  <si>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</si>
  <si>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</si>
  <si>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</si>
  <si>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187158</t>
  </si>
  <si>
    <t>ANESIA 10 MG/ML INJ/INF EML.</t>
  </si>
  <si>
    <t>INJ+INF EML 5X20ML/200MG</t>
  </si>
  <si>
    <t>24550</t>
  </si>
  <si>
    <t>ONDANSETRON KABI 2 MG/ML</t>
  </si>
  <si>
    <t>INJ SOL 5X4ML</t>
  </si>
  <si>
    <t>101125</t>
  </si>
  <si>
    <t>1125</t>
  </si>
  <si>
    <t>INJ 10X1ML/10MG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</si>
  <si>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</si>
  <si>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</si>
  <si>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</si>
  <si>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</si>
  <si>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</si>
  <si>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</si>
  <si>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</si>
  <si>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193105</t>
  </si>
  <si>
    <t>93105</t>
  </si>
  <si>
    <t>INJ 50X2ML/10MG</t>
  </si>
  <si>
    <t>395997</t>
  </si>
  <si>
    <t>DZ SOFTASEPT N BEZBARVÝ 250 ml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</si>
  <si>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</si>
  <si>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</si>
  <si>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</si>
  <si>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</si>
  <si>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</si>
  <si>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</si>
  <si>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</si>
  <si>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</si>
  <si>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118305</t>
  </si>
  <si>
    <t>18305</t>
  </si>
  <si>
    <t>RINGERFUNDIN B.BRAUN</t>
  </si>
  <si>
    <t>INF SOL10X1000ML PE</t>
  </si>
  <si>
    <t>190763</t>
  </si>
  <si>
    <t>90763</t>
  </si>
  <si>
    <t>EBRANTIL I.V.25</t>
  </si>
  <si>
    <t>INJ 5X5ML/25MG</t>
  </si>
  <si>
    <t>844078</t>
  </si>
  <si>
    <t>Lacrisyn gtt.ophth.10ml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</si>
  <si>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</si>
  <si>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</si>
  <si>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</si>
  <si>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</si>
  <si>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</si>
  <si>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</si>
  <si>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</si>
  <si>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</si>
  <si>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147671</t>
  </si>
  <si>
    <t>47671</t>
  </si>
  <si>
    <t>PERLINGANIT ROZTOK</t>
  </si>
  <si>
    <t>INF SOL10X10ML AMP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</si>
  <si>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</si>
  <si>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</si>
  <si>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</si>
  <si>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</si>
  <si>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</si>
  <si>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</si>
  <si>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</si>
  <si>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</si>
  <si>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</si>
  <si>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</si>
  <si>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</si>
  <si>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</si>
  <si>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</si>
  <si>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</si>
  <si>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</si>
  <si>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</si>
  <si>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</si>
  <si>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</si>
  <si>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</si>
  <si>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</si>
  <si>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</si>
  <si>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</si>
  <si>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</si>
  <si>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</si>
  <si>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</si>
  <si>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</si>
  <si>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</si>
  <si>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</si>
  <si>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</si>
  <si>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</si>
  <si>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</si>
  <si>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</si>
  <si>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</si>
  <si>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</si>
  <si>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</si>
  <si>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</si>
  <si>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</si>
  <si>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</si>
  <si>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</si>
  <si>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</si>
  <si>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</si>
  <si>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</si>
  <si>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901148</t>
  </si>
  <si>
    <t>IR SOL.MORPH.CHLOR.0.1%</t>
  </si>
  <si>
    <t>IR 1 ml</t>
  </si>
  <si>
    <t>107678</t>
  </si>
  <si>
    <t>INF CNC SOL 20X20ML</t>
  </si>
  <si>
    <t>23987</t>
  </si>
  <si>
    <t>DZ OCTENISEPT drm. sol. 250 ml</t>
  </si>
  <si>
    <t>DRM SOL 1X250ML</t>
  </si>
  <si>
    <t>200239</t>
  </si>
  <si>
    <t>FORANE</t>
  </si>
  <si>
    <t>INH SOL 1X100ML</t>
  </si>
  <si>
    <t>161489</t>
  </si>
  <si>
    <t>REMIFENTANIL B. BRAUN 1 MG</t>
  </si>
  <si>
    <t>INJ+INF PLV CSL 5X1MG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</si>
  <si>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</si>
  <si>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</si>
  <si>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</si>
  <si>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</si>
  <si>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</si>
  <si>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</si>
  <si>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</si>
  <si>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</si>
  <si>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</si>
  <si>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</si>
  <si>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</si>
  <si>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130160</t>
  </si>
  <si>
    <t>30160</t>
  </si>
  <si>
    <t>INJ 10X2ML/2MG</t>
  </si>
  <si>
    <t>110820</t>
  </si>
  <si>
    <t>10820</t>
  </si>
  <si>
    <t>ZOFRAN</t>
  </si>
  <si>
    <t>INJ SOL 5X4ML/8MG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</si>
  <si>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</si>
  <si>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</si>
  <si>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</si>
  <si>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</si>
  <si>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</si>
  <si>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</si>
  <si>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</si>
  <si>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</si>
  <si>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</si>
  <si>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</si>
  <si>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</si>
  <si>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</si>
  <si>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</si>
  <si>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</si>
  <si>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</si>
  <si>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</si>
  <si>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</si>
  <si>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</si>
  <si>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</si>
  <si>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</si>
  <si>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</si>
  <si>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</si>
  <si>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113024</t>
  </si>
  <si>
    <t>13024</t>
  </si>
  <si>
    <t>SEVORANE</t>
  </si>
  <si>
    <t>INH SOL 1X250ML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</si>
  <si>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</si>
  <si>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</si>
  <si>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</si>
  <si>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</si>
  <si>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</si>
  <si>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</si>
  <si>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</si>
  <si>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149317</t>
  </si>
  <si>
    <t>49317</t>
  </si>
  <si>
    <t>CALCIUM GLUCONICUM 10% B.BRAUN</t>
  </si>
  <si>
    <t>INJ SOL 20X10ML</t>
  </si>
  <si>
    <t>159357</t>
  </si>
  <si>
    <t>59357</t>
  </si>
  <si>
    <t>RINGERUV ROZTOK BRAUN</t>
  </si>
  <si>
    <t>INF 10X500ML(LDPE)</t>
  </si>
  <si>
    <t>109414</t>
  </si>
  <si>
    <t>119687</t>
  </si>
  <si>
    <t>NASIVIN 0,05%</t>
  </si>
  <si>
    <t>NAS GTT SOL 10ML</t>
  </si>
  <si>
    <t>397297</t>
  </si>
  <si>
    <t>192101</t>
  </si>
  <si>
    <t>INTRALIPID 20 %</t>
  </si>
  <si>
    <t>INF 10X100ML-VAK</t>
  </si>
  <si>
    <t>185719</t>
  </si>
  <si>
    <t>85719</t>
  </si>
  <si>
    <t>ISOKET SPRAY</t>
  </si>
  <si>
    <t>SPR 1X12.4GM(=15ML)</t>
  </si>
  <si>
    <t>845369</t>
  </si>
  <si>
    <t>107987</t>
  </si>
  <si>
    <t>ANALGIN</t>
  </si>
  <si>
    <t>INJ SOL 5X5ML</t>
  </si>
  <si>
    <t>201452</t>
  </si>
  <si>
    <t>OPHTAL</t>
  </si>
  <si>
    <t>OPH AQA 4X25ML PLAST</t>
  </si>
  <si>
    <t>842125</t>
  </si>
  <si>
    <t>DZ SOFTASEPT N BAREVNÝ 250 ml</t>
  </si>
  <si>
    <t>845593</t>
  </si>
  <si>
    <t>100304</t>
  </si>
  <si>
    <t>HIRUDOID</t>
  </si>
  <si>
    <t>DRM GEL 1X40GM</t>
  </si>
  <si>
    <t>395851</t>
  </si>
  <si>
    <t>OptiLube Active lubrikační gel</t>
  </si>
  <si>
    <t>stříkačka 11ml</t>
  </si>
  <si>
    <t>988032</t>
  </si>
  <si>
    <t>191083</t>
  </si>
  <si>
    <t>NORCURON 4 MG</t>
  </si>
  <si>
    <t>INJ PLV SOL 10X4MG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</si>
  <si>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</si>
  <si>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</si>
  <si>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</si>
  <si>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</si>
  <si>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</si>
  <si>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</si>
  <si>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</si>
  <si>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</si>
  <si>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</si>
  <si>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</si>
  <si>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</si>
  <si>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</si>
  <si>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</si>
  <si>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</si>
  <si>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</si>
  <si>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</si>
  <si>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0765 - KAR dospávací hala KAR</t>
  </si>
  <si>
    <t>N01AB08 - Sevofluran</t>
  </si>
  <si>
    <t>V06XX - Potraviny pro zvláštní lékařské účely (PZLÚ)</t>
  </si>
  <si>
    <t>N01AX10 - Propofol</t>
  </si>
  <si>
    <t>J01DH02 - Meropenem</t>
  </si>
  <si>
    <t>J01CR02 - Amoxicilin a enzymový inhibitor</t>
  </si>
  <si>
    <t>J02AC01 - Flukonazol</t>
  </si>
  <si>
    <t>J01CR05 - Piperacilin a enzymový inhibitor</t>
  </si>
  <si>
    <t>J01XD01 - Metronidazol</t>
  </si>
  <si>
    <t>J01DD02 - Ceftazidim</t>
  </si>
  <si>
    <t>J01MA02 - Ciprofloxacin</t>
  </si>
  <si>
    <t>J01DC02 - Cefuroxim</t>
  </si>
  <si>
    <t>J01GB03 - Gentamicin</t>
  </si>
  <si>
    <t>A04AA01 - Ondansetron</t>
  </si>
  <si>
    <t>M01AX17 - Nimesulid</t>
  </si>
  <si>
    <t>N06AB06 - Sertralin</t>
  </si>
  <si>
    <t>A10BA02 - Metformin</t>
  </si>
  <si>
    <t>C07AB07 - Bisoprolol</t>
  </si>
  <si>
    <t>C07AG02 - Karvedilol</t>
  </si>
  <si>
    <t>J01GB06 - Amikacin</t>
  </si>
  <si>
    <t>J02AX06 - Anidulafungin</t>
  </si>
  <si>
    <t>H01CB02 - Oktreotid</t>
  </si>
  <si>
    <t>H02AB04 - Methylprednisolon</t>
  </si>
  <si>
    <t>C09BB04 - Perindopril a amlodipin</t>
  </si>
  <si>
    <t>H03AA01 - Levothyroxin, sodná sůl</t>
  </si>
  <si>
    <t>C09AA04 - Perindopril</t>
  </si>
  <si>
    <t>J01CF04 - Oxacilin</t>
  </si>
  <si>
    <t>C01BD01 - Amiodaron</t>
  </si>
  <si>
    <t>J01CR01 - Ampicilin a enzymový inhibitor</t>
  </si>
  <si>
    <t>M03AC04 - Atrakurium</t>
  </si>
  <si>
    <t>C10AA07 - Rosuvastatin</t>
  </si>
  <si>
    <t>C08CA08 - Nitrendipin</t>
  </si>
  <si>
    <t>B01AC04 - Klopidogrel</t>
  </si>
  <si>
    <t>J01MA01 - Ofloxacin</t>
  </si>
  <si>
    <t>J01DB04 - Cefazolin</t>
  </si>
  <si>
    <t>J01MA14 - Moxifloxacin</t>
  </si>
  <si>
    <t>J01XA01 - Vankomycin</t>
  </si>
  <si>
    <t>J01XB01 - Kolistin</t>
  </si>
  <si>
    <t>B02BD08 - Eptakog alfa (aktivovaný)</t>
  </si>
  <si>
    <t>N06AB04 - Citalopram</t>
  </si>
  <si>
    <t>J02AC03 - Vorikonazol</t>
  </si>
  <si>
    <t>N03AG01 - Kyselina valproová</t>
  </si>
  <si>
    <t>C09BB03 - Lisinopril a amlodipin</t>
  </si>
  <si>
    <t>N03AX14 - Levetiracetam</t>
  </si>
  <si>
    <t>M03AC11 - Cisatrakurium</t>
  </si>
  <si>
    <t>N01AH03 - Sufentanyl</t>
  </si>
  <si>
    <t>G02CB03 - Kabergolin</t>
  </si>
  <si>
    <t>A06AD11 - Laktulóza</t>
  </si>
  <si>
    <t>C10AA05 - Atorvastatin</t>
  </si>
  <si>
    <t>J01FA10 - Azithromycin</t>
  </si>
  <si>
    <t>N05CD08 - Midazolam</t>
  </si>
  <si>
    <t>R03AC02 - Salbutamol</t>
  </si>
  <si>
    <t>A10AB05 - Inzulin aspart</t>
  </si>
  <si>
    <t>N06AB10 - Escitalopram</t>
  </si>
  <si>
    <t>A02BC02 - Pantoprazol</t>
  </si>
  <si>
    <t>A07DA - Antipropulziva</t>
  </si>
  <si>
    <t>J01DH51 - Imipenem a enzymový inhibitor</t>
  </si>
  <si>
    <t>J01FA09 - Klarithromycin</t>
  </si>
  <si>
    <t>A02BC02</t>
  </si>
  <si>
    <t>POR TBL ENT 28X20MG I</t>
  </si>
  <si>
    <t>POR TBL ENT 28X40MG I</t>
  </si>
  <si>
    <t>A06AD11</t>
  </si>
  <si>
    <t>A07DA</t>
  </si>
  <si>
    <t>POR TBL NOB 20X2.5MG</t>
  </si>
  <si>
    <t>A10AB05</t>
  </si>
  <si>
    <t>SDR+IVN INJ SOL 1X10ML</t>
  </si>
  <si>
    <t>A10BA02</t>
  </si>
  <si>
    <t>B01AC04</t>
  </si>
  <si>
    <t>B02BD08</t>
  </si>
  <si>
    <t>C01BD01</t>
  </si>
  <si>
    <t>POR TBL NOB 30X200MG</t>
  </si>
  <si>
    <t>POR TBL NOB 60X200MG</t>
  </si>
  <si>
    <t>C07AB07</t>
  </si>
  <si>
    <t>CONCOR COR 2,5 MG</t>
  </si>
  <si>
    <t>POR TBL FLM 28X2.5MG</t>
  </si>
  <si>
    <t>C07AG02</t>
  </si>
  <si>
    <t>CORYOL 6,25 MG</t>
  </si>
  <si>
    <t>POR TBL NOB 30X6.25MG</t>
  </si>
  <si>
    <t>C08CA08</t>
  </si>
  <si>
    <t>C09AA04</t>
  </si>
  <si>
    <t>C09BB03</t>
  </si>
  <si>
    <t>C09BB04</t>
  </si>
  <si>
    <t>C10AA05</t>
  </si>
  <si>
    <t>SORTIS 20 MG</t>
  </si>
  <si>
    <t>C10AA07</t>
  </si>
  <si>
    <t>G02CB03</t>
  </si>
  <si>
    <t>DOSTINEX 0,5 MG</t>
  </si>
  <si>
    <t>POR TBL NOB 2X0.5MG</t>
  </si>
  <si>
    <t>H01CB02</t>
  </si>
  <si>
    <t>SANDOSTATIN 0,1 MG/ML</t>
  </si>
  <si>
    <t>INJ SOL+INF CNC SOL5X1ML/0.1MG</t>
  </si>
  <si>
    <t>H02AB04</t>
  </si>
  <si>
    <t>SOLU-MEDROL 62,5 MG/ML</t>
  </si>
  <si>
    <t>INJ PSO LQF 250MG+4ML</t>
  </si>
  <si>
    <t>SOLU-MEDROL 40 MG/ML</t>
  </si>
  <si>
    <t>INJ PSO LQF 40MG+1ML</t>
  </si>
  <si>
    <t>INJ PSO LQF 1GM+16ML</t>
  </si>
  <si>
    <t>H03AA01</t>
  </si>
  <si>
    <t>POR TBL NOB 100X100RG I</t>
  </si>
  <si>
    <t>EUTHYROX 50 MIKROGRAMŮ</t>
  </si>
  <si>
    <t>POR TBL NOB 100X50RG</t>
  </si>
  <si>
    <t>J01CF04</t>
  </si>
  <si>
    <t>PROSTAPHLIN 1000 MG</t>
  </si>
  <si>
    <t>J01CR01</t>
  </si>
  <si>
    <t>J01CR02</t>
  </si>
  <si>
    <t>INJ+INF PLV SOL 10</t>
  </si>
  <si>
    <t>J01CR05</t>
  </si>
  <si>
    <t>J01DB04</t>
  </si>
  <si>
    <t>J01DC02</t>
  </si>
  <si>
    <t>POR TBL FLM 10X500MG</t>
  </si>
  <si>
    <t>J01DD02</t>
  </si>
  <si>
    <t>CEFTAZIDIM KABI 2 G</t>
  </si>
  <si>
    <t>FORTUM 1 G</t>
  </si>
  <si>
    <t>INJ+INF PLV SOL 1X1GM</t>
  </si>
  <si>
    <t>J01DH02</t>
  </si>
  <si>
    <t>MERONEM 500 MG</t>
  </si>
  <si>
    <t>INJ+INF PLV SOL 10X500MG</t>
  </si>
  <si>
    <t>J01DH51</t>
  </si>
  <si>
    <t>INF PLV SOL 1X10</t>
  </si>
  <si>
    <t>J01FA09</t>
  </si>
  <si>
    <t>J01FA10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</si>
  <si>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</si>
  <si>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</si>
  <si>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</si>
  <si>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</si>
  <si>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</si>
  <si>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</si>
  <si>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</si>
  <si>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</si>
  <si>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</si>
  <si>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</si>
  <si>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</si>
  <si>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</si>
  <si>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</si>
  <si>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</si>
  <si>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</si>
  <si>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</si>
  <si>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</si>
  <si>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</si>
  <si>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</si>
  <si>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</si>
  <si>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</si>
  <si>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</si>
  <si>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J02AX06</t>
  </si>
  <si>
    <t>INF PLV CSL 1X100MG</t>
  </si>
  <si>
    <t>M01AX17</t>
  </si>
  <si>
    <t>POR TBL NOB 30X100MG</t>
  </si>
  <si>
    <t>POR GRA SUS 30X100MG</t>
  </si>
  <si>
    <t>N01AH03</t>
  </si>
  <si>
    <t>N01AX10</t>
  </si>
  <si>
    <t>N03AG01</t>
  </si>
  <si>
    <t>DEPAKINE CHRONO 500 MG SÉCABLE</t>
  </si>
  <si>
    <t>POR TBL RET 100X500MG</t>
  </si>
  <si>
    <t>N03AX14</t>
  </si>
  <si>
    <t>N05CD08</t>
  </si>
  <si>
    <t>MIDAZOLAM TORREX 1 MG/ML</t>
  </si>
  <si>
    <t>INJ SOL 10X5ML/5MG</t>
  </si>
  <si>
    <t>N06AB04</t>
  </si>
  <si>
    <t>POR TBL FLM 30X10 MG</t>
  </si>
  <si>
    <t>POR TBL FLM 30X20 MG</t>
  </si>
  <si>
    <t>POR TBL FLM 60X20 MG</t>
  </si>
  <si>
    <t>N06AB06</t>
  </si>
  <si>
    <t>N06AB10</t>
  </si>
  <si>
    <t>R03AC02</t>
  </si>
  <si>
    <t>V06XX</t>
  </si>
  <si>
    <t>NUTRISON PROTEIN PLUS MULTI FIBRE</t>
  </si>
  <si>
    <t>NUTRISON ADVANCED DIASON LOW ENERGY</t>
  </si>
  <si>
    <t>A04AA01</t>
  </si>
  <si>
    <t>M03AC04</t>
  </si>
  <si>
    <t>INJ SOL 5X5ML/50MG</t>
  </si>
  <si>
    <t>M03AC11</t>
  </si>
  <si>
    <t>N01AB08</t>
  </si>
  <si>
    <t>PROPOFOL-LIPURO 0,5% (5MG/ML)</t>
  </si>
  <si>
    <t>ANESIA 10 MG/ML INJEKČNÍ/INFUZNÍ EMULZE</t>
  </si>
  <si>
    <t>INJ SOL 10X2ML/2MG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</si>
  <si>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</si>
  <si>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</si>
  <si>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</si>
  <si>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</si>
  <si>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</si>
  <si>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</si>
  <si>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</si>
  <si>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</si>
  <si>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</si>
  <si>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</si>
  <si>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</si>
  <si>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</si>
  <si>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</si>
  <si>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</si>
  <si>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</si>
  <si>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</si>
  <si>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</si>
  <si>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</si>
  <si>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</si>
  <si>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</si>
  <si>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</si>
  <si>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</si>
  <si>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Dobeš Oldřich</t>
  </si>
  <si>
    <t>Dostálová Kateřina</t>
  </si>
  <si>
    <t>Doubravská Lenka</t>
  </si>
  <si>
    <t>Fritscherová Šárka</t>
  </si>
  <si>
    <t>Gabrhelík Tomáš</t>
  </si>
  <si>
    <t>Görcs Roland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</si>
  <si>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</si>
  <si>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</si>
  <si>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</si>
  <si>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</si>
  <si>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</si>
  <si>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</si>
  <si>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</si>
  <si>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</si>
  <si>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</si>
  <si>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</si>
  <si>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</si>
  <si>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</si>
  <si>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</si>
  <si>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</si>
  <si>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</si>
  <si>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Šiška Daniel</t>
  </si>
  <si>
    <t>Špaňhel Jiří</t>
  </si>
  <si>
    <t>Vlček Jiří</t>
  </si>
  <si>
    <t>Vychodilová Ivana</t>
  </si>
  <si>
    <t>Hudeček Martin</t>
  </si>
  <si>
    <t>Amanatidu Anny</t>
  </si>
  <si>
    <t>Klementa Bronislav</t>
  </si>
  <si>
    <t>Fritschová Eva</t>
  </si>
  <si>
    <t>Bertová Barbora</t>
  </si>
  <si>
    <t>Skácel Monika</t>
  </si>
  <si>
    <t>Frančáková Jana</t>
  </si>
  <si>
    <t>Uvízl Radovan</t>
  </si>
  <si>
    <t>Štrba Peter</t>
  </si>
  <si>
    <t>Jiná</t>
  </si>
  <si>
    <t>16456</t>
  </si>
  <si>
    <t>Jiný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</si>
  <si>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</si>
  <si>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</si>
  <si>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</si>
  <si>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</si>
  <si>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</si>
  <si>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</si>
  <si>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</si>
  <si>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</si>
  <si>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</si>
  <si>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</si>
  <si>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</si>
  <si>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</t>
  </si>
  <si>
    <t>Dexamethason a antiinfektiva</t>
  </si>
  <si>
    <t>2547</t>
  </si>
  <si>
    <t>OPH UNG 1X3.5GM</t>
  </si>
  <si>
    <t>Omeprazol</t>
  </si>
  <si>
    <t>122114</t>
  </si>
  <si>
    <t>APO-OME 20</t>
  </si>
  <si>
    <t>POR CPS ETD 100X20MG</t>
  </si>
  <si>
    <t>Azithromycin</t>
  </si>
  <si>
    <t>45010</t>
  </si>
  <si>
    <t>AZITROMYCIN SANDOZ 500 MG</t>
  </si>
  <si>
    <t>POR TBL FLM 3X500MG</t>
  </si>
  <si>
    <t>Bisoprolol</t>
  </si>
  <si>
    <t>94164</t>
  </si>
  <si>
    <t>CONCOR 5</t>
  </si>
  <si>
    <t>Celekoxib</t>
  </si>
  <si>
    <t>85030</t>
  </si>
  <si>
    <t>CELEBREX 200 MG</t>
  </si>
  <si>
    <t>POR CPS DUR 30X200MG I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</si>
  <si>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</si>
  <si>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</si>
  <si>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</si>
  <si>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</si>
  <si>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</si>
  <si>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</si>
  <si>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Klotrimazol</t>
  </si>
  <si>
    <t>13798</t>
  </si>
  <si>
    <t>CANESTEN KRÉM</t>
  </si>
  <si>
    <t>DRM CRM 1X20GM/200MG</t>
  </si>
  <si>
    <t>Kodein</t>
  </si>
  <si>
    <t>56993</t>
  </si>
  <si>
    <t>CODEIN SLOVAKOFARMA 30 MG</t>
  </si>
  <si>
    <t>POR TBL NOB 10X30MG</t>
  </si>
  <si>
    <t>Meloxikam</t>
  </si>
  <si>
    <t>112562</t>
  </si>
  <si>
    <t>RECOXA 15</t>
  </si>
  <si>
    <t>POR TBL NOB 60X15MG</t>
  </si>
  <si>
    <t>Nimesulid</t>
  </si>
  <si>
    <t>12895</t>
  </si>
  <si>
    <t>POR GRA SUS 30X100MG I</t>
  </si>
  <si>
    <t>Pitofenon a analgetika</t>
  </si>
  <si>
    <t>Pseudoefedrin, kombinace</t>
  </si>
  <si>
    <t>83059</t>
  </si>
  <si>
    <t>CLARINASE REPETABS</t>
  </si>
  <si>
    <t>POR TBL RET 14</t>
  </si>
  <si>
    <t>Jiná antibiotika pro lokální aplikaci</t>
  </si>
  <si>
    <t>DRM UNG 10GM</t>
  </si>
  <si>
    <t>Cholekalciferol</t>
  </si>
  <si>
    <t>12023</t>
  </si>
  <si>
    <t>VIGANTOL</t>
  </si>
  <si>
    <t>POR GTT SOL 1X10ML</t>
  </si>
  <si>
    <t>Betamethason</t>
  </si>
  <si>
    <t>89870</t>
  </si>
  <si>
    <t>DIPROPHOS</t>
  </si>
  <si>
    <t>INJ SUS 1X1ML/7MG</t>
  </si>
  <si>
    <t>Citalopram</t>
  </si>
  <si>
    <t>94948</t>
  </si>
  <si>
    <t>SEROPRAM 20 MG</t>
  </si>
  <si>
    <t>POR TBL FLM 28X20MG</t>
  </si>
  <si>
    <t>Desloratadin</t>
  </si>
  <si>
    <t>26331</t>
  </si>
  <si>
    <t>AERIUS 5 MG</t>
  </si>
  <si>
    <t>POR TBL FLM 100X5MG</t>
  </si>
  <si>
    <t>Diklofenak</t>
  </si>
  <si>
    <t>119672</t>
  </si>
  <si>
    <t>DICLOFENAC DUO PHARMASWISS 75 MG</t>
  </si>
  <si>
    <t>POR CPS RDR 30X75MG</t>
  </si>
  <si>
    <t>Diosmin, kombinace</t>
  </si>
  <si>
    <t>14075</t>
  </si>
  <si>
    <t>DETRALEX</t>
  </si>
  <si>
    <t>POR TBL FLM 60X500MG</t>
  </si>
  <si>
    <t>185471</t>
  </si>
  <si>
    <t>POR TBL FLM 120X500MG</t>
  </si>
  <si>
    <t>Dosulepin</t>
  </si>
  <si>
    <t>4207</t>
  </si>
  <si>
    <t>PROTHIADEN 25</t>
  </si>
  <si>
    <t>POR TBL OBD 30X25MG</t>
  </si>
  <si>
    <t>Esomeprazol</t>
  </si>
  <si>
    <t>180078</t>
  </si>
  <si>
    <t>HELIDES 40 MG ENTEROSOLVENTNÍ TVRDÉ TOBOLKY</t>
  </si>
  <si>
    <t>POR CPS ETD 90X40MG</t>
  </si>
  <si>
    <t>Fenofibrát</t>
  </si>
  <si>
    <t>11014</t>
  </si>
  <si>
    <t>LIPANTHYL 267 M</t>
  </si>
  <si>
    <t>POR CPS DUR 90X267MG</t>
  </si>
  <si>
    <t>Chinapril</t>
  </si>
  <si>
    <t>94959</t>
  </si>
  <si>
    <t>ACCUPRO 10</t>
  </si>
  <si>
    <t>Chlorid draselný</t>
  </si>
  <si>
    <t>17189</t>
  </si>
  <si>
    <t>KALIUM CHLORATUM BIOMEDICA</t>
  </si>
  <si>
    <t>POR TBL ENT 100X500MG</t>
  </si>
  <si>
    <t>Ketoprofen</t>
  </si>
  <si>
    <t>115399</t>
  </si>
  <si>
    <t>FASTUM GEL</t>
  </si>
  <si>
    <t>DRM GEL 1X100GM+DÁVKOVAČ</t>
  </si>
  <si>
    <t>Klarithromycin</t>
  </si>
  <si>
    <t>32546</t>
  </si>
  <si>
    <t>KLACID SR</t>
  </si>
  <si>
    <t>POR TBL RET 14X500MG-DOUBLE BL</t>
  </si>
  <si>
    <t>53853</t>
  </si>
  <si>
    <t>KLACID 500</t>
  </si>
  <si>
    <t>POR TBL FLM 14X500MG</t>
  </si>
  <si>
    <t>Kombinace různých antibiotik</t>
  </si>
  <si>
    <t>OPH UNG 1X5GM</t>
  </si>
  <si>
    <t>Kyselina listová</t>
  </si>
  <si>
    <t>76064</t>
  </si>
  <si>
    <t>ACIDUM FOLICUM LÉČIVA</t>
  </si>
  <si>
    <t>POR TBL OBD 30X10MG</t>
  </si>
  <si>
    <t>Levothyroxin, sodná sůl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</si>
  <si>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</si>
  <si>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</si>
  <si>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</si>
  <si>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</si>
  <si>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</si>
  <si>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</si>
  <si>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112561</t>
  </si>
  <si>
    <t>POR TBL NOB 30X15MG</t>
  </si>
  <si>
    <t>115318</t>
  </si>
  <si>
    <t>POR CPS ETD 90X20MG</t>
  </si>
  <si>
    <t>Pantoprazol</t>
  </si>
  <si>
    <t>119688</t>
  </si>
  <si>
    <t>POR TBL ENT 100X40MG I</t>
  </si>
  <si>
    <t>Prednison</t>
  </si>
  <si>
    <t>PREDNISON 20 LÉČIVA</t>
  </si>
  <si>
    <t>POR TBL NOB 20X20MG</t>
  </si>
  <si>
    <t>Sodná sůl metamizolu</t>
  </si>
  <si>
    <t>NOVALGIN TABLETY</t>
  </si>
  <si>
    <t>POR TBL FLM 20X500MG</t>
  </si>
  <si>
    <t>Sumatriptan</t>
  </si>
  <si>
    <t>22094</t>
  </si>
  <si>
    <t>ROSEMIG SPRINTAB 50 MG</t>
  </si>
  <si>
    <t>POR TBL SUS 6X50MG I</t>
  </si>
  <si>
    <t>Telmisartan a diuretika</t>
  </si>
  <si>
    <t>29678</t>
  </si>
  <si>
    <t>MICARDISPLUS 80/12,5 MG</t>
  </si>
  <si>
    <t>POR TBL NOB 30X1</t>
  </si>
  <si>
    <t>Tramadol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</si>
  <si>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</si>
  <si>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</si>
  <si>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</si>
  <si>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</si>
  <si>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</si>
  <si>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</si>
  <si>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</si>
  <si>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</si>
  <si>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</si>
  <si>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</si>
  <si>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Hydrokortison-butyrát</t>
  </si>
  <si>
    <t>62047</t>
  </si>
  <si>
    <t>LOCOID LIPOCREAM 0,1%</t>
  </si>
  <si>
    <t>DRM CRM 1X30GM</t>
  </si>
  <si>
    <t>53190</t>
  </si>
  <si>
    <t>POR TBL RET 14X500MG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</si>
  <si>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</si>
  <si>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</si>
  <si>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</si>
  <si>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</si>
  <si>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</si>
  <si>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</si>
  <si>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</si>
  <si>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</si>
  <si>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Ambroxol</t>
  </si>
  <si>
    <t>180550</t>
  </si>
  <si>
    <t>MUCOSOLVAN LONG EFFECT</t>
  </si>
  <si>
    <t>POR CPS PRO 20X75MG</t>
  </si>
  <si>
    <t>192144</t>
  </si>
  <si>
    <t>132531</t>
  </si>
  <si>
    <t>HELICID 20</t>
  </si>
  <si>
    <t>Amitriptylin</t>
  </si>
  <si>
    <t>87166</t>
  </si>
  <si>
    <t>AMITRIPTYLIN-SLOVAKOFARMA</t>
  </si>
  <si>
    <t>POR TBL FLM 20X28.3MG</t>
  </si>
  <si>
    <t>12494</t>
  </si>
  <si>
    <t>AUGMENTIN 1 G</t>
  </si>
  <si>
    <t>POR TBL FLM 14 I</t>
  </si>
  <si>
    <t>5950</t>
  </si>
  <si>
    <t>POR TBL FLM 10</t>
  </si>
  <si>
    <t>Cefuroxim</t>
  </si>
  <si>
    <t>47728</t>
  </si>
  <si>
    <t>Hydrochlorothiazid a kalium šetřící diuretika</t>
  </si>
  <si>
    <t>94803</t>
  </si>
  <si>
    <t>MODURETIC</t>
  </si>
  <si>
    <t>132575</t>
  </si>
  <si>
    <t>Klíšťová encefalitida, inaktivovaný celý virus</t>
  </si>
  <si>
    <t>55106</t>
  </si>
  <si>
    <t>FSME-IMMUN 0,25 ML</t>
  </si>
  <si>
    <t>INJ SUS ISP 1X0.25ML/DÁV+INTJ</t>
  </si>
  <si>
    <t>58654</t>
  </si>
  <si>
    <t>CLOTRIMAZOL AL 200</t>
  </si>
  <si>
    <t>VAG TBL 3X200MG+APL</t>
  </si>
  <si>
    <t>180173</t>
  </si>
  <si>
    <t>CANESTEN GYN 1 DEN</t>
  </si>
  <si>
    <t>VAG TBL 1X500MG</t>
  </si>
  <si>
    <t>PREDNISON 5 LÉČIVA</t>
  </si>
  <si>
    <t>POR TBL NOB 20X5MG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</si>
  <si>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</si>
  <si>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</si>
  <si>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</si>
  <si>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</si>
  <si>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</si>
  <si>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</si>
  <si>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</si>
  <si>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Atorvastatin</t>
  </si>
  <si>
    <t>93013</t>
  </si>
  <si>
    <t>SORTIS 10 MG</t>
  </si>
  <si>
    <t>Dexamethason</t>
  </si>
  <si>
    <t>21698</t>
  </si>
  <si>
    <t>DEXAMETHASONE WZF POLFA</t>
  </si>
  <si>
    <t>OPH GTT SUS 1X5ML 0.1%</t>
  </si>
  <si>
    <t>Erdostein</t>
  </si>
  <si>
    <t>ERDOMED</t>
  </si>
  <si>
    <t>POR CPS DUR 10X300MG</t>
  </si>
  <si>
    <t>Mometason</t>
  </si>
  <si>
    <t>47300</t>
  </si>
  <si>
    <t>DRM CRM 1X30GM 0.1%</t>
  </si>
  <si>
    <t>76976</t>
  </si>
  <si>
    <t>DRM UNG 1X30GM 0.1%</t>
  </si>
  <si>
    <t>Multienzymové přípravky (lipáza, proteáza apod.)</t>
  </si>
  <si>
    <t>2420</t>
  </si>
  <si>
    <t>PANCREOLAN FORTE</t>
  </si>
  <si>
    <t>POR TBL ENT 30X220MG</t>
  </si>
  <si>
    <t>115449</t>
  </si>
  <si>
    <t>SUMATRIPTAN ACTAVIS 50 MG</t>
  </si>
  <si>
    <t>POR TBL OBD 6X50MG</t>
  </si>
  <si>
    <t>94804</t>
  </si>
  <si>
    <t>Metoprolol</t>
  </si>
  <si>
    <t>163136</t>
  </si>
  <si>
    <t>Fexofenadin</t>
  </si>
  <si>
    <t>124900</t>
  </si>
  <si>
    <t>FEXIGRA TABLETY 120 MG</t>
  </si>
  <si>
    <t>POR TBL FLM 100X120MG</t>
  </si>
  <si>
    <t>Klindamycin</t>
  </si>
  <si>
    <t>100339</t>
  </si>
  <si>
    <t>DALACIN C 300 MG</t>
  </si>
  <si>
    <t>POR CPS DUR 16X300MG</t>
  </si>
  <si>
    <t>14784</t>
  </si>
  <si>
    <t>ROSEMIG 50 MG</t>
  </si>
  <si>
    <t>POR TBL FLM 2X50MG I</t>
  </si>
  <si>
    <t>83970</t>
  </si>
  <si>
    <t>MOVALIS 15 MG</t>
  </si>
  <si>
    <t>Eletriptan</t>
  </si>
  <si>
    <t>59768</t>
  </si>
  <si>
    <t>RELPAX 80 MG</t>
  </si>
  <si>
    <t>POR TBL FLM 2X80MG-ACL</t>
  </si>
  <si>
    <t>59769</t>
  </si>
  <si>
    <t>POR TBL FLM 2X80MG-AL</t>
  </si>
  <si>
    <t>Fenoxymethylpenicilin</t>
  </si>
  <si>
    <t>45996</t>
  </si>
  <si>
    <t>OSPEN 500</t>
  </si>
  <si>
    <t>POR TBL FLM 30X500KU</t>
  </si>
  <si>
    <t>Kyselina acetylsalicylová</t>
  </si>
  <si>
    <t>188908</t>
  </si>
  <si>
    <t>VASOPIRIN 100 MG</t>
  </si>
  <si>
    <t>POR TBL ENT 100X100MG</t>
  </si>
  <si>
    <t>BETALOC SR 200 MG</t>
  </si>
  <si>
    <t>POR TBL PRO 100X200MG</t>
  </si>
  <si>
    <t>Perindopril a diuretika</t>
  </si>
  <si>
    <t>162012</t>
  </si>
  <si>
    <t>PRESTARIUM NEO COMBI 10 MG/2,5 MG</t>
  </si>
  <si>
    <t>Ramipril a diuretika</t>
  </si>
  <si>
    <t>51403</t>
  </si>
  <si>
    <t>AMPRILAN H 5 MG/25 MG</t>
  </si>
  <si>
    <t>Zolpidem</t>
  </si>
  <si>
    <t>16286</t>
  </si>
  <si>
    <t>STILNOX</t>
  </si>
  <si>
    <t>POR TBL FLM 20X10MG</t>
  </si>
  <si>
    <t>Antitusika a expektorancia</t>
  </si>
  <si>
    <t>162243</t>
  </si>
  <si>
    <t>STOPTUSSIN</t>
  </si>
  <si>
    <t>POR GTT SOL 1X50MLPIP</t>
  </si>
  <si>
    <t>Indapamid</t>
  </si>
  <si>
    <t>158283</t>
  </si>
  <si>
    <t>INDAP 1,25 MG</t>
  </si>
  <si>
    <t>POR TBL NOB 30X1.25MG</t>
  </si>
  <si>
    <t>90</t>
  </si>
  <si>
    <t>191949</t>
  </si>
  <si>
    <t>POR TBL RET 14 I</t>
  </si>
  <si>
    <t>Acebutolol</t>
  </si>
  <si>
    <t>SECTRAL 400 MG</t>
  </si>
  <si>
    <t>POR TBL FLM 30X400MG</t>
  </si>
  <si>
    <t>Vitamin B1 v kombinaci s vitaminem B6 a/nebo B12</t>
  </si>
  <si>
    <t>INJ SOL 5X2ML</t>
  </si>
  <si>
    <t>Enoxaparin</t>
  </si>
  <si>
    <t>INJ SOL ISP 10X0.4ML/4KU</t>
  </si>
  <si>
    <t>87076</t>
  </si>
  <si>
    <t>POR CPS DUR 20X300MG</t>
  </si>
  <si>
    <t>Ibuprofen</t>
  </si>
  <si>
    <t>Karvedilol</t>
  </si>
  <si>
    <t>119939</t>
  </si>
  <si>
    <t>PRONTOFLEX 10%</t>
  </si>
  <si>
    <t>DRM SPR SOL 1X12.5ML</t>
  </si>
  <si>
    <t>203291</t>
  </si>
  <si>
    <t>POR TBL RET 10X500MG-DOUBLE BL</t>
  </si>
  <si>
    <t>Memantin</t>
  </si>
  <si>
    <t>26504</t>
  </si>
  <si>
    <t>EBIXA 10 MG</t>
  </si>
  <si>
    <t>POR TBL FLM 30X10MG I</t>
  </si>
  <si>
    <t>Mesalazin</t>
  </si>
  <si>
    <t>192090</t>
  </si>
  <si>
    <t>PENTASA SLOW RELEASE TABLETS 500 MG</t>
  </si>
  <si>
    <t>86616</t>
  </si>
  <si>
    <t>POR TBL PRO 100X500MG</t>
  </si>
  <si>
    <t>Piracetam</t>
  </si>
  <si>
    <t>81427</t>
  </si>
  <si>
    <t>PIRACETAM-EGIS 1200 MG</t>
  </si>
  <si>
    <t>POR TBL FLM 60X1200MG</t>
  </si>
  <si>
    <t>Tolperison</t>
  </si>
  <si>
    <t>57525</t>
  </si>
  <si>
    <t>MYDOCALM 150 MG</t>
  </si>
  <si>
    <t>POR TBL FLM 30X150MG</t>
  </si>
  <si>
    <t>163149</t>
  </si>
  <si>
    <t>HYPNOGEN</t>
  </si>
  <si>
    <t>POR TBL FLM 100X10MG</t>
  </si>
  <si>
    <t>Cetirizin</t>
  </si>
  <si>
    <t>66263</t>
  </si>
  <si>
    <t>ZYRTEC</t>
  </si>
  <si>
    <t>POR TBL FLM 90X10MG</t>
  </si>
  <si>
    <t>Levocetirizin</t>
  </si>
  <si>
    <t>85142</t>
  </si>
  <si>
    <t>XYZAL</t>
  </si>
  <si>
    <t>POR TBL FLM 90X5MG</t>
  </si>
  <si>
    <t>Fluocinolon-acetonid</t>
  </si>
  <si>
    <t>3388</t>
  </si>
  <si>
    <t>FLUCINAR</t>
  </si>
  <si>
    <t>DRM UNG 1X15GM 0.025%</t>
  </si>
  <si>
    <t>Aceklofenak</t>
  </si>
  <si>
    <t>160839</t>
  </si>
  <si>
    <t>BIOFENAC 100 MG POTAHOVANÉ TABLETY</t>
  </si>
  <si>
    <t>POR TBL FLM 60X100MG</t>
  </si>
  <si>
    <t>109415</t>
  </si>
  <si>
    <t>NOLPAZA 40 MG ENTEROSOLVENTNÍ TABLETY</t>
  </si>
  <si>
    <t>POR TBL ENT 84X40MG</t>
  </si>
  <si>
    <t>Sulfamethoxazol a trimethoprim</t>
  </si>
  <si>
    <t>POR TBL NOB 20X480MG</t>
  </si>
  <si>
    <t>42776</t>
  </si>
  <si>
    <t>TRALGIT SR 150</t>
  </si>
  <si>
    <t>Itopridum</t>
  </si>
  <si>
    <t>166760</t>
  </si>
  <si>
    <t>KINITO 50 MG, POTAHOVANÉ TABLETY</t>
  </si>
  <si>
    <t>POR TBL FLM 100X50MG</t>
  </si>
  <si>
    <t>45011</t>
  </si>
  <si>
    <t>POR TBL FLM 6X500MG</t>
  </si>
  <si>
    <t>Bimatoprost</t>
  </si>
  <si>
    <t>167415</t>
  </si>
  <si>
    <t>LUMIGAN 0,1 MG/ML</t>
  </si>
  <si>
    <t>183840</t>
  </si>
  <si>
    <t>MOMETASON FUROÁT CIPLA 50 MIKROGRAMŮ/DÁVKU</t>
  </si>
  <si>
    <t>NAS SPR SUS 140X50RG</t>
  </si>
  <si>
    <t>Mupirocin</t>
  </si>
  <si>
    <t>89227</t>
  </si>
  <si>
    <t>BACTROBAN NASAL</t>
  </si>
  <si>
    <t>NAS UNG 1X3GM/60MG</t>
  </si>
  <si>
    <t>64866</t>
  </si>
  <si>
    <t>PIRACETAM AL 1200</t>
  </si>
  <si>
    <t>POR TBL FLM 120X1200MG</t>
  </si>
  <si>
    <t>64864</t>
  </si>
  <si>
    <t>POR TBL FLM 30X1200MG</t>
  </si>
  <si>
    <t>Saccharomyces Boulardii</t>
  </si>
  <si>
    <t>10502</t>
  </si>
  <si>
    <t>ENTEROL</t>
  </si>
  <si>
    <t>POR CPS DUR 10X250MG</t>
  </si>
  <si>
    <t>3378</t>
  </si>
  <si>
    <t>BISEPTOL 120</t>
  </si>
  <si>
    <t>POR TBL NOB 20X120MG</t>
  </si>
  <si>
    <t>115402</t>
  </si>
  <si>
    <t>INJ SOL ISP 10X0.6ML/6KU</t>
  </si>
  <si>
    <t>Erythromycin, kombinace</t>
  </si>
  <si>
    <t>17111</t>
  </si>
  <si>
    <t>ZINERYT</t>
  </si>
  <si>
    <t>DRM SOL 1X90ML(PLV+SO</t>
  </si>
  <si>
    <t>55111</t>
  </si>
  <si>
    <t>FSME-IMMUN 0,5 ML</t>
  </si>
  <si>
    <t>INJ SUS ISP 1X0.5ML/DÁV+ INTJ</t>
  </si>
  <si>
    <t>199680</t>
  </si>
  <si>
    <t>POR CPS DUR 60X300MG</t>
  </si>
  <si>
    <t>Primidon</t>
  </si>
  <si>
    <t>18489</t>
  </si>
  <si>
    <t>LISKANTIN</t>
  </si>
  <si>
    <t>POR TBL NOB 100X250MG</t>
  </si>
  <si>
    <t>*2999</t>
  </si>
  <si>
    <t>28831</t>
  </si>
  <si>
    <t>POR TBL DIS 30X2.5MG</t>
  </si>
  <si>
    <t>45998</t>
  </si>
  <si>
    <t>OSPEN 1500</t>
  </si>
  <si>
    <t>POR TBL FLM 30X1500KU</t>
  </si>
  <si>
    <t>Hydrokortison</t>
  </si>
  <si>
    <t>858</t>
  </si>
  <si>
    <t>HYDROCORTISON LÉČIVA</t>
  </si>
  <si>
    <t>DRM UNG 1X10GM 1%</t>
  </si>
  <si>
    <t>132600</t>
  </si>
  <si>
    <t>LEXAURIN 1,5</t>
  </si>
  <si>
    <t>POR TBL NOB 30X1.5MG</t>
  </si>
  <si>
    <t>169034</t>
  </si>
  <si>
    <t>XORIMAX 500 MG POTAHOVANÉ TABLETY</t>
  </si>
  <si>
    <t>POR TBL FLM 16X500MG</t>
  </si>
  <si>
    <t>Fentanyl</t>
  </si>
  <si>
    <t>24790</t>
  </si>
  <si>
    <t>MATRIFEN 75 MCG/H</t>
  </si>
  <si>
    <t>DRM EMP TDR 5X8,25MG</t>
  </si>
  <si>
    <t>24795</t>
  </si>
  <si>
    <t>MATRIFEN 100 MCG/H</t>
  </si>
  <si>
    <t>DRM EMP TDR 5X11MG</t>
  </si>
  <si>
    <t>46929</t>
  </si>
  <si>
    <t>DUROGESIC 100 MCG/H</t>
  </si>
  <si>
    <t>DRM EMP TDR 5X16.8MG</t>
  </si>
  <si>
    <t>59449</t>
  </si>
  <si>
    <t>DUROGESIC 50 MCG/H</t>
  </si>
  <si>
    <t>DRM EMP TDR 5X8.4MG</t>
  </si>
  <si>
    <t>Gabapentin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</si>
  <si>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</si>
  <si>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</si>
  <si>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</si>
  <si>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</si>
  <si>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</si>
  <si>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</si>
  <si>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</si>
  <si>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</si>
  <si>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</si>
  <si>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</si>
  <si>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</si>
  <si>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</si>
  <si>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21597</t>
  </si>
  <si>
    <t>PALLADONE-SR 4 MG</t>
  </si>
  <si>
    <t>POR CPS PRO 30X4MG</t>
  </si>
  <si>
    <t>21572</t>
  </si>
  <si>
    <t>PALLADONE-SR 24 MG</t>
  </si>
  <si>
    <t>POR CPS PRO 60X24MG</t>
  </si>
  <si>
    <t>Loratadin</t>
  </si>
  <si>
    <t>83397</t>
  </si>
  <si>
    <t>FLONIDAN 10 MG DISTAB</t>
  </si>
  <si>
    <t>POR TBL DIS 30X10MG</t>
  </si>
  <si>
    <t>Morfin</t>
  </si>
  <si>
    <t>164740</t>
  </si>
  <si>
    <t>VENDAL RETARD 200 MG</t>
  </si>
  <si>
    <t>POR TBL PRO 30X200MG</t>
  </si>
  <si>
    <t>Naratriptan</t>
  </si>
  <si>
    <t>53136</t>
  </si>
  <si>
    <t>NARAMIG 2,5 MG</t>
  </si>
  <si>
    <t>POR TBL FLM 4X2.5MG</t>
  </si>
  <si>
    <t>25366</t>
  </si>
  <si>
    <t>Oxykodon</t>
  </si>
  <si>
    <t>11062</t>
  </si>
  <si>
    <t>OXYCONTIN 20 MG</t>
  </si>
  <si>
    <t>POR TBL PRO 30X20MG</t>
  </si>
  <si>
    <t>11110</t>
  </si>
  <si>
    <t>OXYCONTIN 40 MG</t>
  </si>
  <si>
    <t>POR TBL PRO 60X40MG</t>
  </si>
  <si>
    <t>Oxykodon, kombinace</t>
  </si>
  <si>
    <t>138549</t>
  </si>
  <si>
    <t>TARGIN 40 MG/20 MG TABLETY S PRODLOUŽENÝM UVOLŇOVÁNÍM</t>
  </si>
  <si>
    <t>POR TBL PRO 30</t>
  </si>
  <si>
    <t>Pregabalin</t>
  </si>
  <si>
    <t>28223</t>
  </si>
  <si>
    <t>LYRICA 150 MG</t>
  </si>
  <si>
    <t>POR CPS DUR 56X150MG</t>
  </si>
  <si>
    <t>Tapentadol</t>
  </si>
  <si>
    <t>184730</t>
  </si>
  <si>
    <t>PALEXIA 50 MG POTAHOVANÉ TABLETY</t>
  </si>
  <si>
    <t>POR TBL FLM 30X50MG</t>
  </si>
  <si>
    <t>42780</t>
  </si>
  <si>
    <t>TRALGIT SR 200</t>
  </si>
  <si>
    <t>59672</t>
  </si>
  <si>
    <t>TRALGIT SR 100</t>
  </si>
  <si>
    <t>POR TBL PRO 30X100MG</t>
  </si>
  <si>
    <t>192721</t>
  </si>
  <si>
    <t>TRAMYLPA 37,5 MG/325 MG</t>
  </si>
  <si>
    <t>160838</t>
  </si>
  <si>
    <t>POR TBL FLM 20X100MG</t>
  </si>
  <si>
    <t>POR TBL FLM 50X28.3MG</t>
  </si>
  <si>
    <t>87168</t>
  </si>
  <si>
    <t>POR TBL FLM 100X28.3MG</t>
  </si>
  <si>
    <t>Buprenorfin</t>
  </si>
  <si>
    <t>198016</t>
  </si>
  <si>
    <t>BUPRENORPHINE ACTAVIS 52,5 MIKROGRAMŮ/H TRANSDERMÁLNÍ NÁPLAST</t>
  </si>
  <si>
    <t>DRM EMP TDR 5X52.5RG/H</t>
  </si>
  <si>
    <t>42755</t>
  </si>
  <si>
    <t>TRANSTEC 35 MCG/H</t>
  </si>
  <si>
    <t>DRM EMP TDR 5X20MG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</si>
  <si>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</si>
  <si>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</si>
  <si>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</si>
  <si>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</si>
  <si>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</si>
  <si>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</si>
  <si>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</si>
  <si>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</si>
  <si>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</si>
  <si>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41823</t>
  </si>
  <si>
    <t>DHC CONTINUS 60 MG</t>
  </si>
  <si>
    <t>POR TBL RET 60X60MG</t>
  </si>
  <si>
    <t>77047</t>
  </si>
  <si>
    <t>PROTHIADEN 75</t>
  </si>
  <si>
    <t>POR TBL FLM 30X75MG</t>
  </si>
  <si>
    <t>Escitalopram</t>
  </si>
  <si>
    <t>47285</t>
  </si>
  <si>
    <t>DUROGESIC 75 MCG/H</t>
  </si>
  <si>
    <t>DRM EMP TDR 5X12.6MG</t>
  </si>
  <si>
    <t>59448</t>
  </si>
  <si>
    <t>DUROGESIC 25 MCG/H</t>
  </si>
  <si>
    <t>DRM EMP TDR 5X4.2MG</t>
  </si>
  <si>
    <t>Hydrogenované námelové alkaloidy</t>
  </si>
  <si>
    <t>91032</t>
  </si>
  <si>
    <t>SECATOXIN FORTE</t>
  </si>
  <si>
    <t>POR GTT SOL 1X25ML</t>
  </si>
  <si>
    <t>21592</t>
  </si>
  <si>
    <t>POR CPS PRO 60X4MG</t>
  </si>
  <si>
    <t>21576</t>
  </si>
  <si>
    <t>POR CPS PRO 10X16MG</t>
  </si>
  <si>
    <t>Indometacin</t>
  </si>
  <si>
    <t>RCT SUP 10X100MG</t>
  </si>
  <si>
    <t>Karbamazepin</t>
  </si>
  <si>
    <t>96305</t>
  </si>
  <si>
    <t>98080</t>
  </si>
  <si>
    <t>NEUROTOP</t>
  </si>
  <si>
    <t>76654</t>
  </si>
  <si>
    <t>KETONAL RETARD</t>
  </si>
  <si>
    <t>POR TBL RET 20X150MG</t>
  </si>
  <si>
    <t>Kodein, kombinace kromě psycholeptik</t>
  </si>
  <si>
    <t>109799</t>
  </si>
  <si>
    <t>ULTRACOD</t>
  </si>
  <si>
    <t>41727</t>
  </si>
  <si>
    <t>SEVREDOL 10 MG</t>
  </si>
  <si>
    <t>80406</t>
  </si>
  <si>
    <t>VENDAL RETARD 30 MG</t>
  </si>
  <si>
    <t>POR TBL PRO 30X30MG</t>
  </si>
  <si>
    <t>80408</t>
  </si>
  <si>
    <t>VENDAL RETARD 100 MG</t>
  </si>
  <si>
    <t>80409</t>
  </si>
  <si>
    <t>11035</t>
  </si>
  <si>
    <t>OXYCONTIN 80 MG</t>
  </si>
  <si>
    <t>POR TBL PRO 30X80MG</t>
  </si>
  <si>
    <t>11094</t>
  </si>
  <si>
    <t>OXYCONTIN 10 MG</t>
  </si>
  <si>
    <t>POR TBL PRO 60X10MG</t>
  </si>
  <si>
    <t>11106</t>
  </si>
  <si>
    <t>POR TBL PRO 30X40MG</t>
  </si>
  <si>
    <t>112308</t>
  </si>
  <si>
    <t>OXYCODON SANDOZ RETARD 40 MG</t>
  </si>
  <si>
    <t>5935</t>
  </si>
  <si>
    <t>POR TBL PRO 28X10MG</t>
  </si>
  <si>
    <t>180405</t>
  </si>
  <si>
    <t>OXYCODON LANNACHER 80 MG TABLETY S PRODLOUŽENÝM UVOLŇOVÁNÍM</t>
  </si>
  <si>
    <t>POR TBL PRO 60X80MG</t>
  </si>
  <si>
    <t>180412</t>
  </si>
  <si>
    <t>POR TBL PRO 60X1X80MG</t>
  </si>
  <si>
    <t>180346</t>
  </si>
  <si>
    <t>OXYCODON LANNACHER 10 MG TABLETY S PRODLOUŽENÝM UVOLŇOVÁNÍM</t>
  </si>
  <si>
    <t>POR TBL PRO 30X10MG</t>
  </si>
  <si>
    <t>180349</t>
  </si>
  <si>
    <t>180364</t>
  </si>
  <si>
    <t>OXYCODON LANNACHER 20 MG TABLETY S PRODLOUŽENÝM UVOLŇOVÁNÍM</t>
  </si>
  <si>
    <t>180367</t>
  </si>
  <si>
    <t>POR TBL PRO 60X20MG</t>
  </si>
  <si>
    <t>180383</t>
  </si>
  <si>
    <t>OXYCODON LANNACHER 40 MG TABLETY S PRODLOUŽENÝM UVOLŇOVÁNÍM</t>
  </si>
  <si>
    <t>180386</t>
  </si>
  <si>
    <t>138530</t>
  </si>
  <si>
    <t>TARGIN 10 MG/5 MG TABLETY S PRODLOUŽENÝM UVOLŇOVÁNÍM</t>
  </si>
  <si>
    <t>POR TBL PRO 60</t>
  </si>
  <si>
    <t>138552</t>
  </si>
  <si>
    <t>28224</t>
  </si>
  <si>
    <t>POR CPS DUR 100X150MG</t>
  </si>
  <si>
    <t>28211</t>
  </si>
  <si>
    <t>LYRICA 50 MG</t>
  </si>
  <si>
    <t>POR CPS DUR 14X50MG</t>
  </si>
  <si>
    <t>29962</t>
  </si>
  <si>
    <t>59673</t>
  </si>
  <si>
    <t>POR TBL PRO 50X100MG</t>
  </si>
  <si>
    <t>84262</t>
  </si>
  <si>
    <t>TRALGIT GTT.</t>
  </si>
  <si>
    <t>POR GTT SOL 1X96ML</t>
  </si>
  <si>
    <t>42782</t>
  </si>
  <si>
    <t>166986</t>
  </si>
  <si>
    <t>ZALDIAR EFFERVESCENS 37,5 MG/325 MG ŠUMIVÉ TABLETY</t>
  </si>
  <si>
    <t>POR TBL EFF 30</t>
  </si>
  <si>
    <t>197863</t>
  </si>
  <si>
    <t>PALGOTAL 75 MG/650 MG</t>
  </si>
  <si>
    <t>Venlafaxin</t>
  </si>
  <si>
    <t>130172</t>
  </si>
  <si>
    <t>APO-VENLAFAXIN PROLONG 75 MG</t>
  </si>
  <si>
    <t>POR CPS PRO 30X75MG</t>
  </si>
  <si>
    <t>198058</t>
  </si>
  <si>
    <t>SANVAL 10 MG</t>
  </si>
  <si>
    <t>191730</t>
  </si>
  <si>
    <t>191728</t>
  </si>
  <si>
    <t>BIOFENAC 100 MG PRÁŠEK PRO PŘÍPRAVU PERORÁLNÍ SUZPENZE</t>
  </si>
  <si>
    <t>POR PLV SUS 20X100MG</t>
  </si>
  <si>
    <t>Amidy</t>
  </si>
  <si>
    <t>URT GEL 1X20GM/200MG</t>
  </si>
  <si>
    <t>Benzydamin</t>
  </si>
  <si>
    <t>10603</t>
  </si>
  <si>
    <t>TANTUM VERDE SPRAY FORTE</t>
  </si>
  <si>
    <t>ORM SPR 15ML 0.30%</t>
  </si>
  <si>
    <t>Betahistin</t>
  </si>
  <si>
    <t>BETAHISTIN ACTAVIS 16 MG</t>
  </si>
  <si>
    <t>POR TBL NOB 60X16MG</t>
  </si>
  <si>
    <t>Bisakodyl</t>
  </si>
  <si>
    <t>40250</t>
  </si>
  <si>
    <t>BISACODYL-K</t>
  </si>
  <si>
    <t>POR TBL OBD 15X5MG</t>
  </si>
  <si>
    <t>132763</t>
  </si>
  <si>
    <t>132764</t>
  </si>
  <si>
    <t>198022</t>
  </si>
  <si>
    <t>BUPRENORPHINE ACTAVIS 70 MIKROGRAMŮ/H TRANSDERMÁLNÍ NÁPLAST</t>
  </si>
  <si>
    <t>DRM EMP TDR 5X70RG/H</t>
  </si>
  <si>
    <t>47725</t>
  </si>
  <si>
    <t>ZINNAT 250 MG</t>
  </si>
  <si>
    <t>POR TBL FLM 10X250MG</t>
  </si>
  <si>
    <t>199107</t>
  </si>
  <si>
    <t>POR CPS DUR 30X200MG II</t>
  </si>
  <si>
    <t>99600</t>
  </si>
  <si>
    <t>ZODAC</t>
  </si>
  <si>
    <t>198910</t>
  </si>
  <si>
    <t>CITALOPRAM ORION 10 MG</t>
  </si>
  <si>
    <t>52336</t>
  </si>
  <si>
    <t>FORTECORTIN 4</t>
  </si>
  <si>
    <t>POR TBL NOB 100X4MG</t>
  </si>
  <si>
    <t>41824</t>
  </si>
  <si>
    <t>POR TBL RET 60X60MG B</t>
  </si>
  <si>
    <t>41826</t>
  </si>
  <si>
    <t>DHC CONTINUS 90 MG</t>
  </si>
  <si>
    <t>POR TBL RET 60X90MG B</t>
  </si>
  <si>
    <t>41796</t>
  </si>
  <si>
    <t>POR TBL RET 30X120MG B</t>
  </si>
  <si>
    <t>41801</t>
  </si>
  <si>
    <t>POR TBL RET 30X90MG B</t>
  </si>
  <si>
    <t>11955</t>
  </si>
  <si>
    <t>DUROGESIC 12 MCG/H</t>
  </si>
  <si>
    <t>DRM EMP TDR 5X2.1MG</t>
  </si>
  <si>
    <t>122596</t>
  </si>
  <si>
    <t>FENTALIS 25 MCG/H TRANSDERMÁLNÍ NÁPLAST</t>
  </si>
  <si>
    <t>DRM EMP TDR 5X5.78MG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</si>
  <si>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</si>
  <si>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</si>
  <si>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</si>
  <si>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</si>
  <si>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</si>
  <si>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</si>
  <si>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149303</t>
  </si>
  <si>
    <t>INSTANYL 200 MIKROGRAMŮ/DÁVKA</t>
  </si>
  <si>
    <t>NAS SPR SOL 1X5ML/40DÁVEK</t>
  </si>
  <si>
    <t>155382</t>
  </si>
  <si>
    <t>LUNALDIN 100 MIKROGRAMŮ SUBLINGVÁLNÍ TABLETY</t>
  </si>
  <si>
    <t>ORM TBL SLG 10X100RG</t>
  </si>
  <si>
    <t>155383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</si>
  <si>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</si>
  <si>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</si>
  <si>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</si>
  <si>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</si>
  <si>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</si>
  <si>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</si>
  <si>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</si>
  <si>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153145</t>
  </si>
  <si>
    <t>ADOLOR 100 MCG/H</t>
  </si>
  <si>
    <t>DRM EMP TDR 5X16.5MG</t>
  </si>
  <si>
    <t>122600</t>
  </si>
  <si>
    <t>FENTALIS 50 MCG/H TRANSDERMÁLNÍ NÁPLAST</t>
  </si>
  <si>
    <t>DRM EMP TDR 5X11.56MG</t>
  </si>
  <si>
    <t>155391</t>
  </si>
  <si>
    <t>LUNALDIN 600 MIKROGRAMŮ SUBLINGVÁLNÍ TABLETY</t>
  </si>
  <si>
    <t>ORM TBL SLG 30X600RG</t>
  </si>
  <si>
    <t>124566</t>
  </si>
  <si>
    <t>DOLFORIN 25 MCG/H</t>
  </si>
  <si>
    <t>DRM EMP TDR 5X4.8MG</t>
  </si>
  <si>
    <t>155999</t>
  </si>
  <si>
    <t>ADOLOR 50 MCG/H</t>
  </si>
  <si>
    <t>DRM EMP TDR 5X8.25MG</t>
  </si>
  <si>
    <t>153121</t>
  </si>
  <si>
    <t>ADOLOR 25 MCG/H</t>
  </si>
  <si>
    <t>DRM EMP TDR 5X4.125MG</t>
  </si>
  <si>
    <t>155387</t>
  </si>
  <si>
    <t>LUNALDIN 300 MIKROGRAMŮ SUBLINGVÁLNÍ TABLETY</t>
  </si>
  <si>
    <t>ORM TBL SLG 30X300RG</t>
  </si>
  <si>
    <t>185071</t>
  </si>
  <si>
    <t>INSTANYL 200 MIKROGRAMŮ</t>
  </si>
  <si>
    <t>NAS SPR SOL 10X0.1ML</t>
  </si>
  <si>
    <t>Flutikason</t>
  </si>
  <si>
    <t>42466</t>
  </si>
  <si>
    <t>FLIXOTIDE 125 INHALER N</t>
  </si>
  <si>
    <t>INH SUS PSS 120X125RG</t>
  </si>
  <si>
    <t>40777</t>
  </si>
  <si>
    <t>NEURONTIN 600 MG</t>
  </si>
  <si>
    <t>POR TBL FLM 50X600MG</t>
  </si>
  <si>
    <t>84396</t>
  </si>
  <si>
    <t>NEURONTIN 100 MG</t>
  </si>
  <si>
    <t>POR CPS DUR 20X100MG</t>
  </si>
  <si>
    <t>84398</t>
  </si>
  <si>
    <t>POR CPS DUR 100X100MG</t>
  </si>
  <si>
    <t>84401</t>
  </si>
  <si>
    <t>NEURONTIN 400 MG</t>
  </si>
  <si>
    <t>POR CPS DUR 50X400MG</t>
  </si>
  <si>
    <t>Glycerol</t>
  </si>
  <si>
    <t>SUPPOSITORIA GLYCERINI LÉČIVA</t>
  </si>
  <si>
    <t>RCT SUP 10X2.06GM</t>
  </si>
  <si>
    <t>Hydrokortison a antibiotika</t>
  </si>
  <si>
    <t>41515</t>
  </si>
  <si>
    <t>DRM CRM 1X15GM</t>
  </si>
  <si>
    <t>10848</t>
  </si>
  <si>
    <t>POR CPS PRO 60X8MG</t>
  </si>
  <si>
    <t>153714</t>
  </si>
  <si>
    <t>153666</t>
  </si>
  <si>
    <t>153688</t>
  </si>
  <si>
    <t>Kapsaicin</t>
  </si>
  <si>
    <t>149227</t>
  </si>
  <si>
    <t>QUTENZA 179 MG</t>
  </si>
  <si>
    <t>DRM EMP MED 1X179MG</t>
  </si>
  <si>
    <t>132644</t>
  </si>
  <si>
    <t>POR TBL NOB 14X500MG</t>
  </si>
  <si>
    <t>Klonazepam</t>
  </si>
  <si>
    <t>14957</t>
  </si>
  <si>
    <t>RIVOTRIL 0,5 MG</t>
  </si>
  <si>
    <t>POR TBL NOB 50X0.5MG</t>
  </si>
  <si>
    <t>14961</t>
  </si>
  <si>
    <t>RIVOTRIL 2 MG</t>
  </si>
  <si>
    <t>POR TBL NOB 100X2MG</t>
  </si>
  <si>
    <t>Lidokain</t>
  </si>
  <si>
    <t>158838</t>
  </si>
  <si>
    <t>VERSATIS 5% LÉČIVÁ NÁPLAST</t>
  </si>
  <si>
    <t>DRM EMP MED 20</t>
  </si>
  <si>
    <t>Metoklopramid</t>
  </si>
  <si>
    <t>187983</t>
  </si>
  <si>
    <t>CERUCAL</t>
  </si>
  <si>
    <t>POR TBL NOB 50X10MG</t>
  </si>
  <si>
    <t>DEGAN 10 MG TABLETY</t>
  </si>
  <si>
    <t>POR TBL NOB 40X10MG</t>
  </si>
  <si>
    <t>214628</t>
  </si>
  <si>
    <t>VASOCARDIN 50</t>
  </si>
  <si>
    <t>POR TBL NOB 50X50MG</t>
  </si>
  <si>
    <t>164734</t>
  </si>
  <si>
    <t>41737</t>
  </si>
  <si>
    <t>SEVREDOL 20 MG</t>
  </si>
  <si>
    <t>80407</t>
  </si>
  <si>
    <t>VENDAL RETARD 60 MG</t>
  </si>
  <si>
    <t>POR TBL PRO 30X60MG</t>
  </si>
  <si>
    <t>164736</t>
  </si>
  <si>
    <t>41740</t>
  </si>
  <si>
    <t>Naftidrofuryl</t>
  </si>
  <si>
    <t>66014</t>
  </si>
  <si>
    <t>ENELBIN 100 RETARD</t>
  </si>
  <si>
    <t>POR TBL PRO 20X100MG</t>
  </si>
  <si>
    <t>Ondansetron</t>
  </si>
  <si>
    <t>97776</t>
  </si>
  <si>
    <t>ZOFRAN ZYDIS 4 MG</t>
  </si>
  <si>
    <t>ORM TBL BUC 10X4MG</t>
  </si>
  <si>
    <t>11045</t>
  </si>
  <si>
    <t>11076</t>
  </si>
  <si>
    <t>11084</t>
  </si>
  <si>
    <t>112294</t>
  </si>
  <si>
    <t>OXYCODON SANDOZ RETARD 20 MG</t>
  </si>
  <si>
    <t>180393</t>
  </si>
  <si>
    <t>POR TBL PRO 60X1X40MG</t>
  </si>
  <si>
    <t>180366</t>
  </si>
  <si>
    <t>POR TBL PRO 56X20MG</t>
  </si>
  <si>
    <t>46873</t>
  </si>
  <si>
    <t>138541</t>
  </si>
  <si>
    <t>TARGIN 20 MG/10 MG TABLETY S PRODLOUŽENÝM UVOLŇOVÁNÍM</t>
  </si>
  <si>
    <t>180652</t>
  </si>
  <si>
    <t>POR TBL ENT 90X40MG HOSP II</t>
  </si>
  <si>
    <t>50335</t>
  </si>
  <si>
    <t>28217</t>
  </si>
  <si>
    <t>LYRICA 75 MG</t>
  </si>
  <si>
    <t>POR CPS DUR 56X75MG</t>
  </si>
  <si>
    <t>28231</t>
  </si>
  <si>
    <t>LYRICA 300 MG</t>
  </si>
  <si>
    <t>55824</t>
  </si>
  <si>
    <t>NOVALGIN INJEKCE</t>
  </si>
  <si>
    <t>INJ SOL 5X5ML/2.5GM</t>
  </si>
  <si>
    <t>196016</t>
  </si>
  <si>
    <t>METAMIZOL STADA 500 MG/ML PERORÁLNÍ KAPKY, ROZTOK</t>
  </si>
  <si>
    <t>POR GTT SOL 1X20ML/10000MG</t>
  </si>
  <si>
    <t>146273</t>
  </si>
  <si>
    <t>SUMATRIPTAN MYLAN 100 MG</t>
  </si>
  <si>
    <t>POR TBL FLM 6X100MG</t>
  </si>
  <si>
    <t>153692</t>
  </si>
  <si>
    <t>184560</t>
  </si>
  <si>
    <t>PALEXIA RETARD 100 MG TABLETY S PRODLOUŽENÝM UVOLŇOVÁNÍM</t>
  </si>
  <si>
    <t>POR TBL PRO 60X100MG</t>
  </si>
  <si>
    <t>153768</t>
  </si>
  <si>
    <t>153780</t>
  </si>
  <si>
    <t>153620</t>
  </si>
  <si>
    <t>153622</t>
  </si>
  <si>
    <t>153698</t>
  </si>
  <si>
    <t>184589</t>
  </si>
  <si>
    <t>PALEXIA RETARD 150 MG TABLETY S PRODLOUŽENÝM UVOLŇOVÁNÍM</t>
  </si>
  <si>
    <t>POR TBL PRO 30X1X150MG</t>
  </si>
  <si>
    <t>184570</t>
  </si>
  <si>
    <t>POR TBL PRO 60X1X100MG</t>
  </si>
  <si>
    <t>184600</t>
  </si>
  <si>
    <t>PALEXIA RETARD 200 MG TABLETY S PRODLOUŽENÝM UVOLŇOVÁNÍM</t>
  </si>
  <si>
    <t>184621</t>
  </si>
  <si>
    <t>PALEXIA RETARD 250 MG TABLETY S PRODLOUŽENÝM UVOLŇOVÁNÍM</t>
  </si>
  <si>
    <t>POR TBL PRO 60X250MG</t>
  </si>
  <si>
    <t>Thiethylperazin</t>
  </si>
  <si>
    <t>RCT SUP 6X6.5MG</t>
  </si>
  <si>
    <t>54236</t>
  </si>
  <si>
    <t>TRAMUNDIN RETARD 100 MG</t>
  </si>
  <si>
    <t>178257</t>
  </si>
  <si>
    <t>TRAMADOL MYLAN 150 MG</t>
  </si>
  <si>
    <t>POR TBL PRO 30X150MG I</t>
  </si>
  <si>
    <t>POR TBL FLM 3X10</t>
  </si>
  <si>
    <t>166984</t>
  </si>
  <si>
    <t>POR TBL EFF 10</t>
  </si>
  <si>
    <t>179333</t>
  </si>
  <si>
    <t>DORETA 75 MG/650 MG</t>
  </si>
  <si>
    <t>145963</t>
  </si>
  <si>
    <t>PARTRAMEC 37,5 MG/325 MG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</si>
  <si>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</si>
  <si>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</si>
  <si>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</si>
  <si>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</si>
  <si>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</si>
  <si>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</si>
  <si>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</si>
  <si>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115554</t>
  </si>
  <si>
    <t>VENLAFAXIN MYLAN 75 MG</t>
  </si>
  <si>
    <t>POR CPS PRO 100X75MG</t>
  </si>
  <si>
    <t>132603</t>
  </si>
  <si>
    <t>198056</t>
  </si>
  <si>
    <t>198054</t>
  </si>
  <si>
    <t>160840</t>
  </si>
  <si>
    <t>BIOFENAC 100 MG PRÁŠEK PRO PŘÍPRAVU PERORÁLNÍ SUSPENZE</t>
  </si>
  <si>
    <t>Baklofen</t>
  </si>
  <si>
    <t>40275</t>
  </si>
  <si>
    <t>BACLOFEN-POLPHARMA 25 MG</t>
  </si>
  <si>
    <t>POR TBL NOB 50X25MG</t>
  </si>
  <si>
    <t>96620</t>
  </si>
  <si>
    <t>POR TBL OBD 105X5MG</t>
  </si>
  <si>
    <t>2146</t>
  </si>
  <si>
    <t>DICLOFENAC AL RETARD</t>
  </si>
  <si>
    <t>POR TBL RET 30X100MG</t>
  </si>
  <si>
    <t>Enalapril</t>
  </si>
  <si>
    <t>45273</t>
  </si>
  <si>
    <t>ENAP 5 MG</t>
  </si>
  <si>
    <t>124572</t>
  </si>
  <si>
    <t>DOLFORIN 75 MCG/H</t>
  </si>
  <si>
    <t>DRM EMP TDR 5X14.4MG</t>
  </si>
  <si>
    <t>149298</t>
  </si>
  <si>
    <t>INSTANYL 100 MIKROGRAMŮ/DÁVKA</t>
  </si>
  <si>
    <t>163007</t>
  </si>
  <si>
    <t>153129</t>
  </si>
  <si>
    <t>107859</t>
  </si>
  <si>
    <t>APO-GAB 300</t>
  </si>
  <si>
    <t>153670</t>
  </si>
  <si>
    <t>Jinanový list (Ginkgo biloba)</t>
  </si>
  <si>
    <t>13492</t>
  </si>
  <si>
    <t>TEBOKAN 40 MG</t>
  </si>
  <si>
    <t>POR TBL FLM 150X40MG</t>
  </si>
  <si>
    <t>14958</t>
  </si>
  <si>
    <t>POR TBL NOB 30X2MG</t>
  </si>
  <si>
    <t>109800</t>
  </si>
  <si>
    <t>POR TBL NOB 60</t>
  </si>
  <si>
    <t>124346</t>
  </si>
  <si>
    <t>CEZERA 5 MG</t>
  </si>
  <si>
    <t>Lornoxikam</t>
  </si>
  <si>
    <t>119899</t>
  </si>
  <si>
    <t>XEFO RAPID 8 MG</t>
  </si>
  <si>
    <t>POR TBL FLM 30X8MG</t>
  </si>
  <si>
    <t>Metronidazol</t>
  </si>
  <si>
    <t>2427</t>
  </si>
  <si>
    <t>ENTIZOL</t>
  </si>
  <si>
    <t>POR TBL NOB 20X250MG</t>
  </si>
  <si>
    <t>164738</t>
  </si>
  <si>
    <t>41730</t>
  </si>
  <si>
    <t>POR TBL FLM 60X10MG</t>
  </si>
  <si>
    <t>112298</t>
  </si>
  <si>
    <t>138531</t>
  </si>
  <si>
    <t>POR TBL PRO 98</t>
  </si>
  <si>
    <t>138527</t>
  </si>
  <si>
    <t>84003</t>
  </si>
  <si>
    <t>RECTODELT 100 MG</t>
  </si>
  <si>
    <t>RCT SUP 6X100MG</t>
  </si>
  <si>
    <t>Ranitidin</t>
  </si>
  <si>
    <t>47471</t>
  </si>
  <si>
    <t>RANISAN 150 MG</t>
  </si>
  <si>
    <t>POR TBL FLM 60X150MG</t>
  </si>
  <si>
    <t>153628</t>
  </si>
  <si>
    <t>153637</t>
  </si>
  <si>
    <t>21415</t>
  </si>
  <si>
    <t>POR TBL PRO 40X100MG</t>
  </si>
  <si>
    <t>54237</t>
  </si>
  <si>
    <t>17929</t>
  </si>
  <si>
    <t>POR TBL FLM 60</t>
  </si>
  <si>
    <t>179334</t>
  </si>
  <si>
    <t>201612</t>
  </si>
  <si>
    <t>199405</t>
  </si>
  <si>
    <t>138848</t>
  </si>
  <si>
    <t>POR TBL FLM 10X10</t>
  </si>
  <si>
    <t>145964</t>
  </si>
  <si>
    <t>166991</t>
  </si>
  <si>
    <t>POR TBL EFF 50</t>
  </si>
  <si>
    <t>146898</t>
  </si>
  <si>
    <t>ZOLPIDEM MYLAN 10 MG</t>
  </si>
  <si>
    <t>Methylnaltrexonium-bromid</t>
  </si>
  <si>
    <t>167825</t>
  </si>
  <si>
    <t>RELISTOR 8 MG</t>
  </si>
  <si>
    <t>INJ SOL 10X0.4ML/8MG</t>
  </si>
  <si>
    <t>191729</t>
  </si>
  <si>
    <t>Alprazolam</t>
  </si>
  <si>
    <t>86656</t>
  </si>
  <si>
    <t>NEUROL 1,0</t>
  </si>
  <si>
    <t>POR TBL NOB 30X1MG</t>
  </si>
  <si>
    <t>40274</t>
  </si>
  <si>
    <t>BACLOFEN-POLPHARMA 10 MG</t>
  </si>
  <si>
    <t>41825</t>
  </si>
  <si>
    <t>POR TBL RET 60X90MG</t>
  </si>
  <si>
    <t>58880</t>
  </si>
  <si>
    <t>DOLMINA 100 SR</t>
  </si>
  <si>
    <t>Drotaverin</t>
  </si>
  <si>
    <t>NO-SPA</t>
  </si>
  <si>
    <t>POR TBL NOB 24X40MG</t>
  </si>
  <si>
    <t>Duloxetin</t>
  </si>
  <si>
    <t>28389</t>
  </si>
  <si>
    <t>CYMBALTA 60 MG</t>
  </si>
  <si>
    <t>POR CPS ETD 28X60MG</t>
  </si>
  <si>
    <t>122581</t>
  </si>
  <si>
    <t>FENTALIS 75 MCG/H TRANSDERMÁLNÍ NÁPLAST</t>
  </si>
  <si>
    <t>DRM EMP TDR 5X17.34MG HOSP</t>
  </si>
  <si>
    <t>124574</t>
  </si>
  <si>
    <t>DRM EMP TDR 20X14.4MG</t>
  </si>
  <si>
    <t>Frovatriptan</t>
  </si>
  <si>
    <t>18113</t>
  </si>
  <si>
    <t>FROMEN</t>
  </si>
  <si>
    <t>POR TBL FLM 2X2.5MG I</t>
  </si>
  <si>
    <t>107855</t>
  </si>
  <si>
    <t>APO-GAB 400</t>
  </si>
  <si>
    <t>POR CPS DUR 100X400MG</t>
  </si>
  <si>
    <t>130812</t>
  </si>
  <si>
    <t>GORDIUS 300 MG TVRDÁ TOBOLKA</t>
  </si>
  <si>
    <t>47029</t>
  </si>
  <si>
    <t>LOCOID 0,1%</t>
  </si>
  <si>
    <t>10825</t>
  </si>
  <si>
    <t>PALLADONE-SR 2 MG</t>
  </si>
  <si>
    <t>POR CPS PRO 30X2MG</t>
  </si>
  <si>
    <t>21583</t>
  </si>
  <si>
    <t>POR CPS PRO 60X16MG</t>
  </si>
  <si>
    <t>153758</t>
  </si>
  <si>
    <t>999999</t>
  </si>
  <si>
    <t>153746</t>
  </si>
  <si>
    <t>153790</t>
  </si>
  <si>
    <t>153724</t>
  </si>
  <si>
    <t>Jiná imunostimulancia</t>
  </si>
  <si>
    <t>84102</t>
  </si>
  <si>
    <t>LUIVAC</t>
  </si>
  <si>
    <t>POR TBL NOB 56</t>
  </si>
  <si>
    <t>Kaptopril</t>
  </si>
  <si>
    <t>31385</t>
  </si>
  <si>
    <t>TENSIOMIN 12,5 MG</t>
  </si>
  <si>
    <t>POR TBL NOB 30X12.5MG</t>
  </si>
  <si>
    <t>22565</t>
  </si>
  <si>
    <t>ARTRILOM 15 MG</t>
  </si>
  <si>
    <t>POR TBL NOB 20X15MG</t>
  </si>
  <si>
    <t>96974</t>
  </si>
  <si>
    <t>186550</t>
  </si>
  <si>
    <t>OXYKODON ACTAVIS 10 MG</t>
  </si>
  <si>
    <t>POR TBL PRO 30X10MG II</t>
  </si>
  <si>
    <t>186577</t>
  </si>
  <si>
    <t>OXYKODON ACTAVIS 20 MG</t>
  </si>
  <si>
    <t>POR TBL PRO 60X20MG II</t>
  </si>
  <si>
    <t>107758</t>
  </si>
  <si>
    <t>ROSEMIG 20 MG</t>
  </si>
  <si>
    <t>NAS SPR SOL 2X0.1ML</t>
  </si>
  <si>
    <t>153736</t>
  </si>
  <si>
    <t>184538</t>
  </si>
  <si>
    <t>PALEXIA RETARD 50 MG TABLETY S PRODLOUŽENÝM UVOLŇOVÁNÍM</t>
  </si>
  <si>
    <t>POR TBL PRO 60X50MG</t>
  </si>
  <si>
    <t>184604</t>
  </si>
  <si>
    <t>POR TBL PRO 60X200MG</t>
  </si>
  <si>
    <t>184631</t>
  </si>
  <si>
    <t>POR TBL PRO 60X1X250MG</t>
  </si>
  <si>
    <t>184582</t>
  </si>
  <si>
    <t>POR TBL PRO 60X150MG</t>
  </si>
  <si>
    <t>184614</t>
  </si>
  <si>
    <t>POR TBL PRO 60X1X200MG</t>
  </si>
  <si>
    <t>184739</t>
  </si>
  <si>
    <t>POR TBL FLM 20X1X50MG</t>
  </si>
  <si>
    <t>153631</t>
  </si>
  <si>
    <t>184592</t>
  </si>
  <si>
    <t>POR TBL PRO 60X1X150MG</t>
  </si>
  <si>
    <t>101783</t>
  </si>
  <si>
    <t>NOAX UNO 100 MG</t>
  </si>
  <si>
    <t>24737</t>
  </si>
  <si>
    <t>TRAMADOL SANDOZ RETARD 200 MG</t>
  </si>
  <si>
    <t>17925</t>
  </si>
  <si>
    <t>POR TBL FLM 20</t>
  </si>
  <si>
    <t>179365</t>
  </si>
  <si>
    <t>FOXIS 37,5MG/325 MG</t>
  </si>
  <si>
    <t>POR TBL FLM 30 I</t>
  </si>
  <si>
    <t>201609</t>
  </si>
  <si>
    <t>166988</t>
  </si>
  <si>
    <t>146877</t>
  </si>
  <si>
    <t>APO-ZOLPIDEM 10 MG</t>
  </si>
  <si>
    <t>94292</t>
  </si>
  <si>
    <t>ZOLPIDEM-RATIOPHARM 10 MG</t>
  </si>
  <si>
    <t>146901</t>
  </si>
  <si>
    <t>132602</t>
  </si>
  <si>
    <t>POR TBL FLM 10X10MG</t>
  </si>
  <si>
    <t>Paracetamol</t>
  </si>
  <si>
    <t>Rosuvastatin</t>
  </si>
  <si>
    <t>148074</t>
  </si>
  <si>
    <t>POR TBL FLM 90X20MG</t>
  </si>
  <si>
    <t>132710</t>
  </si>
  <si>
    <t>41798</t>
  </si>
  <si>
    <t>POR TBL RET 30X60MG</t>
  </si>
  <si>
    <t>41822</t>
  </si>
  <si>
    <t>POR TBL RET 60X120MG B</t>
  </si>
  <si>
    <t>145885</t>
  </si>
  <si>
    <t>145904</t>
  </si>
  <si>
    <t>Nifuroxazid</t>
  </si>
  <si>
    <t>46405</t>
  </si>
  <si>
    <t>12891</t>
  </si>
  <si>
    <t>POR TBL NOB 15X100MG</t>
  </si>
  <si>
    <t>102500</t>
  </si>
  <si>
    <t>CINIE 100</t>
  </si>
  <si>
    <t>POR TBL NOB 6X100MG</t>
  </si>
  <si>
    <t>101782</t>
  </si>
  <si>
    <t>179327</t>
  </si>
  <si>
    <t>162842</t>
  </si>
  <si>
    <t>91291</t>
  </si>
  <si>
    <t>POR SIR 100ML 240MG/5ML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</si>
  <si>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</si>
  <si>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</si>
  <si>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</si>
  <si>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</si>
  <si>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</si>
  <si>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</si>
  <si>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N02AX02 - Tramadol</t>
  </si>
  <si>
    <t>C09BA05 - Ramipril a diuretika</t>
  </si>
  <si>
    <t>N02CC01 - Sumatriptan</t>
  </si>
  <si>
    <t>R06AE07 - Cetirizin</t>
  </si>
  <si>
    <t>R06AE09 - Levocetirizin</t>
  </si>
  <si>
    <t>M01AC06 - Meloxikam</t>
  </si>
  <si>
    <t>A02BA02 - Ranitidin</t>
  </si>
  <si>
    <t>N05BA12 - Alprazolam</t>
  </si>
  <si>
    <t>C09BA04 - Perindopril a diuretika</t>
  </si>
  <si>
    <t>N07CA01 - Betahistin</t>
  </si>
  <si>
    <t>C10AB05 - Fenofibrát</t>
  </si>
  <si>
    <t>A03FA07 - Itopridum</t>
  </si>
  <si>
    <t>A02BC05 - Esomeprazol</t>
  </si>
  <si>
    <t>N03AX16 - Pregabalin</t>
  </si>
  <si>
    <t>C09BA06 - Chinapril a diuretika</t>
  </si>
  <si>
    <t>J01FF01 - Klindamycin</t>
  </si>
  <si>
    <t>R03BA05 - Flutikason</t>
  </si>
  <si>
    <t>R06AX13 - Loratadin</t>
  </si>
  <si>
    <t>R03AK06 - Salmeterol a flutikason</t>
  </si>
  <si>
    <t>N02AX02</t>
  </si>
  <si>
    <t>A03FA07</t>
  </si>
  <si>
    <t>R03AK06</t>
  </si>
  <si>
    <t>M01AC06</t>
  </si>
  <si>
    <t>N02AE01</t>
  </si>
  <si>
    <t>N02CC01</t>
  </si>
  <si>
    <t>N03AX12</t>
  </si>
  <si>
    <t>N03AX16</t>
  </si>
  <si>
    <t>C09BA06</t>
  </si>
  <si>
    <t>R06AX13</t>
  </si>
  <si>
    <t>A02BC05</t>
  </si>
  <si>
    <t>C10AB05</t>
  </si>
  <si>
    <t>N07CA01</t>
  </si>
  <si>
    <t>R03BA05</t>
  </si>
  <si>
    <t>R06AE07</t>
  </si>
  <si>
    <t>J01FF01</t>
  </si>
  <si>
    <t>A02BA02</t>
  </si>
  <si>
    <t>R06AE09</t>
  </si>
  <si>
    <t>N05BA12</t>
  </si>
  <si>
    <t>C09BA04</t>
  </si>
  <si>
    <t>C09BA05</t>
  </si>
  <si>
    <t>Přehled plnění PL - Preskripce léčivých přípravků - orientační přehled</t>
  </si>
  <si>
    <t>ZA571</t>
  </si>
  <si>
    <t>Mediset pro anestezii bal. á 28 ks 4706312</t>
  </si>
  <si>
    <t>ZC701</t>
  </si>
  <si>
    <t>Náplast tegaderm 10,0 cm x 11,5 cm bal. á 50 ks oválný 9546HP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</si>
  <si>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</si>
  <si>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</si>
  <si>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</si>
  <si>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</si>
  <si>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</si>
  <si>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</si>
  <si>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</si>
  <si>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</si>
  <si>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ZA788</t>
  </si>
  <si>
    <t>Stříkačka injekční 2-dílná 20 ml L Inject Solo 4606205V</t>
  </si>
  <si>
    <t>ZC769</t>
  </si>
  <si>
    <t>Hadička spojovací HS 1,8 x 450LL 606301-ND</t>
  </si>
  <si>
    <t>ZK799</t>
  </si>
  <si>
    <t>Zátka combi červená 4495101</t>
  </si>
  <si>
    <t>ZG510</t>
  </si>
  <si>
    <t>Katetr contiplex D bal. á 10 ks 4894235N</t>
  </si>
  <si>
    <t>ZA786</t>
  </si>
  <si>
    <t>Jehla 30° stimuplex-A 0,7 x 50 mm á 25 ks 4894502</t>
  </si>
  <si>
    <t>ZA834</t>
  </si>
  <si>
    <t>Jehla injekční 0,7 x 40 mm černá 4660021</t>
  </si>
  <si>
    <t>ZB556</t>
  </si>
  <si>
    <t>Jehla injekční 1,2 x 40 mm růžová 4665120</t>
  </si>
  <si>
    <t>ZA785</t>
  </si>
  <si>
    <t>Jehla 30° stimuplex-A 0,8 x 100 mm á 25 ks 4894260</t>
  </si>
  <si>
    <t>ZB259</t>
  </si>
  <si>
    <t>Jehla radiofrekvenční 22G 100 mm active tip 5 mm, bal. á 10 ks, SMK-S1005-22</t>
  </si>
  <si>
    <t>ZC251</t>
  </si>
  <si>
    <t>Jehla 20G 144 mm active tip 10 mm SMK-C15-10</t>
  </si>
  <si>
    <t>ZA868</t>
  </si>
  <si>
    <t>Jehla sterican G23 0,6 x 80 mm modrá bal. á 100 ks 4665635</t>
  </si>
  <si>
    <t>ZK476</t>
  </si>
  <si>
    <t>Rukavice operační latexové s pudrem ansell medigrip plus vel. 7,5 303505 (302925)</t>
  </si>
  <si>
    <t>ZL426</t>
  </si>
  <si>
    <t>Rukavice operační ansell sensi - touch vel. 7,5 bal. á 40 párů 8050194(8050154)</t>
  </si>
  <si>
    <t>ZC063</t>
  </si>
  <si>
    <t>Rukavice latex bez p. M 9421615 - povoleno pouze pro ÚČOCH a KZL</t>
  </si>
  <si>
    <t>ZM292</t>
  </si>
  <si>
    <t>Rukavice nitril sempercare bez p. M bal. á 200 ks 30803</t>
  </si>
  <si>
    <t>ZA008</t>
  </si>
  <si>
    <t>Obvaz elastický síťový pruban č. 10 427310</t>
  </si>
  <si>
    <t>ZA330</t>
  </si>
  <si>
    <t>Obinadlo fixa crep   8 cm x 4 m 1323100103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</si>
  <si>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</si>
  <si>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</si>
  <si>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</si>
  <si>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</si>
  <si>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</si>
  <si>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</si>
  <si>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</si>
  <si>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</si>
  <si>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</si>
  <si>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</si>
  <si>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</si>
  <si>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</si>
  <si>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</si>
  <si>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</si>
  <si>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</si>
  <si>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</si>
  <si>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</si>
  <si>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</si>
  <si>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</si>
  <si>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</si>
  <si>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</si>
  <si>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</si>
  <si>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</si>
  <si>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</si>
  <si>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</si>
  <si>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</si>
  <si>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</si>
  <si>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</si>
  <si>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</si>
  <si>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</si>
  <si>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</si>
  <si>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</si>
  <si>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</si>
  <si>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</si>
  <si>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</si>
  <si>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</si>
  <si>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</si>
  <si>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</si>
  <si>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</si>
  <si>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</si>
  <si>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</si>
  <si>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</si>
  <si>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</si>
  <si>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</t>
  </si>
  <si>
    <t>ZA593</t>
  </si>
  <si>
    <t>Tampon stáčený sterilní 20 x 20 cm / 5 ks 28003</t>
  </si>
  <si>
    <t>ZA617</t>
  </si>
  <si>
    <t>Tampon TC-OC k ošetření dutiny ústní á 250 ks 12240</t>
  </si>
  <si>
    <t>ZA637</t>
  </si>
  <si>
    <t>Set subclavia ARO karton á 30 ks 41024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</si>
  <si>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</si>
  <si>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</si>
  <si>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</si>
  <si>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</si>
  <si>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</si>
  <si>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</si>
  <si>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ZC843</t>
  </si>
  <si>
    <t>Krytí gelitacel 5 x 7 cm GC-507 bal. á 15 ks 742532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</si>
  <si>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</si>
  <si>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</si>
  <si>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</si>
  <si>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</si>
  <si>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</si>
  <si>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</si>
  <si>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</si>
  <si>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</si>
  <si>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</si>
  <si>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</si>
  <si>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</si>
  <si>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</si>
  <si>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</si>
  <si>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</si>
  <si>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</si>
  <si>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</si>
  <si>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</si>
  <si>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5,00 m 840W</t>
  </si>
  <si>
    <t>ZI602</t>
  </si>
  <si>
    <t>Náplast curapor 10 x 34 cm 22126 ( náhrada za cosmopor )</t>
  </si>
  <si>
    <t>ZJ730</t>
  </si>
  <si>
    <t>Krytí granuflex extra thin 10 x 10 cm á 5 ks 187954</t>
  </si>
  <si>
    <t>ZA470</t>
  </si>
  <si>
    <t>Krytí mepitel 10 x 18 cm bal. á 10 ks 291010-15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</si>
  <si>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</si>
  <si>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</si>
  <si>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</si>
  <si>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</si>
  <si>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</si>
  <si>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</si>
  <si>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</si>
  <si>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</si>
  <si>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</si>
  <si>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</si>
  <si>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</si>
  <si>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</si>
  <si>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</si>
  <si>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</si>
  <si>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</si>
  <si>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</si>
  <si>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</si>
  <si>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</si>
  <si>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</si>
  <si>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</si>
  <si>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</si>
  <si>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</si>
  <si>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</si>
  <si>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</si>
  <si>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</si>
  <si>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</si>
  <si>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ZA475</t>
  </si>
  <si>
    <t>Krytí mepilex 7,5 x 7,5 cm bal. á 5 ks 295200</t>
  </si>
  <si>
    <t>ZL999</t>
  </si>
  <si>
    <t>Rychloobvaz 8 x 4 cm / 3 ks ( pro obj. 1 kus = 3 náplasti) 001445510</t>
  </si>
  <si>
    <t>ZF042</t>
  </si>
  <si>
    <t>Krytí mastný tyl jelonet 10 x 10 cm á 10 ks 7404</t>
  </si>
  <si>
    <t>ZD634</t>
  </si>
  <si>
    <t>Krytí mepilex border sacrum 23 x 23 cm bal. á 5 ks 282400-01</t>
  </si>
  <si>
    <t>ZD599</t>
  </si>
  <si>
    <t>Krytí atrauman 7,5 x 10 cm bal. á 10 ks 499513</t>
  </si>
  <si>
    <t>ZA003</t>
  </si>
  <si>
    <t>Obvaz elastický síťový pruban č. 2 4273020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</si>
  <si>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</si>
  <si>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</si>
  <si>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</si>
  <si>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</si>
  <si>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ZG290</t>
  </si>
  <si>
    <t>Krytí askina 10 x 10 cm transorbent bal. á 10 ks 0072788T</t>
  </si>
  <si>
    <t>ZD004</t>
  </si>
  <si>
    <t>Krytí askina 10 x 10 cm pěna bal. á 10 ks 7241010-CZSK</t>
  </si>
  <si>
    <t>ZI848</t>
  </si>
  <si>
    <t>Krytí askina 10 x 10 dressil bal. á 10 ks 5291010</t>
  </si>
  <si>
    <t>ZI975</t>
  </si>
  <si>
    <t>Pěna velká V.A.C M8275053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</si>
  <si>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</si>
  <si>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</si>
  <si>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</si>
  <si>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</si>
  <si>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</si>
  <si>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</si>
  <si>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</si>
  <si>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</si>
  <si>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</si>
  <si>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</si>
  <si>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</si>
  <si>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</si>
  <si>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</si>
  <si>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</si>
  <si>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</si>
  <si>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</si>
  <si>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</si>
  <si>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</si>
  <si>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</si>
  <si>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</si>
  <si>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</si>
  <si>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</si>
  <si>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</si>
  <si>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</si>
  <si>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</si>
  <si>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</si>
  <si>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</si>
  <si>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</si>
  <si>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</si>
  <si>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</si>
  <si>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</si>
  <si>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</si>
  <si>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</si>
  <si>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</si>
  <si>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</si>
  <si>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</si>
  <si>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</si>
  <si>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</si>
  <si>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</si>
  <si>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</si>
  <si>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</si>
  <si>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</si>
  <si>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</si>
  <si>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</si>
  <si>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</si>
  <si>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</si>
  <si>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</si>
  <si>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</si>
  <si>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</si>
  <si>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</si>
  <si>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</si>
  <si>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</si>
  <si>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</si>
  <si>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</si>
  <si>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</si>
  <si>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</si>
  <si>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</si>
  <si>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</si>
  <si>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</si>
  <si>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</si>
  <si>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</si>
  <si>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</si>
  <si>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</si>
  <si>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</si>
  <si>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</si>
  <si>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</si>
  <si>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</si>
  <si>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</si>
  <si>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</si>
  <si>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</si>
  <si>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</si>
  <si>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</si>
  <si>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ZB844</t>
  </si>
  <si>
    <t>Esmarch 60 x 1250 KVS 06125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</si>
  <si>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</si>
  <si>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</si>
  <si>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</si>
  <si>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</si>
  <si>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</si>
  <si>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</si>
  <si>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</si>
  <si>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</si>
  <si>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ZC640</t>
  </si>
  <si>
    <t>Senzor flotrac s hadicí 213 cm MHD8R</t>
  </si>
  <si>
    <t>ZC648</t>
  </si>
  <si>
    <t>Elektroda EKG s gelem ovál 33 x 51 mm pro dospělé H-108006</t>
  </si>
  <si>
    <t>ZC751</t>
  </si>
  <si>
    <t>Čepelka skalpelová 11 BB511</t>
  </si>
  <si>
    <t>ZC766</t>
  </si>
  <si>
    <t>Nůžky chirurgické rovné hrotnaté P00768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</si>
  <si>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</si>
  <si>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</si>
  <si>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</si>
  <si>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</si>
  <si>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</si>
  <si>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</si>
  <si>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</si>
  <si>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</si>
  <si>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</si>
  <si>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</si>
  <si>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</si>
  <si>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</si>
  <si>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</si>
  <si>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</si>
  <si>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ZD458</t>
  </si>
  <si>
    <t>Spojka vrapovaná roztaž.rovná 15F bal. á 50 ks 038-61-311</t>
  </si>
  <si>
    <t>ZD462</t>
  </si>
  <si>
    <t>Nos umělý termotrach 038-41-250</t>
  </si>
  <si>
    <t>ZD702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</si>
  <si>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</si>
  <si>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</si>
  <si>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</si>
  <si>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</si>
  <si>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</si>
  <si>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</si>
  <si>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</si>
  <si>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</si>
  <si>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</si>
  <si>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</si>
  <si>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In-Line-Neb Tee Kit  bal. á 50 ks 41745</t>
  </si>
  <si>
    <t>ZE159</t>
  </si>
  <si>
    <t>Nádoba na kontaminovaný odpad 2 l 15-0003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</si>
  <si>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</si>
  <si>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</si>
  <si>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</si>
  <si>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</si>
  <si>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</si>
  <si>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</si>
  <si>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</si>
  <si>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</si>
  <si>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</si>
  <si>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</si>
  <si>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</si>
  <si>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</si>
  <si>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</si>
  <si>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</si>
  <si>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</si>
  <si>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</si>
  <si>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</si>
  <si>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</si>
  <si>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</si>
  <si>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</si>
  <si>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</si>
  <si>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</si>
  <si>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</si>
  <si>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</si>
  <si>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</si>
  <si>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Microdacyn 60 500 ml MI44101-00 bez rozprašovače (dermacyn 11A0031)</t>
  </si>
  <si>
    <t>ZK693</t>
  </si>
  <si>
    <t>Aquapak - sterilní voda 1070 ml + adaptér 404128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</si>
  <si>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</si>
  <si>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</si>
  <si>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</si>
  <si>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</si>
  <si>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</si>
  <si>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</si>
  <si>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</si>
  <si>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</si>
  <si>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</si>
  <si>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</si>
  <si>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</si>
  <si>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</si>
  <si>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</si>
  <si>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</si>
  <si>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ZB263</t>
  </si>
  <si>
    <t>Kanyla TS 9,0 s manžetou bal. á 2 ks 100/523/090</t>
  </si>
  <si>
    <t>ZB648</t>
  </si>
  <si>
    <t>Páska fixační Hand-Fix 30 bal. á 2 ks NKS:60-65</t>
  </si>
  <si>
    <t>ZB666</t>
  </si>
  <si>
    <t>Spojka Y 9 x 9 x 9 mm symetrická bal. á 100 ks 120 490</t>
  </si>
  <si>
    <t>ZB689</t>
  </si>
  <si>
    <t>Trokar hrudní redax F18 atraumatický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</si>
  <si>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</si>
  <si>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</si>
  <si>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</si>
  <si>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</si>
  <si>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</si>
  <si>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</si>
  <si>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ZB937</t>
  </si>
  <si>
    <t>Nůžky chirurgické rovné hrotnaté P00770</t>
  </si>
  <si>
    <t>ZC129</t>
  </si>
  <si>
    <t>Elektroda defibrilační pro dospělé QC 11996-000091</t>
  </si>
  <si>
    <t>ZC351</t>
  </si>
  <si>
    <t>Systém odsávací uzavřený CH14 jednocestný 30 cm 72 hod. bal. á 20 ks Z115-14</t>
  </si>
  <si>
    <t>ZD454</t>
  </si>
  <si>
    <t>Filtr pro dospělé s HME a portem 038-41-355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</si>
  <si>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</si>
  <si>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</si>
  <si>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</si>
  <si>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</si>
  <si>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</si>
  <si>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</si>
  <si>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</si>
  <si>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</si>
  <si>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</si>
  <si>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</si>
  <si>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</si>
  <si>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</si>
  <si>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ZI840</t>
  </si>
  <si>
    <t>System hrudní drenáže Pleur-evac Sahara s autotransfuzním vakem  S-100-08LF</t>
  </si>
  <si>
    <t>ZB793</t>
  </si>
  <si>
    <t>Lžíce laryngoskopická 3 bal. á 10 ks DS.2940.150.20</t>
  </si>
  <si>
    <t>ZB505</t>
  </si>
  <si>
    <t>Tubo-fix pro ET rourky á 8 ks komplet NKS:20-10</t>
  </si>
  <si>
    <t>ZB899</t>
  </si>
  <si>
    <t>Senzor spirologický bal. á 5 ks 8403735-03</t>
  </si>
  <si>
    <t>ZD030</t>
  </si>
  <si>
    <t>Skalpel jednorázový cutfix sterilní bal. á 10 ks 5518040</t>
  </si>
  <si>
    <t>ZM085</t>
  </si>
  <si>
    <t>Konektor bezjehlový k vakům Viaflo CytoLuer bal. á 50 ks GMC7405</t>
  </si>
  <si>
    <t>ZI554</t>
  </si>
  <si>
    <t>Rampa 5 cestná 9211 5001 E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</si>
  <si>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</si>
  <si>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</si>
  <si>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</si>
  <si>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</si>
  <si>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</si>
  <si>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</si>
  <si>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ZD963</t>
  </si>
  <si>
    <t>Systém hrudní drenážní altitude 8888571371</t>
  </si>
  <si>
    <t>ZA116</t>
  </si>
  <si>
    <t>Kanyla TS 10,0 s manžetou bal. á 2 ks 100/523/100</t>
  </si>
  <si>
    <t>ZK891</t>
  </si>
  <si>
    <t>Jehelec mayo-hegar 18 cm B397132920006</t>
  </si>
  <si>
    <t>ZF047</t>
  </si>
  <si>
    <t>Katetr rektální Actiflo 6 cm 32011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</si>
  <si>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</si>
  <si>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</si>
  <si>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</si>
  <si>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</si>
  <si>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</si>
  <si>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</si>
  <si>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ZM874</t>
  </si>
  <si>
    <t>Vak odpadní CRRT PRISMAFLEX 9 lt. 107650</t>
  </si>
  <si>
    <t>ZM873</t>
  </si>
  <si>
    <t>Set přístrojový CRRT PRISMAFLEX M100 106697</t>
  </si>
  <si>
    <t>ZM875</t>
  </si>
  <si>
    <t>Hadička CRRT PRISMAFLEX CA 250 113763</t>
  </si>
  <si>
    <t>ZM990</t>
  </si>
  <si>
    <t>Nádoba dezinfekční plastová s víkem 8,0 l včetně síta a víka 675 x 250 x 115 mm X0150</t>
  </si>
  <si>
    <t>ZM989</t>
  </si>
  <si>
    <t>Nádoba dezinfekční plastová s víkem 5,0 l včetně síta a víka 475 x 278 x 90 mm X0149</t>
  </si>
  <si>
    <t>ZM656</t>
  </si>
  <si>
    <t>Roztok Microdacyn 250 ml s rozprašovačem MI44106-00</t>
  </si>
  <si>
    <t>ZM893</t>
  </si>
  <si>
    <t>Pinzeta chirurgická 140 mm PL815-142</t>
  </si>
  <si>
    <t>ZB327</t>
  </si>
  <si>
    <t>Držák skalpelových čepelek č. 3 délka 12,3 cm cm B397112910003</t>
  </si>
  <si>
    <t>ZE073</t>
  </si>
  <si>
    <t>Kit monitorovací pro piccoplus PV8215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</si>
  <si>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</si>
  <si>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</si>
  <si>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</si>
  <si>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</si>
  <si>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ZD512</t>
  </si>
  <si>
    <t>Držák skalpelových čepelek č. 4 délka 13,5 cm B397112910004</t>
  </si>
  <si>
    <t>ZN047</t>
  </si>
  <si>
    <t>Hadička spojovací PE žlutá 2,0 x 2000 mm LL bal. á 200 ks 12006200E</t>
  </si>
  <si>
    <t>ZN045</t>
  </si>
  <si>
    <t>Hadička spojovací PE zelená 2,0 x 2000 mm LL bal. á 200 ks 12003200E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</si>
  <si>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</si>
  <si>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</si>
  <si>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</si>
  <si>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</si>
  <si>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</si>
  <si>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</si>
  <si>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ZI029</t>
  </si>
  <si>
    <t>Kanyla TS UniPerc s nízkotlakou manžetou Soft Seal armovaná nastavitelná 100/897/090</t>
  </si>
  <si>
    <t>ZD854</t>
  </si>
  <si>
    <t>Systém hrudní drenáže Aqua Seal 2 cestný 8888571406</t>
  </si>
  <si>
    <t>ZA799</t>
  </si>
  <si>
    <t>Trokar hrudní redax F20 s ostrým koncem bal. á 10 ks 11220</t>
  </si>
  <si>
    <t>ZA098</t>
  </si>
  <si>
    <t>Kanyla TS UniPerc s nízkotlakou manžetou Soft Seal armovaná nastavitelná 100/897/080</t>
  </si>
  <si>
    <t>ZB334</t>
  </si>
  <si>
    <t>Konektor bezjehlový bionecteur á 50 ks 896.03</t>
  </si>
  <si>
    <t>ZD997</t>
  </si>
  <si>
    <t>Spojka Y 4-4-4 nest. 86060572</t>
  </si>
  <si>
    <t>ZC054</t>
  </si>
  <si>
    <t>Válec odměrný vysoký sklo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</si>
  <si>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</si>
  <si>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</si>
  <si>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</si>
  <si>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</si>
  <si>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</si>
  <si>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</si>
  <si>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</si>
  <si>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</si>
  <si>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ZC218</t>
  </si>
  <si>
    <t>Katetr dialyzační 2 lumen 14,0Fr 15 cm CS-22142-F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</si>
  <si>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</si>
  <si>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</si>
  <si>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</si>
  <si>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</si>
  <si>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</si>
  <si>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</si>
  <si>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ZB719</t>
  </si>
  <si>
    <t>Set arteriální katetrizační 20GA x 12 cm SAC-01220</t>
  </si>
  <si>
    <t>ZB161</t>
  </si>
  <si>
    <t>Set ohřívací s Y portem DI-50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</si>
  <si>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</si>
  <si>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</si>
  <si>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</si>
  <si>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</si>
  <si>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ZE079</t>
  </si>
  <si>
    <t>Set transfúzní non PVC s odvzdušněním a bakteriálním filtrem ZAR-I-TS</t>
  </si>
  <si>
    <t>ZC499</t>
  </si>
  <si>
    <t>Souprava nebulizační pro dýchání 2505000/L</t>
  </si>
  <si>
    <t>ZD207</t>
  </si>
  <si>
    <t>Set line for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</si>
  <si>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</si>
  <si>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</si>
  <si>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</si>
  <si>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</si>
  <si>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</si>
  <si>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merslen gr 0 bal. á 12 ks L154</t>
  </si>
  <si>
    <t>ZA832</t>
  </si>
  <si>
    <t>Jehla injekční 0,9 x 40 mm žlutá 4657519</t>
  </si>
  <si>
    <t>ZA833</t>
  </si>
  <si>
    <t>Jehla injekční 0,8 x 40 mm zelená 4657527</t>
  </si>
  <si>
    <t>ZB478</t>
  </si>
  <si>
    <t>Jehla chirurgická B11</t>
  </si>
  <si>
    <t>ZB479</t>
  </si>
  <si>
    <t>Jehla chirurgická B12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</si>
  <si>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</si>
  <si>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</si>
  <si>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</si>
  <si>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</si>
  <si>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</si>
  <si>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</si>
  <si>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</si>
  <si>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</si>
  <si>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</si>
  <si>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</si>
  <si>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</si>
  <si>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</si>
  <si>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</si>
  <si>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</si>
  <si>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</si>
  <si>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</si>
  <si>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</si>
  <si>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</si>
  <si>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</si>
  <si>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</si>
  <si>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</si>
  <si>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</si>
  <si>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ZN126</t>
  </si>
  <si>
    <t>Rukavice operační  gamex ansell PF bez pudru 7,0 A351144</t>
  </si>
  <si>
    <t>ZN108</t>
  </si>
  <si>
    <t>Rukavice operační  gamex ansell PF bez pudru 8,0 A351146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</si>
  <si>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</si>
  <si>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</si>
  <si>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</si>
  <si>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</si>
  <si>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</si>
  <si>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</si>
  <si>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</si>
  <si>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</si>
  <si>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</si>
  <si>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</si>
  <si>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</si>
  <si>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</si>
  <si>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</si>
  <si>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</si>
  <si>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</si>
  <si>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</si>
  <si>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</si>
  <si>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</si>
  <si>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</si>
  <si>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</si>
  <si>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</si>
  <si>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</si>
  <si>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</si>
  <si>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</si>
  <si>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</si>
  <si>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</si>
  <si>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DG421</t>
  </si>
  <si>
    <t>HB Calibrator 5x1ml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</si>
  <si>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</si>
  <si>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</si>
  <si>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</si>
  <si>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</si>
  <si>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</si>
  <si>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</si>
  <si>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ZC740</t>
  </si>
  <si>
    <t>Maska tracheostomická bal.á 50 ks 1075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</si>
  <si>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</si>
  <si>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</si>
  <si>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</si>
  <si>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</si>
  <si>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</si>
  <si>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</si>
  <si>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ZB570</t>
  </si>
  <si>
    <t>Okruh dýchací jednorázový VentStar Oxylog 3000 family a 2000 + 150 cm bal. á 5 ks 5702871</t>
  </si>
  <si>
    <t>ZB385</t>
  </si>
  <si>
    <t>Hadice silikon 6 x 10 mm á 25 m P00272</t>
  </si>
  <si>
    <t>ZD534</t>
  </si>
  <si>
    <t>Okruh dýchací compact II 2,0 m 2151000/W</t>
  </si>
  <si>
    <t>ZB318</t>
  </si>
  <si>
    <t>Maska resuscitační nafuk.dosp.velká bal. á 20 ks 41282</t>
  </si>
  <si>
    <t>ZA319</t>
  </si>
  <si>
    <t>Náplast durapore 2,50 cm x 9,14 m bal. á 12 ks 1538-1</t>
  </si>
  <si>
    <t>ZA451</t>
  </si>
  <si>
    <t>Náplast omniplast 5 cm x 9,2 m 9004540 (900429)</t>
  </si>
  <si>
    <t>ZA562</t>
  </si>
  <si>
    <t>Náplast cosmopor i. v. 6 x 8 cm 9008054</t>
  </si>
  <si>
    <t>ZA635</t>
  </si>
  <si>
    <t>Set pro močovou katetrizaci karton á 20 ks 41034</t>
  </si>
  <si>
    <t>ZD103</t>
  </si>
  <si>
    <t>Náplast omniplast 2,5 cm x 9,2 m 9004530</t>
  </si>
  <si>
    <t>ZF351</t>
  </si>
  <si>
    <t>Náplast transpore bílá 1,25 cm x 9,14 m bal. á 24 ks 1534-0</t>
  </si>
  <si>
    <t>ZH011</t>
  </si>
  <si>
    <t>Náplast micropore 1,25 cm x 9,14 m bal. á 24 ks 1530-0</t>
  </si>
  <si>
    <t>ZA548</t>
  </si>
  <si>
    <t>Náplast wet pruf voduvzd. 2,50 cm x 9,14 m bal. á 12 ks 3142</t>
  </si>
  <si>
    <t>ZA841</t>
  </si>
  <si>
    <t>Kanyla ET 4,5 s manžetou 107-45G (staré k.č.M300-45)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</si>
  <si>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</si>
  <si>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</si>
  <si>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</si>
  <si>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</si>
  <si>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</si>
  <si>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</si>
  <si>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</si>
  <si>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</si>
  <si>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</si>
  <si>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</si>
  <si>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ZB414</t>
  </si>
  <si>
    <t>Kanyla ET 6,0 s manžetou 9460E</t>
  </si>
  <si>
    <t>ZB429</t>
  </si>
  <si>
    <t>Kanyla ET 5,0 s manžetou 9450E</t>
  </si>
  <si>
    <t>ZB682</t>
  </si>
  <si>
    <t>Spojka oboustraná otočná steril.bal. á 20 ks 23411</t>
  </si>
  <si>
    <t>ZB825</t>
  </si>
  <si>
    <t>Perifix 421 kompletní set 4514211C</t>
  </si>
  <si>
    <t>ZC770</t>
  </si>
  <si>
    <t>Hadička spojovací HS 3,0 x 2500LL 606347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</si>
  <si>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</si>
  <si>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</si>
  <si>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</si>
  <si>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</si>
  <si>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</si>
  <si>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</si>
  <si>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ZE177</t>
  </si>
  <si>
    <t>Filtr iso-gard dětský bal. á 50 ks 19511</t>
  </si>
  <si>
    <t>ZF159</t>
  </si>
  <si>
    <t>Nádoba na kontaminovaný odpad 1 l 15-0002</t>
  </si>
  <si>
    <t>ZI436</t>
  </si>
  <si>
    <t>Brýle kyslíkové americký typ upevnění svorkou ALL SOFT H-103106</t>
  </si>
  <si>
    <t>ZK979</t>
  </si>
  <si>
    <t>Cévka odsávací CH18 s přerušovačem sání P01177a</t>
  </si>
  <si>
    <t>ZB116</t>
  </si>
  <si>
    <t>Filtr neonatální kombinovaný 1441000/L</t>
  </si>
  <si>
    <t>ZB121</t>
  </si>
  <si>
    <t>Rourka tracheální nasální 6.5 mm 100/133/065</t>
  </si>
  <si>
    <t>ZB647</t>
  </si>
  <si>
    <t>Minitrach seldinger kit 100/461/000</t>
  </si>
  <si>
    <t>ZB932</t>
  </si>
  <si>
    <t>Systém cpap valve aproximate 85006 X5 bal. á 5 ks 125-20</t>
  </si>
  <si>
    <t>ZE785</t>
  </si>
  <si>
    <t>Manžeta přetlaková 1000 ml classic P01269</t>
  </si>
  <si>
    <t>ZF798</t>
  </si>
  <si>
    <t>Rourka tracheální nasální č.8,0 100/133/080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</si>
  <si>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</si>
  <si>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</si>
  <si>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</si>
  <si>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</si>
  <si>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</si>
  <si>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</si>
  <si>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</si>
  <si>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</si>
  <si>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</si>
  <si>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</si>
  <si>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</si>
  <si>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</si>
  <si>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ZJ102</t>
  </si>
  <si>
    <t>Vzduchovod nosní 9,0 mm á 10 ks 321090</t>
  </si>
  <si>
    <t>ZJ113</t>
  </si>
  <si>
    <t>Vzduchovod ústní guedell 100 mm bal. á 50 ks 311100</t>
  </si>
  <si>
    <t>ZJ111</t>
  </si>
  <si>
    <t>Vzduchovod ústní guedell 80 mm bal. á 50 ks 311080</t>
  </si>
  <si>
    <t>ZD007</t>
  </si>
  <si>
    <t>Rourka tracheální nasální 6.0 mm 100/133/060</t>
  </si>
  <si>
    <t>ZJ107</t>
  </si>
  <si>
    <t>Vzduchovod ústní guedell 40 mm bal. á 50 ks 311040</t>
  </si>
  <si>
    <t>ZA769</t>
  </si>
  <si>
    <t>Lžíce laryngoskopická 0 bal. á 10 ks DS.3940.185.05</t>
  </si>
  <si>
    <t>ZB525</t>
  </si>
  <si>
    <t>Zavaděč ETK 10F bal. á 25 ks 5-15103</t>
  </si>
  <si>
    <t>ZB119</t>
  </si>
  <si>
    <t>Rourka tracheální nasální 7.0 mm 100/133/070</t>
  </si>
  <si>
    <t>ZH159</t>
  </si>
  <si>
    <t>Spojka katetru přímá 15 cm bal. á 50 ks  430-005-015</t>
  </si>
  <si>
    <t>ZB415</t>
  </si>
  <si>
    <t>Kanyla ET 5,5 s manžetou 9555E</t>
  </si>
  <si>
    <t>ZB389</t>
  </si>
  <si>
    <t>Kanyla ET 9,0 s manžetou bal. á 10 ks 9590E</t>
  </si>
  <si>
    <t>ZJ266</t>
  </si>
  <si>
    <t>Manžeta TK k monitoru Datex dvouhadičková NIBP 25-35 cm dospělá U1880ND (Y0004B)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</si>
  <si>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</si>
  <si>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</si>
  <si>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</si>
  <si>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</si>
  <si>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</si>
  <si>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</si>
  <si>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</si>
  <si>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</si>
  <si>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</si>
  <si>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</si>
  <si>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</si>
  <si>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</si>
  <si>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</si>
  <si>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</si>
  <si>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ZJ264</t>
  </si>
  <si>
    <t>Manžeta TK k monitoru Datex dvouhadičková NIBP 33-47 cm dospělá velká U1889ND (Y0009B)</t>
  </si>
  <si>
    <t>ZJ110</t>
  </si>
  <si>
    <t>Vzduchovod ústní guedell 70 mm bal. á 50 ks 311070</t>
  </si>
  <si>
    <t>ZB784</t>
  </si>
  <si>
    <t>Rukojeť laryngoskopická xenon M 3000.350.10</t>
  </si>
  <si>
    <t>ZJ265</t>
  </si>
  <si>
    <t>Manžeta TK k monitoru Datex dvouhadičková NIBP 27,5-36,5 cm extra dlouhá U1886ND</t>
  </si>
  <si>
    <t>ZD008</t>
  </si>
  <si>
    <t>Rourka tracheální nasální 7.5 mm 100/133/075</t>
  </si>
  <si>
    <t>ZJ095</t>
  </si>
  <si>
    <t>Vzduchovod nosní 5,5 mm bal. á 10 ks 321055</t>
  </si>
  <si>
    <t>ZF939</t>
  </si>
  <si>
    <t>Vzduchovod nosní 4,0 mm bal. á 10 ks 321040</t>
  </si>
  <si>
    <t>ZG012</t>
  </si>
  <si>
    <t>Rukojeť laryngoskopická Optima XL 3000.300.05</t>
  </si>
  <si>
    <t>ZF668</t>
  </si>
  <si>
    <t>Manžeta přetlaková 500 ml classic P01268</t>
  </si>
  <si>
    <t>ZJ108</t>
  </si>
  <si>
    <t>Vzduchovod ústní guedell 50 mm bal. á 50 ks 311050</t>
  </si>
  <si>
    <t>ZN136</t>
  </si>
  <si>
    <t>Kanyla ET 7,0 s manžetou bal. á 10 ks TR070</t>
  </si>
  <si>
    <t>ZJ112</t>
  </si>
  <si>
    <t>Vzduchovod ústní guedell 90 mm bal. á 50 ks 311090</t>
  </si>
  <si>
    <t>ZJ114</t>
  </si>
  <si>
    <t>Vzduchovod ústní guedell 110 mm bal. á 50 ks 311110</t>
  </si>
  <si>
    <t>ZA715</t>
  </si>
  <si>
    <t>Set infuzní intrafix primeline classic 150 cm 4062957</t>
  </si>
  <si>
    <t>ZB291</t>
  </si>
  <si>
    <t>Jehla spinální spinocan G25 88 mm oranžová 4505905-01</t>
  </si>
  <si>
    <t>ZC006</t>
  </si>
  <si>
    <t>Jehla spinální spinocan G25 75 mm oranžová 4505751-01</t>
  </si>
  <si>
    <t>ZB272</t>
  </si>
  <si>
    <t>Jehla spinální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</si>
  <si>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</si>
  <si>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</si>
  <si>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</si>
  <si>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</si>
  <si>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</si>
  <si>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</si>
  <si>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ZH437</t>
  </si>
  <si>
    <t>Jehla spinální-qunckeho hrot G25/89 á 25 ks 76.111.25.035</t>
  </si>
  <si>
    <t>ZJ184</t>
  </si>
  <si>
    <t>Jehla stimuplex - D Plus 15° 0,7 x 50 mm á 25 ks 4894146U</t>
  </si>
  <si>
    <t>ZH434</t>
  </si>
  <si>
    <t>Jehla spinální-qunckeho hrot G22/89 á 25 ks 76.111.22.035</t>
  </si>
  <si>
    <t>ZE668</t>
  </si>
  <si>
    <t>Rukavice latex bez p.zdrsněné L 9421625</t>
  </si>
  <si>
    <t>ZA931</t>
  </si>
  <si>
    <t>Okruh dýchací ventilační pro děti 15 mm 1,5 m hadice + vak 2164</t>
  </si>
  <si>
    <t>ZB141</t>
  </si>
  <si>
    <t>Okruh dýchací pro novorozence ventilační  10 mm 1,2 m hadice + vak 6202014</t>
  </si>
  <si>
    <t>ZB173</t>
  </si>
  <si>
    <t>Maska kyslíková s hadičkou a nosní svorkou dospělá H-103013, OS/100</t>
  </si>
  <si>
    <t>ZB232</t>
  </si>
  <si>
    <t>Maska anesteziologická č.4 7194000</t>
  </si>
  <si>
    <t>ZB750</t>
  </si>
  <si>
    <t>Hadice vrapovaná metráž dělitelná po 400 mm á 50 m 1574000/W</t>
  </si>
  <si>
    <t>ZB867</t>
  </si>
  <si>
    <t>Maska anesteziologická č.3 7193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</si>
  <si>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</si>
  <si>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</si>
  <si>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</si>
  <si>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</si>
  <si>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ZH459</t>
  </si>
  <si>
    <t>Maska laryngeální LM PVC silikonová manžeta bal. á 10 ks 105300-000060</t>
  </si>
  <si>
    <t>ZK711</t>
  </si>
  <si>
    <t>Maska supraglotická č. 1,5 8215000</t>
  </si>
  <si>
    <t>ZF751</t>
  </si>
  <si>
    <t>Maska anesteziologická č.6 7096</t>
  </si>
  <si>
    <t>ZB398</t>
  </si>
  <si>
    <t>Maska supraglotická č. 4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</si>
  <si>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</si>
  <si>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</si>
  <si>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</si>
  <si>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</si>
  <si>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</si>
  <si>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</si>
  <si>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ZM937</t>
  </si>
  <si>
    <t>Fixace nosních katetrů tubifix hypoalergenní bal. á 100 ks P-NOSE</t>
  </si>
  <si>
    <t>ZB540</t>
  </si>
  <si>
    <t>Kanyla endobronchiální levá 39F 198-39L</t>
  </si>
  <si>
    <t>ZF018</t>
  </si>
  <si>
    <t>Kanyla vasofix 16G šedá safety 4269179S-01</t>
  </si>
  <si>
    <t>ZA840</t>
  </si>
  <si>
    <t>Kanyla ET 9,5 s manžetou bal. á 10 ks 9495E</t>
  </si>
  <si>
    <t>ZA843</t>
  </si>
  <si>
    <t>Kanyla ET 3,0 s manžetou bal. á 10 ks 9430E</t>
  </si>
  <si>
    <t>ZB376</t>
  </si>
  <si>
    <t>Kanyla endobronchiální pravá 39FG 197-39R</t>
  </si>
  <si>
    <t>ZC001</t>
  </si>
  <si>
    <t>Zavaděč ETK 5F bal. á 25 ks 5-15102</t>
  </si>
  <si>
    <t>ZK975</t>
  </si>
  <si>
    <t>Cévka odsávací CH10 s přerušovačem sání P01169a</t>
  </si>
  <si>
    <t>ZB683</t>
  </si>
  <si>
    <t>Sonda žaludeční CH28, délka 80 cm bal. á 25 ks 21231</t>
  </si>
  <si>
    <t>ZB684</t>
  </si>
  <si>
    <t>Sonda žaludeční CH42, délka 80 cm 22-42.520</t>
  </si>
  <si>
    <t>ZE563</t>
  </si>
  <si>
    <t>Kanyla endobronchiální pravá 28 116200-000028</t>
  </si>
  <si>
    <t>ZF721</t>
  </si>
  <si>
    <t>Kanyla endobronchiální levá Fr41 125-41</t>
  </si>
  <si>
    <t>ZJ375</t>
  </si>
  <si>
    <t>Kanyla endobronchiální levá 39 116100-000039</t>
  </si>
  <si>
    <t>ZM594</t>
  </si>
  <si>
    <t>Kanyla endobronchiální levá 37 116100-000037</t>
  </si>
  <si>
    <t>ZM668</t>
  </si>
  <si>
    <t>Kanyla endobronchiální pravá 37 116200-000037</t>
  </si>
  <si>
    <t>ZM669</t>
  </si>
  <si>
    <t>Kanyla endobronchiální pravá 35 116200-000035</t>
  </si>
  <si>
    <t>ZM751</t>
  </si>
  <si>
    <t>Kanyla endobronchiální levá 35 116100-000035</t>
  </si>
  <si>
    <t>ZB738</t>
  </si>
  <si>
    <t>Humid-Vent 3,5 mm 10131</t>
  </si>
  <si>
    <t>ZB737</t>
  </si>
  <si>
    <t>Humid-Vent 3,0 mm á 10 ks 10121</t>
  </si>
  <si>
    <t>ZB539</t>
  </si>
  <si>
    <t>Kanyla endobronchiální levá 37FG 198-37L</t>
  </si>
  <si>
    <t>ZJ109</t>
  </si>
  <si>
    <t>Vzduchovod ústní guedell 60 mm bal. á 50 ks 311060</t>
  </si>
  <si>
    <t>ZN139</t>
  </si>
  <si>
    <t>Kanyla ET 8,5 s manžetou bal. á 10 ks TR085</t>
  </si>
  <si>
    <t>ZN137</t>
  </si>
  <si>
    <t>Kanyla ET 7,5 s manžetou bal. á 10 ks TR075</t>
  </si>
  <si>
    <t>ZN138</t>
  </si>
  <si>
    <t>Kanyla ET 8,0 s manžetou bal. á 10 ks TR080</t>
  </si>
  <si>
    <t>ZM595</t>
  </si>
  <si>
    <t>Kanyla endobronchiální pravá 39 116200-000039</t>
  </si>
  <si>
    <t>ZE231</t>
  </si>
  <si>
    <t>Lžíce laryngoskopická 3 2970.150.20</t>
  </si>
  <si>
    <t>ZF232</t>
  </si>
  <si>
    <t>Lžíce laryngoskopická 4 2970.150.25</t>
  </si>
  <si>
    <t>ZB217</t>
  </si>
  <si>
    <t>Šití dafilon modrý 3/0 (2) bal. á 36 ks C0932353</t>
  </si>
  <si>
    <t>ZA784</t>
  </si>
  <si>
    <t>Jehla spinální spinocan G22 75 mm černá 4507754-13</t>
  </si>
  <si>
    <t>ZC366</t>
  </si>
  <si>
    <t>Převodník tlakový PX260 150 cm 1 linka bal. á 20 ks T100209A</t>
  </si>
  <si>
    <t>ZH452</t>
  </si>
  <si>
    <t>Maska laryngeální Sure Seal LM Cuff Pilot 105210-000010</t>
  </si>
  <si>
    <t>ZN093</t>
  </si>
  <si>
    <t>Popruh k fixaci obličejové masky dospělý resterilizovatelný 8740007</t>
  </si>
  <si>
    <t>ZA992</t>
  </si>
  <si>
    <t>Maska supraglotická č. 5 8205000</t>
  </si>
  <si>
    <t>ZN094</t>
  </si>
  <si>
    <t>Popruh k fixaci obličejové masky dětský resterilizovatelný 8740008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</si>
  <si>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</si>
  <si>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</si>
  <si>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</si>
  <si>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</si>
  <si>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</si>
  <si>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</si>
  <si>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ZA744</t>
  </si>
  <si>
    <t>Kanyla neoflon 24G žlutá BDC391350</t>
  </si>
  <si>
    <t>ZA839</t>
  </si>
  <si>
    <t>Kanyla ET 4,0 s manžetou 9440E</t>
  </si>
  <si>
    <t>ZE368</t>
  </si>
  <si>
    <t>Elektroda EKG dětská 32 x 36 mm á 30 ks FSTC1</t>
  </si>
  <si>
    <t>ZM010</t>
  </si>
  <si>
    <t>Kanyla ET 3,5 s manžetou S107-35</t>
  </si>
  <si>
    <t>ZL716</t>
  </si>
  <si>
    <t>Kanyla introcan safety 3 žlutá 24G bal. á 50 ks 4251127-01</t>
  </si>
  <si>
    <t>ZH453</t>
  </si>
  <si>
    <t>Maska laryngeální Sure Seal LM Cuff Pilot 105210-000015</t>
  </si>
  <si>
    <t>ZH454</t>
  </si>
  <si>
    <t>Maska laryngeální Sure Seal LM Cuff Pilot 105210-000020</t>
  </si>
  <si>
    <t>ZH455</t>
  </si>
  <si>
    <t>Maska laryngeální Sure Seal LM Cuff Pilot 105210-000025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</si>
  <si>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</si>
  <si>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</si>
  <si>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</si>
  <si>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</si>
  <si>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</si>
  <si>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</si>
  <si>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</si>
  <si>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</si>
  <si>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</si>
  <si>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</si>
  <si>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</si>
  <si>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</si>
  <si>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</si>
  <si>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</si>
  <si>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</si>
  <si>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</si>
  <si>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</si>
  <si>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</si>
  <si>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</si>
  <si>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</si>
  <si>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</si>
  <si>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</si>
  <si>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</si>
  <si>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</si>
  <si>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</si>
  <si>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</si>
  <si>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</si>
  <si>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</si>
  <si>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</si>
  <si>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</si>
  <si>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</si>
  <si>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Drašková Michaela</t>
  </si>
  <si>
    <t>Freiwaldová Barbora</t>
  </si>
  <si>
    <t>Gallová Zuzana</t>
  </si>
  <si>
    <t>Jurečková Lucie</t>
  </si>
  <si>
    <t>Klementová Olga</t>
  </si>
  <si>
    <t>Michlová Markéta</t>
  </si>
  <si>
    <t>ObarePyszková Lenka</t>
  </si>
  <si>
    <t>Pös Roman</t>
  </si>
  <si>
    <t>Pospíšilová Libuše</t>
  </si>
  <si>
    <t>Raimr Jakub</t>
  </si>
  <si>
    <t>Reichelová Denisa</t>
  </si>
  <si>
    <t>Špaček Rostislav</t>
  </si>
  <si>
    <t>Špaňhelová Hana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</si>
  <si>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</si>
  <si>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</si>
  <si>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</si>
  <si>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</si>
  <si>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</si>
  <si>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</si>
  <si>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</si>
  <si>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</si>
  <si>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</si>
  <si>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</si>
  <si>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</si>
  <si>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</si>
  <si>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</si>
  <si>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</si>
  <si>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</si>
  <si>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</si>
  <si>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</si>
  <si>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0058249</t>
  </si>
  <si>
    <t>GUAJACURAN 5%</t>
  </si>
  <si>
    <t>0067547</t>
  </si>
  <si>
    <t>0084090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</si>
  <si>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</si>
  <si>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</si>
  <si>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</si>
  <si>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</si>
  <si>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</si>
  <si>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</si>
  <si>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</si>
  <si>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</si>
  <si>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</si>
  <si>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</si>
  <si>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</si>
  <si>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</si>
  <si>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</si>
  <si>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</si>
  <si>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</si>
  <si>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</si>
  <si>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</si>
  <si>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</si>
  <si>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</si>
  <si>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</si>
  <si>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</si>
  <si>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</si>
  <si>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</si>
  <si>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</si>
  <si>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</si>
  <si>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</si>
  <si>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</si>
  <si>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</si>
  <si>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</si>
  <si>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</si>
  <si>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</si>
  <si>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</si>
  <si>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</si>
  <si>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</si>
  <si>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</si>
  <si>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</si>
  <si>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</si>
  <si>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</si>
  <si>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</si>
  <si>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</si>
  <si>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</si>
  <si>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</si>
  <si>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</si>
  <si>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</si>
  <si>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</si>
  <si>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</si>
  <si>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</si>
  <si>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</si>
  <si>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</si>
  <si>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</si>
  <si>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</si>
  <si>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</si>
  <si>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</si>
  <si>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</si>
  <si>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</si>
  <si>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</si>
  <si>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</si>
  <si>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</si>
  <si>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</si>
  <si>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</si>
  <si>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</si>
  <si>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</si>
  <si>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</si>
  <si>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</si>
  <si>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</si>
  <si>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SIGNÁLNÍ VÝKON KLINICKÉHO VYŠETŘENÍ / DO 31.12.201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</si>
  <si>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</si>
  <si>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</si>
  <si>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</si>
  <si>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</si>
  <si>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</si>
  <si>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</si>
  <si>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</si>
  <si>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</si>
  <si>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</si>
  <si>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</si>
  <si>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</si>
  <si>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</si>
  <si>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</si>
  <si>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</si>
  <si>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</si>
  <si>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</si>
  <si>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</si>
  <si>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</si>
  <si>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</si>
  <si>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</si>
  <si>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</si>
  <si>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</si>
  <si>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</si>
  <si>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</si>
  <si>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</si>
  <si>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</si>
  <si>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</si>
  <si>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</si>
  <si>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</si>
  <si>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</si>
  <si>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</si>
  <si>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</si>
  <si>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</si>
  <si>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RADIOFREKVENČNÍ MINIMÁLNĚ INVAZIVNÍ VÝKON V LÉČBĚ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</si>
  <si>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</si>
  <si>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</si>
  <si>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</si>
  <si>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</si>
  <si>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</si>
  <si>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</si>
  <si>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</si>
  <si>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</si>
  <si>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</si>
  <si>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</si>
  <si>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</si>
  <si>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</si>
  <si>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</si>
  <si>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</si>
  <si>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</si>
  <si>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</si>
  <si>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</si>
  <si>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</si>
  <si>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</si>
  <si>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</si>
  <si>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</si>
  <si>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</si>
  <si>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</si>
  <si>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</si>
  <si>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</si>
  <si>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</si>
  <si>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</si>
  <si>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</si>
  <si>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</si>
  <si>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</si>
  <si>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</si>
  <si>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</si>
  <si>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</si>
  <si>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</si>
  <si>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</si>
  <si>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</si>
  <si>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</si>
  <si>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</si>
  <si>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</si>
  <si>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</si>
  <si>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</si>
  <si>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</si>
  <si>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78991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</si>
  <si>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</si>
  <si>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</si>
  <si>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</si>
  <si>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</si>
  <si>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</si>
  <si>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</si>
  <si>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</si>
  <si>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</si>
  <si>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</si>
  <si>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</si>
  <si>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09227</t>
  </si>
  <si>
    <t>I. V. APLIKACE KRVE NEBO KREVNÍCH DERIVÁTŮ</t>
  </si>
  <si>
    <t>78997</t>
  </si>
  <si>
    <t>78998</t>
  </si>
  <si>
    <t>09245</t>
  </si>
  <si>
    <t>ZAVEDENÍ GASTRICKÉ SONDY PRO ENTERÁLNÍ VÝŽIVU</t>
  </si>
  <si>
    <t>78116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</si>
  <si>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</si>
  <si>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</si>
  <si>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</si>
  <si>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</si>
  <si>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</si>
  <si>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</si>
  <si>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</si>
  <si>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</si>
  <si>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</si>
  <si>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06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</si>
  <si>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</si>
  <si>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</si>
  <si>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</si>
  <si>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</si>
  <si>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</si>
  <si>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</si>
  <si>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</si>
  <si>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</si>
  <si>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</si>
  <si>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</si>
  <si>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</si>
  <si>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</si>
  <si>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</si>
  <si>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</si>
  <si>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</si>
  <si>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51713</t>
  </si>
  <si>
    <t>DIAGNOSTICKÁ VIDEOLAPAROSKOPIE A VIDEOTORAKOSKOPIE</t>
  </si>
  <si>
    <t>57213</t>
  </si>
  <si>
    <t>PLASTICKÉ VÝKONY NA PRŮDUŠNICI A VELKÝCH BRONŠÍCH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</si>
  <si>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</si>
  <si>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</si>
  <si>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</si>
  <si>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</si>
  <si>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</si>
  <si>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</si>
  <si>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</si>
  <si>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</si>
  <si>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</si>
  <si>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</si>
  <si>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</si>
  <si>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</si>
  <si>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</si>
  <si>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</si>
  <si>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</si>
  <si>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</si>
  <si>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</si>
  <si>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</si>
  <si>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</si>
  <si>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</si>
  <si>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</si>
  <si>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</si>
  <si>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</si>
  <si>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</si>
  <si>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</si>
  <si>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</si>
  <si>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</si>
  <si>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</si>
  <si>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</si>
  <si>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</si>
  <si>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</si>
  <si>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</si>
  <si>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</si>
  <si>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</si>
  <si>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</si>
  <si>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</si>
  <si>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</si>
  <si>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</si>
  <si>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</si>
  <si>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</si>
  <si>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</si>
  <si>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</si>
  <si>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</si>
  <si>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</si>
  <si>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</si>
  <si>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</si>
  <si>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</si>
  <si>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</si>
  <si>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</si>
  <si>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</si>
  <si>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</si>
  <si>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</si>
  <si>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</si>
  <si>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</si>
  <si>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</si>
  <si>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</si>
  <si>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</si>
  <si>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</si>
  <si>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</si>
  <si>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</si>
  <si>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</si>
  <si>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</si>
  <si>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</si>
  <si>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</si>
  <si>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</si>
  <si>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</si>
  <si>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</si>
  <si>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</si>
  <si>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</si>
  <si>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</si>
  <si>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</si>
  <si>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</si>
  <si>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</si>
  <si>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</si>
  <si>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</si>
  <si>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</si>
  <si>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</si>
  <si>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</si>
  <si>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</si>
  <si>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</si>
  <si>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</si>
  <si>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</si>
  <si>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</si>
  <si>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</si>
  <si>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</si>
  <si>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</si>
  <si>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</si>
  <si>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</si>
  <si>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</si>
  <si>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</si>
  <si>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</si>
  <si>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</si>
  <si>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66915</t>
  </si>
  <si>
    <t>DEKOMPRESE FASCIÁLNÍHO LOŽE</t>
  </si>
  <si>
    <t>07329</t>
  </si>
  <si>
    <t>(VZP) NÁHRADA AORTO - AORTÁLNÍ PROTETICKÁ</t>
  </si>
  <si>
    <t>5F3</t>
  </si>
  <si>
    <t>51393</t>
  </si>
  <si>
    <t>EXPLORATIVNÍ LAPAROTOMIE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</si>
  <si>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</si>
  <si>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</si>
  <si>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</si>
  <si>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</si>
  <si>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</si>
  <si>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</si>
  <si>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</si>
  <si>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</si>
  <si>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</si>
  <si>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</si>
  <si>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</si>
  <si>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</si>
  <si>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</si>
  <si>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</si>
  <si>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</si>
  <si>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</si>
  <si>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</si>
  <si>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</si>
  <si>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</si>
  <si>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</si>
  <si>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</si>
  <si>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</si>
  <si>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</si>
  <si>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</si>
  <si>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</si>
  <si>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</si>
  <si>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</si>
  <si>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</si>
  <si>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</si>
  <si>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</si>
  <si>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</si>
  <si>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</si>
  <si>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NEKREKTOMIE DO 5 % POVRCHU TĚLA - TANGENCIÁLNÍ NEB</t>
  </si>
  <si>
    <t>66821</t>
  </si>
  <si>
    <t>PERKUTÁNNÍ FIXACE K-DRÁTEM</t>
  </si>
  <si>
    <t>51391</t>
  </si>
  <si>
    <t>LAPAROTOMIE A OŠETŘENÍ VÍCEČETNÉHO VISCERÁLNÍHO PO</t>
  </si>
  <si>
    <t>66825</t>
  </si>
  <si>
    <t>UPRAVENÍ ZEVNÍHO FIXATÉRU</t>
  </si>
  <si>
    <t>53417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</si>
  <si>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</si>
  <si>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</si>
  <si>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</si>
  <si>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</si>
  <si>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</si>
  <si>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</si>
  <si>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</si>
  <si>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</si>
  <si>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</si>
  <si>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</si>
  <si>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</si>
  <si>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</si>
  <si>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</si>
  <si>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</si>
  <si>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</si>
  <si>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</si>
  <si>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</si>
  <si>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</si>
  <si>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</si>
  <si>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</si>
  <si>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</si>
  <si>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</si>
  <si>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</si>
  <si>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</si>
  <si>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</si>
  <si>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</si>
  <si>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</si>
  <si>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</si>
  <si>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</si>
  <si>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</si>
  <si>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7T8</t>
  </si>
  <si>
    <t>0001619</t>
  </si>
  <si>
    <t>0003708</t>
  </si>
  <si>
    <t>ZYVOXID 2 MG/ML INFUZNÍ ROZTOK</t>
  </si>
  <si>
    <t>0003952</t>
  </si>
  <si>
    <t>0005113</t>
  </si>
  <si>
    <t>TARGOCID 400 MG</t>
  </si>
  <si>
    <t>0006480</t>
  </si>
  <si>
    <t>OCPLEX</t>
  </si>
  <si>
    <t>0008807</t>
  </si>
  <si>
    <t>DALACIN C</t>
  </si>
  <si>
    <t>0011785</t>
  </si>
  <si>
    <t>AMIKIN 1 G</t>
  </si>
  <si>
    <t>0014583</t>
  </si>
  <si>
    <t>0016547</t>
  </si>
  <si>
    <t>CYMEVENE</t>
  </si>
  <si>
    <t>0016600</t>
  </si>
  <si>
    <t>0020605</t>
  </si>
  <si>
    <t>0025746</t>
  </si>
  <si>
    <t>INVANZ 1 G</t>
  </si>
  <si>
    <t>0026127</t>
  </si>
  <si>
    <t>0026902</t>
  </si>
  <si>
    <t>0027429</t>
  </si>
  <si>
    <t>CANCIDAS 50 MG</t>
  </si>
  <si>
    <t>0028137</t>
  </si>
  <si>
    <t>0029194</t>
  </si>
  <si>
    <t>NEUROBLOC 5000 J/ML</t>
  </si>
  <si>
    <t>0045119</t>
  </si>
  <si>
    <t>VISIPAQUE 270 MG I/ML</t>
  </si>
  <si>
    <t>0049193</t>
  </si>
  <si>
    <t>0053922</t>
  </si>
  <si>
    <t>CIPHIN PRO INFUSIONE 200 MG/100 ML</t>
  </si>
  <si>
    <t>0058092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</si>
  <si>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</si>
  <si>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</si>
  <si>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</si>
  <si>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</si>
  <si>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</si>
  <si>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</si>
  <si>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</si>
  <si>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</si>
  <si>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</si>
  <si>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</si>
  <si>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</si>
  <si>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</si>
  <si>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</si>
  <si>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</si>
  <si>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</si>
  <si>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0076354</t>
  </si>
  <si>
    <t>FORTUM 2 G</t>
  </si>
  <si>
    <t>0076360</t>
  </si>
  <si>
    <t>ZINACEF 1,5 G</t>
  </si>
  <si>
    <t>0083050</t>
  </si>
  <si>
    <t>SEFOTAK 1 G</t>
  </si>
  <si>
    <t>0083417</t>
  </si>
  <si>
    <t>MERONEM 1 G</t>
  </si>
  <si>
    <t>0085515</t>
  </si>
  <si>
    <t>FLEBOGAMMA 5%</t>
  </si>
  <si>
    <t>0091148</t>
  </si>
  <si>
    <t>VULMIZOLIN 1,0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</si>
  <si>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</si>
  <si>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</si>
  <si>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</si>
  <si>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</si>
  <si>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</si>
  <si>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</si>
  <si>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</si>
  <si>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0097909</t>
  </si>
  <si>
    <t>HUMAN ALBUMIN GRIFOLS 20%</t>
  </si>
  <si>
    <t>0097910</t>
  </si>
  <si>
    <t>0098212</t>
  </si>
  <si>
    <t>0119095</t>
  </si>
  <si>
    <t>0121238</t>
  </si>
  <si>
    <t>CEFTRIAXON KABI 1 G</t>
  </si>
  <si>
    <t>0129767</t>
  </si>
  <si>
    <t>IMIPENEM/CILASTATIN KABI 500 MG/500 MG</t>
  </si>
  <si>
    <t>0130149</t>
  </si>
  <si>
    <t>0131654</t>
  </si>
  <si>
    <t>CEFTAZIDIM KABI 1 G</t>
  </si>
  <si>
    <t>0131656</t>
  </si>
  <si>
    <t>0137499</t>
  </si>
  <si>
    <t>0142077</t>
  </si>
  <si>
    <t>0151458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</si>
  <si>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</si>
  <si>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</si>
  <si>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</si>
  <si>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</si>
  <si>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</si>
  <si>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</si>
  <si>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</si>
  <si>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</si>
  <si>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0166269</t>
  </si>
  <si>
    <t>0500720</t>
  </si>
  <si>
    <t>MYCAMINE 100 MG</t>
  </si>
  <si>
    <t>0193477</t>
  </si>
  <si>
    <t>0027431</t>
  </si>
  <si>
    <t>CANCIDAS 70 MG</t>
  </si>
  <si>
    <t>0134595</t>
  </si>
  <si>
    <t>0113453</t>
  </si>
  <si>
    <t>0149384</t>
  </si>
  <si>
    <t>0156835</t>
  </si>
  <si>
    <t>MEROPENEM KABI 1 G</t>
  </si>
  <si>
    <t>0147977</t>
  </si>
  <si>
    <t>0166265</t>
  </si>
  <si>
    <t>0003902</t>
  </si>
  <si>
    <t>ZYVOXID 600 MG POTAHOVANÉ TABLETY</t>
  </si>
  <si>
    <t>2</t>
  </si>
  <si>
    <t>0007901</t>
  </si>
  <si>
    <t>Plná krev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</si>
  <si>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</si>
  <si>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</si>
  <si>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</si>
  <si>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</si>
  <si>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</si>
  <si>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</si>
  <si>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</si>
  <si>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</si>
  <si>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</si>
  <si>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</si>
  <si>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</si>
  <si>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</si>
  <si>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</si>
  <si>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</si>
  <si>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</si>
  <si>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</si>
  <si>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</si>
  <si>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</si>
  <si>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</si>
  <si>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0001739</t>
  </si>
  <si>
    <t>DRÁT KIRSCHNERŮV OCEL</t>
  </si>
  <si>
    <t>0002264</t>
  </si>
  <si>
    <t>FIXÁTOR ZEVNÍ TRUBKOVÝ, SYNTHES</t>
  </si>
  <si>
    <t>0002408</t>
  </si>
  <si>
    <t>0002425</t>
  </si>
  <si>
    <t>0004073</t>
  </si>
  <si>
    <t>ŠROUB LCP A VA-LCP SAMOŘEZNÝ MALÝ FRAGMENT OCEL</t>
  </si>
  <si>
    <t>0004077</t>
  </si>
  <si>
    <t>0004080</t>
  </si>
  <si>
    <t>0010457</t>
  </si>
  <si>
    <t>ČEP SAMOŘEZNÝ JISTÍCÍ OCEL</t>
  </si>
  <si>
    <t>0010678</t>
  </si>
  <si>
    <t>HŘEB STANDARDNÍ TIBIE OCEL TITAN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</si>
  <si>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</si>
  <si>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</si>
  <si>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</si>
  <si>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</si>
  <si>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</si>
  <si>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</si>
  <si>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0017424</t>
  </si>
  <si>
    <t>ŠROUB KORTIKÁLNÍ VELKÝ FRAGMENT OCEL</t>
  </si>
  <si>
    <t>0017743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</si>
  <si>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</si>
  <si>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</si>
  <si>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</si>
  <si>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</si>
  <si>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</si>
  <si>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</si>
  <si>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</si>
  <si>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</si>
  <si>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0031495</t>
  </si>
  <si>
    <t>DLAHA LCP FEMUR DISTÁLNÍ VELKÝ FRAGMENT OCEL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</si>
  <si>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</si>
  <si>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</si>
  <si>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</si>
  <si>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</si>
  <si>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</si>
  <si>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</si>
  <si>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</si>
  <si>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</si>
  <si>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</si>
  <si>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</si>
  <si>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</si>
  <si>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</si>
  <si>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</si>
  <si>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</si>
  <si>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</si>
  <si>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</si>
  <si>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</si>
  <si>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</si>
  <si>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</si>
  <si>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</si>
  <si>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</si>
  <si>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</si>
  <si>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</si>
  <si>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</si>
  <si>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</si>
  <si>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</si>
  <si>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</si>
  <si>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</si>
  <si>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</si>
  <si>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</si>
  <si>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</si>
  <si>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</si>
  <si>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</si>
  <si>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</si>
  <si>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</si>
  <si>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</si>
  <si>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</si>
  <si>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</si>
  <si>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</si>
  <si>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</si>
  <si>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</si>
  <si>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0067020</t>
  </si>
  <si>
    <t xml:space="preserve">IMPLANTÁT SPINÁLNÍ SYSTÉM CERVIFIX                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</si>
  <si>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</si>
  <si>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</si>
  <si>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</si>
  <si>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</si>
  <si>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</si>
  <si>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</si>
  <si>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</si>
  <si>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</si>
  <si>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</si>
  <si>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</si>
  <si>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</si>
  <si>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</si>
  <si>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</si>
  <si>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</si>
  <si>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</si>
  <si>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</si>
  <si>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</si>
  <si>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</si>
  <si>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</si>
  <si>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</si>
  <si>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</si>
  <si>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</si>
  <si>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</si>
  <si>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</si>
  <si>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</si>
  <si>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</si>
  <si>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</si>
  <si>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</si>
  <si>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</si>
  <si>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</si>
  <si>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</si>
  <si>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</si>
  <si>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</si>
  <si>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</si>
  <si>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</si>
  <si>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</si>
  <si>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0082079</t>
  </si>
  <si>
    <t>KRYTÍ COM 30 OBVAZOVÁ TEXTÍLIE KOMBINOVANÁ</t>
  </si>
  <si>
    <t>0082509</t>
  </si>
  <si>
    <t>0083228</t>
  </si>
  <si>
    <t>DLAHA LCP TIBIE DISTÁLNÍ MEDIÁLNÍ MALÝ FRAGMENT OC</t>
  </si>
  <si>
    <t>0096269</t>
  </si>
  <si>
    <t xml:space="preserve">IMPLANTÁT SPINÁLNÍ OC-FUSION FUZE.OKCIPIT/OBRATEL </t>
  </si>
  <si>
    <t>0096271</t>
  </si>
  <si>
    <t>0096272</t>
  </si>
  <si>
    <t>0108123</t>
  </si>
  <si>
    <t>DLAHA ŽEBRA TITAN</t>
  </si>
  <si>
    <t>0108124</t>
  </si>
  <si>
    <t>0108126</t>
  </si>
  <si>
    <t>ŠROUB SAMOŘEZNÝ ŽEBRA TITAN</t>
  </si>
  <si>
    <t>0151021</t>
  </si>
  <si>
    <t>0082142</t>
  </si>
  <si>
    <t>RENASYS F PŘEVAZOVÝ SET STŘEDNÍ M</t>
  </si>
  <si>
    <t>0082143</t>
  </si>
  <si>
    <t>RENASYS F PŘEVAZOVÝ SET VELKÝ L</t>
  </si>
  <si>
    <t>0107484</t>
  </si>
  <si>
    <t>DLAHA LCP HUMERUS DISTÁLNÍ MALÝ FRAGMNENT OCEL TIT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</si>
  <si>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</si>
  <si>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</si>
  <si>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</si>
  <si>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</si>
  <si>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</si>
  <si>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</si>
  <si>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</si>
  <si>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</si>
  <si>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</si>
  <si>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</si>
  <si>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</si>
  <si>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</si>
  <si>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</si>
  <si>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</si>
  <si>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</si>
  <si>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</si>
  <si>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</si>
  <si>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</si>
  <si>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</si>
  <si>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</si>
  <si>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</si>
  <si>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</si>
  <si>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</si>
  <si>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</si>
  <si>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</si>
  <si>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</si>
  <si>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</si>
  <si>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</si>
  <si>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</si>
  <si>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</si>
  <si>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</si>
  <si>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</si>
  <si>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</si>
  <si>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</si>
  <si>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</si>
  <si>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</si>
  <si>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</si>
  <si>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09</t>
  </si>
  <si>
    <t>10</t>
  </si>
  <si>
    <t>78231</t>
  </si>
  <si>
    <t>11</t>
  </si>
  <si>
    <t>0049990</t>
  </si>
  <si>
    <t>ELEKTRODA DEFIBRILAČNÍ ENDOKARDIÁLNÍ LINOX T,TD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</si>
  <si>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</si>
  <si>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</si>
  <si>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</si>
  <si>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</si>
  <si>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</si>
  <si>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</si>
  <si>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</si>
  <si>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</si>
  <si>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</si>
  <si>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</si>
  <si>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</si>
  <si>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</si>
  <si>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</si>
  <si>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</si>
  <si>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</si>
  <si>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</si>
  <si>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</si>
  <si>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</si>
  <si>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</si>
  <si>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</si>
  <si>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</si>
  <si>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</si>
  <si>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</si>
  <si>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</si>
  <si>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</si>
  <si>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</si>
  <si>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</si>
  <si>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</si>
  <si>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</si>
  <si>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</si>
  <si>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</si>
  <si>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</si>
  <si>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</si>
  <si>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</si>
  <si>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</si>
  <si>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</si>
  <si>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</si>
  <si>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</si>
  <si>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</si>
  <si>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</si>
  <si>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</si>
  <si>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</si>
  <si>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</si>
  <si>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</si>
  <si>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</si>
  <si>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</si>
  <si>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</si>
  <si>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</si>
  <si>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</si>
  <si>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</si>
  <si>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</si>
  <si>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</si>
  <si>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</si>
  <si>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</si>
  <si>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</si>
  <si>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</si>
  <si>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</si>
  <si>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</si>
  <si>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</si>
  <si>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</si>
  <si>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MYOKARDU, SELHÁNÍ SRDCE NEBO ŠOKU S MCC </t>
  </si>
  <si>
    <t>05203</t>
  </si>
  <si>
    <t xml:space="preserve">JINÉ VÝKONY PŘI ONEMOCNĚNÍCH A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</si>
  <si>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</si>
  <si>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</si>
  <si>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</si>
  <si>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</si>
  <si>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</si>
  <si>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</si>
  <si>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</si>
  <si>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</si>
  <si>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</si>
  <si>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</si>
  <si>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</si>
  <si>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</si>
  <si>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</si>
  <si>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</si>
  <si>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</si>
  <si>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</si>
  <si>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</si>
  <si>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</si>
  <si>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</si>
  <si>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</si>
  <si>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</si>
  <si>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</si>
  <si>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</si>
  <si>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</si>
  <si>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</si>
  <si>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</si>
  <si>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</si>
  <si>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</si>
  <si>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</si>
  <si>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</si>
  <si>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</si>
  <si>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</si>
  <si>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</si>
  <si>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</si>
  <si>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</si>
  <si>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</si>
  <si>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</si>
  <si>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</si>
  <si>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</si>
  <si>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</si>
  <si>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</si>
  <si>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</si>
  <si>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</si>
  <si>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</si>
  <si>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</si>
  <si>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</si>
  <si>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</si>
  <si>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</si>
  <si>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</si>
  <si>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</si>
  <si>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</si>
  <si>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</si>
  <si>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</si>
  <si>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</si>
  <si>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</si>
  <si>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</si>
  <si>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</si>
  <si>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</si>
  <si>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</si>
  <si>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</si>
  <si>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</si>
  <si>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</si>
  <si>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</si>
  <si>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</si>
  <si>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</si>
  <si>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</si>
  <si>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</si>
  <si>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</si>
  <si>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</si>
  <si>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</si>
  <si>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</si>
  <si>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</si>
  <si>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</si>
  <si>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</si>
  <si>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</si>
  <si>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0002018</t>
  </si>
  <si>
    <t>99mTc-makrosalb inj.</t>
  </si>
  <si>
    <t>47269</t>
  </si>
  <si>
    <t>TOMOGRAFICKÁ SCINTIGRAFIE - SPECT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</si>
  <si>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</si>
  <si>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</si>
  <si>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</si>
  <si>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</si>
  <si>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</si>
  <si>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</si>
  <si>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</si>
  <si>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</si>
  <si>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</si>
  <si>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</si>
  <si>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</si>
  <si>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</si>
  <si>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</si>
  <si>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</si>
  <si>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</si>
  <si>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</si>
  <si>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</si>
  <si>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</si>
  <si>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</si>
  <si>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</si>
  <si>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</si>
  <si>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</si>
  <si>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</si>
  <si>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</si>
  <si>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</si>
  <si>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</si>
  <si>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</si>
  <si>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</si>
  <si>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</si>
  <si>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</si>
  <si>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</si>
  <si>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</si>
  <si>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</si>
  <si>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</si>
  <si>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</si>
  <si>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</si>
  <si>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</si>
  <si>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</si>
  <si>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</si>
  <si>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</si>
  <si>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</si>
  <si>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</si>
  <si>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</si>
  <si>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</si>
  <si>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</si>
  <si>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</si>
  <si>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</si>
  <si>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</si>
  <si>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</si>
  <si>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</si>
  <si>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</si>
  <si>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</si>
  <si>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</si>
  <si>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</si>
  <si>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</si>
  <si>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</si>
  <si>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</si>
  <si>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</si>
  <si>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</si>
  <si>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</si>
  <si>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</si>
  <si>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</si>
  <si>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</si>
  <si>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</si>
  <si>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</si>
  <si>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</si>
  <si>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</si>
  <si>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</si>
  <si>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</si>
  <si>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</si>
  <si>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</si>
  <si>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</si>
  <si>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</si>
  <si>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</si>
  <si>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</si>
  <si>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</si>
  <si>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</si>
  <si>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</si>
  <si>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</si>
  <si>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</si>
  <si>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</si>
  <si>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</si>
  <si>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</si>
  <si>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</si>
  <si>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</si>
  <si>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</si>
  <si>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</si>
  <si>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</si>
  <si>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</si>
  <si>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</si>
  <si>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</si>
  <si>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</si>
  <si>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</si>
  <si>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</si>
  <si>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</si>
  <si>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</si>
  <si>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</si>
  <si>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</si>
  <si>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</si>
  <si>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</si>
  <si>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</si>
  <si>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</si>
  <si>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</si>
  <si>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</si>
  <si>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</si>
  <si>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</si>
  <si>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</si>
  <si>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</si>
  <si>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</si>
  <si>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</si>
  <si>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</si>
  <si>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</si>
  <si>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</si>
  <si>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</si>
  <si>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</si>
  <si>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</si>
  <si>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</si>
  <si>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</si>
  <si>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</si>
  <si>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</si>
  <si>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</si>
  <si>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</si>
  <si>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</si>
  <si>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</si>
  <si>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</si>
  <si>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</si>
  <si>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</si>
  <si>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</si>
  <si>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</si>
  <si>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</si>
  <si>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</si>
  <si>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</si>
  <si>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</si>
  <si>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</si>
  <si>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</si>
  <si>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</si>
  <si>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</si>
  <si>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</si>
  <si>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</si>
  <si>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</si>
  <si>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</si>
  <si>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</si>
  <si>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</si>
  <si>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</si>
  <si>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</si>
  <si>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</si>
  <si>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</si>
  <si>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</si>
  <si>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</si>
  <si>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</si>
  <si>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</si>
  <si>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</si>
  <si>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</si>
  <si>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</si>
  <si>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</si>
  <si>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</si>
  <si>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</si>
  <si>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</si>
  <si>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</si>
  <si>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</si>
  <si>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</si>
  <si>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</si>
  <si>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</si>
  <si>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</si>
  <si>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</si>
  <si>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</si>
  <si>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</si>
  <si>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</si>
  <si>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</si>
  <si>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</si>
  <si>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</si>
  <si>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</si>
  <si>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</si>
  <si>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</si>
  <si>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</si>
  <si>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</si>
  <si>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</si>
  <si>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</si>
  <si>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</si>
  <si>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</si>
  <si>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</si>
  <si>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</si>
  <si>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</si>
  <si>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</si>
  <si>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</si>
  <si>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</si>
  <si>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</si>
  <si>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</si>
  <si>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</si>
  <si>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</si>
  <si>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</si>
  <si>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</si>
  <si>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</si>
  <si>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</si>
  <si>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</si>
  <si>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</si>
  <si>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</si>
  <si>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</si>
  <si>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</si>
  <si>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</si>
  <si>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</si>
  <si>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</si>
  <si>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</si>
  <si>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</si>
  <si>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</si>
  <si>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</si>
  <si>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</si>
  <si>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</si>
  <si>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</si>
  <si>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</si>
  <si>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</si>
  <si>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</si>
  <si>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</si>
  <si>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</si>
  <si>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</si>
  <si>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</si>
  <si>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</si>
  <si>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</si>
  <si>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</si>
  <si>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</si>
  <si>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</si>
  <si>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</si>
  <si>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</si>
  <si>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</si>
  <si>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</si>
  <si>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</si>
  <si>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</si>
  <si>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</si>
  <si>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</si>
  <si>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</si>
  <si>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</si>
  <si>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</si>
  <si>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</si>
  <si>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</si>
  <si>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</si>
  <si>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813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</si>
  <si>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</si>
  <si>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</si>
  <si>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</si>
  <si>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</si>
  <si>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</si>
  <si>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</si>
  <si>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</si>
  <si>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</si>
  <si>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0045123</t>
  </si>
  <si>
    <t>0065978</t>
  </si>
  <si>
    <t>DOTAREM</t>
  </si>
  <si>
    <t>0077017</t>
  </si>
  <si>
    <t>ULTRAVIST 300</t>
  </si>
  <si>
    <t>0077018</t>
  </si>
  <si>
    <t>ULTRAVIST 370</t>
  </si>
  <si>
    <t>0077019</t>
  </si>
  <si>
    <t>0077024</t>
  </si>
  <si>
    <t>0093626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</si>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</sst>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0.12537111173841212</c:v>
                </c:pt>
                <c:pt idx="1">
                  <c:v>0.27742336945472473</c:v>
                </c:pt>
                <c:pt idx="2">
                  <c:v>0.35201700386471785</c:v>
                </c:pt>
                <c:pt idx="3">
                  <c:v>0.36292245649319127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50984"/>
        <c:axId val="1217949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0.31718835171165016</c:v>
                </c:pt>
                <c:pt idx="1">
                  <c:v>0.31718835171165016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950592"/>
        <c:axId val="1217952160"/>
      </c:scatterChart>
      <c:catAx>
        <c:axId val="121795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94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49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7950984"/>
        <c:crosses val="autoZero"/>
        <c:crossBetween val="between"/>
      </c:valAx>
      <c:valAx>
        <c:axId val="1217950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7952160"/>
        <c:crosses val="max"/>
        <c:crossBetween val="midCat"/>
      </c:valAx>
      <c:valAx>
        <c:axId val="1217952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7950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0.49796287913082843</c:v>
                </c:pt>
                <c:pt idx="1">
                  <c:v>0.61251929684776651</c:v>
                </c:pt>
                <c:pt idx="2">
                  <c:v>0.70558670017398029</c:v>
                </c:pt>
                <c:pt idx="3">
                  <c:v>0.73316630736662203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84184"/>
        <c:axId val="12179513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90784"/>
        <c:axId val="873091176"/>
      </c:scatterChart>
      <c:catAx>
        <c:axId val="35938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95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51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59384184"/>
        <c:crosses val="autoZero"/>
        <c:crossBetween val="between"/>
      </c:valAx>
      <c:valAx>
        <c:axId val="873090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3091176"/>
        <c:crosses val="max"/>
        <c:crossBetween val="midCat"/>
      </c:valAx>
      <c:valAx>
        <c:axId val="873091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3090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2359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3450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3451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3494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4377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4380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4401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4524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5099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5189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5813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52479.669919065956</v>
      </c>
      <c r="D4" s="287">
        <f ca="1">IF(ISERROR(VLOOKUP("Náklady celkem",INDIRECT("HI!$A:$G"),5,0)),0,VLOOKUP("Náklady celkem",INDIRECT("HI!$A:$G"),5,0))</f>
        <v>52232.647280000034</v>
      </c>
      <c r="E4" s="288">
        <f ca="1">IF(C4=0,0,D4/C4)</f>
        <v>0.99529298413181944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6893.9692625511134</v>
      </c>
      <c r="D7" s="295">
        <f>IF(ISERROR(HI!E5),"",HI!E5)</f>
        <v>6303.6280400000032</v>
      </c>
      <c r="E7" s="292">
        <f t="shared" ref="E7:E15" si="0">IF(C7=0,0,D7/C7)</f>
        <v>0.91436845740553041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0.90049061197940972</v>
      </c>
      <c r="E8" s="292">
        <f t="shared" si="0"/>
        <v>1.0005451244215664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0.12553617386331142</v>
      </c>
      <c r="E9" s="292">
        <f>IF(C9=0,0,D9/C9)</f>
        <v>0.41845391287770478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0.6597765272605618</v>
      </c>
      <c r="E11" s="292">
        <f t="shared" si="0"/>
        <v>1.0996275454342697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0.86820327622250648</v>
      </c>
      <c r="E12" s="292">
        <f t="shared" si="0"/>
        <v>1.0852540952781331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3649.802452662615</v>
      </c>
      <c r="D15" s="295">
        <f>IF(ISERROR(HI!E6),"",HI!E6)</f>
        <v>3886.7213700000016</v>
      </c>
      <c r="E15" s="292">
        <f t="shared" si="0"/>
        <v>1.0649128056683037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35632.332211001187</v>
      </c>
      <c r="D16" s="291">
        <f ca="1">IF(ISERROR(VLOOKUP("Osobní náklady (Kč) *",INDIRECT("HI!$A:$G"),5,0)),0,VLOOKUP("Osobní náklady (Kč) *",INDIRECT("HI!$A:$G"),5,0))</f>
        <v>36263.180610000025</v>
      </c>
      <c r="E16" s="292">
        <f ca="1">IF(C16=0,0,D16/C16)</f>
        <v>1.0177043813821445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16645.939999999999</v>
      </c>
      <c r="D18" s="311">
        <f ca="1">IF(ISERROR(VLOOKUP("Výnosy celkem",INDIRECT("HI!$A:$G"),5,0)),0,VLOOKUP("Výnosy celkem",INDIRECT("HI!$A:$G"),5,0))</f>
        <v>18956.400659999999</v>
      </c>
      <c r="E18" s="312">
        <f t="shared" ref="E18:E28" ca="1" si="1">IF(C18=0,0,D18/C18)</f>
        <v>1.138800251592881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529.34</v>
      </c>
      <c r="D19" s="291">
        <f ca="1">IF(ISERROR(VLOOKUP("Ambulance *",INDIRECT("HI!$A:$G"),5,0)),0,VLOOKUP("Ambulance *",INDIRECT("HI!$A:$G"),5,0))</f>
        <v>1362.3006599999999</v>
      </c>
      <c r="E19" s="292">
        <f t="shared" ca="1" si="1"/>
        <v>2.5735834435334564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2.5735834435334568</v>
      </c>
      <c r="E20" s="292">
        <f t="shared" si="1"/>
        <v>2.5735834435334568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1.0329170502935403</v>
      </c>
      <c r="E21" s="292">
        <f t="shared" si="1"/>
        <v>1.2151965297571063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16116.6</v>
      </c>
      <c r="D22" s="291">
        <f ca="1">IF(ISERROR(VLOOKUP("Hospitalizace *",INDIRECT("HI!$A:$G"),5,0)),0,VLOOKUP("Hospitalizace *",INDIRECT("HI!$A:$G"),5,0))</f>
        <v>17594.099999999999</v>
      </c>
      <c r="E22" s="292">
        <f ca="1">IF(C22=0,0,D22/C22)</f>
        <v>1.0916756636015039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1.0916756636015039</v>
      </c>
      <c r="E23" s="292">
        <f t="shared" si="1"/>
        <v>1.0916756636015039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1.0916756636015039</v>
      </c>
      <c r="E24" s="292">
        <f t="shared" si="1"/>
        <v>1.0916756636015039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0.67500000000000004</v>
      </c>
      <c r="E26" s="292">
        <f t="shared" si="1"/>
        <v>0.71052631578947378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0.73316630736662203</v>
      </c>
      <c r="E27" s="292">
        <f t="shared" si="1"/>
        <v>0.73316630736662203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0.73259664424360904</v>
      </c>
      <c r="E28" s="292">
        <f t="shared" si="1"/>
        <v>0.77115436236169377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7222.7603799999988</v>
      </c>
      <c r="C5" s="33">
        <v>6380.1462500000071</v>
      </c>
      <c r="D5" s="12"/>
      <c r="E5" s="230">
        <v>6303.6280400000032</v>
      </c>
      <c r="F5" s="32">
        <v>6893.9692625511134</v>
      </c>
      <c r="G5" s="229">
        <f>E5-F5</f>
        <v>-590.34122255111015</v>
      </c>
      <c r="H5" s="235">
        <f>IF(F5&lt;0.00000001,"",E5/F5)</f>
        <v>0.91436845740553041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3370.8906899999965</v>
      </c>
      <c r="C6" s="35">
        <v>3413.9943000000048</v>
      </c>
      <c r="D6" s="12"/>
      <c r="E6" s="231">
        <v>3886.7213700000016</v>
      </c>
      <c r="F6" s="34">
        <v>3649.802452662615</v>
      </c>
      <c r="G6" s="232">
        <f>E6-F6</f>
        <v>236.91891733738657</v>
      </c>
      <c r="H6" s="236">
        <f>IF(F6&lt;0.00000001,"",E6/F6)</f>
        <v>1.0649128056683037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30428.27888999999</v>
      </c>
      <c r="C7" s="35">
        <v>32987.644600000036</v>
      </c>
      <c r="D7" s="12"/>
      <c r="E7" s="231">
        <v>36263.180610000025</v>
      </c>
      <c r="F7" s="34">
        <v>35632.332211001187</v>
      </c>
      <c r="G7" s="232">
        <f>E7-F7</f>
        <v>630.84839899883809</v>
      </c>
      <c r="H7" s="236">
        <f>IF(F7&lt;0.00000001,"",E7/F7)</f>
        <v>1.0177043813821445</v>
      </c>
    </row>
    <row r="8" spans="1:8" ht="14.4" customHeight="1" thickBot="1" x14ac:dyDescent="0.35">
      <c r="A8" s="1" t="s">
        <v>97</v>
      </c>
      <c r="B8" s="15">
        <v>6144.7070099999983</v>
      </c>
      <c r="C8" s="37">
        <v>6422.2585800000079</v>
      </c>
      <c r="D8" s="12"/>
      <c r="E8" s="233">
        <v>5779.1172600000045</v>
      </c>
      <c r="F8" s="36">
        <v>6303.5659928510422</v>
      </c>
      <c r="G8" s="234">
        <f>E8-F8</f>
        <v>-524.44873285103768</v>
      </c>
      <c r="H8" s="237">
        <f>IF(F8&lt;0.00000001,"",E8/F8)</f>
        <v>0.91680126242101345</v>
      </c>
    </row>
    <row r="9" spans="1:8" ht="14.4" customHeight="1" thickBot="1" x14ac:dyDescent="0.35">
      <c r="A9" s="2" t="s">
        <v>98</v>
      </c>
      <c r="B9" s="3">
        <v>47166.636969999985</v>
      </c>
      <c r="C9" s="39">
        <v>49204.043730000056</v>
      </c>
      <c r="D9" s="12"/>
      <c r="E9" s="3">
        <v>52232.647280000034</v>
      </c>
      <c r="F9" s="38">
        <v>52479.669919065956</v>
      </c>
      <c r="G9" s="38">
        <f>E9-F9</f>
        <v>-247.0226390659227</v>
      </c>
      <c r="H9" s="238">
        <f>IF(F9&lt;0.00000001,"",E9/F9)</f>
        <v>0.99529298413181944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529.34</v>
      </c>
      <c r="C11" s="33">
        <f>IF(ISERROR(VLOOKUP("Celkem:",'ZV Vykáz.-A'!A:F,4,0)),0,VLOOKUP("Celkem:",'ZV Vykáz.-A'!A:F,4,0)/1000)</f>
        <v>1321.635</v>
      </c>
      <c r="D11" s="12"/>
      <c r="E11" s="230">
        <f>IF(ISERROR(VLOOKUP("Celkem:",'ZV Vykáz.-A'!A:F,6,0)),0,VLOOKUP("Celkem:",'ZV Vykáz.-A'!A:F,6,0)/1000)</f>
        <v>1362.3006599999999</v>
      </c>
      <c r="F11" s="32">
        <f>B11</f>
        <v>529.34</v>
      </c>
      <c r="G11" s="229">
        <f>E11-F11</f>
        <v>832.96065999999985</v>
      </c>
      <c r="H11" s="235">
        <f>IF(F11&lt;0.00000001,"",E11/F11)</f>
        <v>2.5735834435334564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16116.6</v>
      </c>
      <c r="C12" s="37">
        <f>IF(ISERROR(VLOOKUP("Celkem",CaseMix!A:D,3,0)),0,VLOOKUP("Celkem",CaseMix!A:D,3,0)*30)</f>
        <v>15146.94</v>
      </c>
      <c r="D12" s="12"/>
      <c r="E12" s="233">
        <f>IF(ISERROR(VLOOKUP("Celkem",CaseMix!A:D,4,0)),0,VLOOKUP("Celkem",CaseMix!A:D,4,0)*30)</f>
        <v>17594.099999999999</v>
      </c>
      <c r="F12" s="36">
        <f>B12</f>
        <v>16116.6</v>
      </c>
      <c r="G12" s="234">
        <f>E12-F12</f>
        <v>1477.4999999999982</v>
      </c>
      <c r="H12" s="237">
        <f>IF(F12&lt;0.00000001,"",E12/F12)</f>
        <v>1.0916756636015039</v>
      </c>
    </row>
    <row r="13" spans="1:8" ht="14.4" customHeight="1" thickBot="1" x14ac:dyDescent="0.35">
      <c r="A13" s="4" t="s">
        <v>101</v>
      </c>
      <c r="B13" s="9">
        <f>SUM(B11:B12)</f>
        <v>16645.939999999999</v>
      </c>
      <c r="C13" s="41">
        <f>SUM(C11:C12)</f>
        <v>16468.575000000001</v>
      </c>
      <c r="D13" s="12"/>
      <c r="E13" s="9">
        <f>SUM(E11:E12)</f>
        <v>18956.400659999999</v>
      </c>
      <c r="F13" s="40">
        <f>SUM(F11:F12)</f>
        <v>16645.939999999999</v>
      </c>
      <c r="G13" s="40">
        <f>E13-F13</f>
        <v>2310.4606600000006</v>
      </c>
      <c r="H13" s="239">
        <f>IF(F13&lt;0.00000001,"",E13/F13)</f>
        <v>1.138800251592881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0.35291767803134944</v>
      </c>
      <c r="C15" s="43">
        <f>IF(C9=0,"",C13/C9)</f>
        <v>0.33469962530658826</v>
      </c>
      <c r="D15" s="12"/>
      <c r="E15" s="10">
        <f>IF(E9=0,"",E13/E9)</f>
        <v>0.36292245649319094</v>
      </c>
      <c r="F15" s="42">
        <f>IF(F9=0,"",F13/F9)</f>
        <v>0.31718835171165016</v>
      </c>
      <c r="G15" s="42">
        <f>IF(ISERROR(F15-E15),"",E15-F15)</f>
        <v>4.5734104781540774E-2</v>
      </c>
      <c r="H15" s="240">
        <f>IF(ISERROR(F15-E15),"",IF(F15&lt;0.00000001,"",E15/F15))</f>
        <v>1.1441859530299421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0.12537111173841212</v>
      </c>
      <c r="C4" s="331">
        <f t="shared" ref="C4:M4" si="0">(C10+C8)/C6</f>
        <v>0.27742336945472473</v>
      </c>
      <c r="D4" s="331">
        <f t="shared" si="0"/>
        <v>0.35201700386471785</v>
      </c>
      <c r="E4" s="331">
        <f t="shared" si="0"/>
        <v>0.36292245649319127</v>
      </c>
      <c r="F4" s="331">
        <f t="shared" si="0"/>
        <v>2.6081401784925958E-2</v>
      </c>
      <c r="G4" s="331">
        <f t="shared" si="0"/>
        <v>2.6081401784925958E-2</v>
      </c>
      <c r="H4" s="331">
        <f t="shared" si="0"/>
        <v>2.6081401784925958E-2</v>
      </c>
      <c r="I4" s="331">
        <f t="shared" si="0"/>
        <v>2.6081401784925958E-2</v>
      </c>
      <c r="J4" s="331">
        <f t="shared" si="0"/>
        <v>2.6081401784925958E-2</v>
      </c>
      <c r="K4" s="331">
        <f t="shared" si="0"/>
        <v>2.6081401784925958E-2</v>
      </c>
      <c r="L4" s="331">
        <f t="shared" si="0"/>
        <v>2.6081401784925958E-2</v>
      </c>
      <c r="M4" s="331">
        <f t="shared" si="0"/>
        <v>2.6081401784925958E-2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12692.04666</v>
      </c>
      <c r="C5" s="331">
        <f>IF(ISERROR(VLOOKUP($A5,'Man Tab'!$A:$Q,COLUMN()+2,0)),0,VLOOKUP($A5,'Man Tab'!$A:$Q,COLUMN()+2,0))</f>
        <v>12385.01521</v>
      </c>
      <c r="D5" s="331">
        <f>IF(ISERROR(VLOOKUP($A5,'Man Tab'!$A:$Q,COLUMN()+2,0)),0,VLOOKUP($A5,'Man Tab'!$A:$Q,COLUMN()+2,0))</f>
        <v>13059.3601</v>
      </c>
      <c r="E5" s="331">
        <f>IF(ISERROR(VLOOKUP($A5,'Man Tab'!$A:$Q,COLUMN()+2,0)),0,VLOOKUP($A5,'Man Tab'!$A:$Q,COLUMN()+2,0))</f>
        <v>14096.22531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12692.04666</v>
      </c>
      <c r="C6" s="333">
        <f t="shared" ref="C6:M6" si="1">C5+B6</f>
        <v>25077.061869999998</v>
      </c>
      <c r="D6" s="333">
        <f t="shared" si="1"/>
        <v>38136.421969999996</v>
      </c>
      <c r="E6" s="333">
        <f t="shared" si="1"/>
        <v>52232.647279999997</v>
      </c>
      <c r="F6" s="333">
        <f t="shared" si="1"/>
        <v>52232.647279999997</v>
      </c>
      <c r="G6" s="333">
        <f t="shared" si="1"/>
        <v>52232.647279999997</v>
      </c>
      <c r="H6" s="333">
        <f t="shared" si="1"/>
        <v>52232.647279999997</v>
      </c>
      <c r="I6" s="333">
        <f t="shared" si="1"/>
        <v>52232.647279999997</v>
      </c>
      <c r="J6" s="333">
        <f t="shared" si="1"/>
        <v>52232.647279999997</v>
      </c>
      <c r="K6" s="333">
        <f t="shared" si="1"/>
        <v>52232.647279999997</v>
      </c>
      <c r="L6" s="333">
        <f t="shared" si="1"/>
        <v>52232.647279999997</v>
      </c>
      <c r="M6" s="333">
        <f t="shared" si="1"/>
        <v>52232.647279999997</v>
      </c>
    </row>
    <row r="7" spans="1:13" ht="14.4" customHeight="1" x14ac:dyDescent="0.3">
      <c r="A7" s="332" t="s">
        <v>126</v>
      </c>
      <c r="B7" s="332">
        <v>40.898000000000003</v>
      </c>
      <c r="C7" s="332">
        <v>209.20699999999999</v>
      </c>
      <c r="D7" s="332">
        <v>412.04700000000003</v>
      </c>
      <c r="E7" s="332">
        <v>586.47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1226.94</v>
      </c>
      <c r="C8" s="333">
        <f t="shared" ref="C8:M8" si="2">C7*30</f>
        <v>6276.21</v>
      </c>
      <c r="D8" s="333">
        <f t="shared" si="2"/>
        <v>12361.41</v>
      </c>
      <c r="E8" s="333">
        <f t="shared" si="2"/>
        <v>17594.100000000002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364276</v>
      </c>
      <c r="C9" s="332">
        <v>316477</v>
      </c>
      <c r="D9" s="332">
        <v>382506</v>
      </c>
      <c r="E9" s="332">
        <v>299041.65999999997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364.27600000000001</v>
      </c>
      <c r="C10" s="333">
        <f t="shared" ref="C10:M10" si="3">C9/1000+B10</f>
        <v>680.75299999999993</v>
      </c>
      <c r="D10" s="333">
        <f t="shared" si="3"/>
        <v>1063.259</v>
      </c>
      <c r="E10" s="333">
        <f t="shared" si="3"/>
        <v>1362.3006599999999</v>
      </c>
      <c r="F10" s="333">
        <f t="shared" si="3"/>
        <v>1362.3006599999999</v>
      </c>
      <c r="G10" s="333">
        <f t="shared" si="3"/>
        <v>1362.3006599999999</v>
      </c>
      <c r="H10" s="333">
        <f t="shared" si="3"/>
        <v>1362.3006599999999</v>
      </c>
      <c r="I10" s="333">
        <f t="shared" si="3"/>
        <v>1362.3006599999999</v>
      </c>
      <c r="J10" s="333">
        <f t="shared" si="3"/>
        <v>1362.3006599999999</v>
      </c>
      <c r="K10" s="333">
        <f t="shared" si="3"/>
        <v>1362.3006599999999</v>
      </c>
      <c r="L10" s="333">
        <f t="shared" si="3"/>
        <v>1362.3006599999999</v>
      </c>
      <c r="M10" s="333">
        <f t="shared" si="3"/>
        <v>1362.3006599999999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0.31718835171165016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0.31718835171165016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20681.907787653301</v>
      </c>
      <c r="C7" s="56">
        <v>1723.4923156377699</v>
      </c>
      <c r="D7" s="56">
        <v>1080.8777700000001</v>
      </c>
      <c r="E7" s="56">
        <v>1343.25587</v>
      </c>
      <c r="F7" s="56">
        <v>1732.79288</v>
      </c>
      <c r="G7" s="56">
        <v>2146.7015200000001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6303.6280399999996</v>
      </c>
      <c r="Q7" s="189">
        <v>0.91436845740499995</v>
      </c>
    </row>
    <row r="8" spans="1:17" ht="14.4" customHeight="1" x14ac:dyDescent="0.3">
      <c r="A8" s="19" t="s">
        <v>36</v>
      </c>
      <c r="B8" s="55">
        <v>5027.7288171127602</v>
      </c>
      <c r="C8" s="56">
        <v>418.97740142606301</v>
      </c>
      <c r="D8" s="56">
        <v>283.39999999999998</v>
      </c>
      <c r="E8" s="56">
        <v>282.71600000000097</v>
      </c>
      <c r="F8" s="56">
        <v>157.90299999999999</v>
      </c>
      <c r="G8" s="56">
        <v>735.41600000000005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1459.4349999999999</v>
      </c>
      <c r="Q8" s="189">
        <v>0.87083157410900003</v>
      </c>
    </row>
    <row r="9" spans="1:17" ht="14.4" customHeight="1" x14ac:dyDescent="0.3">
      <c r="A9" s="19" t="s">
        <v>37</v>
      </c>
      <c r="B9" s="55">
        <v>10949.4073579878</v>
      </c>
      <c r="C9" s="56">
        <v>912.45061316565295</v>
      </c>
      <c r="D9" s="56">
        <v>962.29728999999998</v>
      </c>
      <c r="E9" s="56">
        <v>925.91359000000205</v>
      </c>
      <c r="F9" s="56">
        <v>946.07668999999999</v>
      </c>
      <c r="G9" s="56">
        <v>1052.4338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3886.7213700000002</v>
      </c>
      <c r="Q9" s="189">
        <v>1.064912805668</v>
      </c>
    </row>
    <row r="10" spans="1:17" ht="14.4" customHeight="1" x14ac:dyDescent="0.3">
      <c r="A10" s="19" t="s">
        <v>38</v>
      </c>
      <c r="B10" s="55">
        <v>203.07424950187701</v>
      </c>
      <c r="C10" s="56">
        <v>16.922854125156</v>
      </c>
      <c r="D10" s="56">
        <v>6.7563399999999998</v>
      </c>
      <c r="E10" s="56">
        <v>5.9685499999999996</v>
      </c>
      <c r="F10" s="56">
        <v>5.0384900000000004</v>
      </c>
      <c r="G10" s="56">
        <v>6.4725599999999996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24.235939999999999</v>
      </c>
      <c r="Q10" s="189">
        <v>0.35803564547599998</v>
      </c>
    </row>
    <row r="11" spans="1:17" ht="14.4" customHeight="1" x14ac:dyDescent="0.3">
      <c r="A11" s="19" t="s">
        <v>39</v>
      </c>
      <c r="B11" s="55">
        <v>792.27604177856699</v>
      </c>
      <c r="C11" s="56">
        <v>66.023003481546993</v>
      </c>
      <c r="D11" s="56">
        <v>86.999359999999001</v>
      </c>
      <c r="E11" s="56">
        <v>62.13259</v>
      </c>
      <c r="F11" s="56">
        <v>78.826599999999999</v>
      </c>
      <c r="G11" s="56">
        <v>90.385260000000002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318.34381000000002</v>
      </c>
      <c r="Q11" s="189">
        <v>1.205427628299</v>
      </c>
    </row>
    <row r="12" spans="1:17" ht="14.4" customHeight="1" x14ac:dyDescent="0.3">
      <c r="A12" s="19" t="s">
        <v>40</v>
      </c>
      <c r="B12" s="55">
        <v>603.88556613614105</v>
      </c>
      <c r="C12" s="56">
        <v>50.323797178010999</v>
      </c>
      <c r="D12" s="56">
        <v>35.481180000000002</v>
      </c>
      <c r="E12" s="56">
        <v>68.351990000000001</v>
      </c>
      <c r="F12" s="56">
        <v>49.501539999999999</v>
      </c>
      <c r="G12" s="56">
        <v>33.351640000000003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186.68635</v>
      </c>
      <c r="Q12" s="189">
        <v>0.92742579290799998</v>
      </c>
    </row>
    <row r="13" spans="1:17" ht="14.4" customHeight="1" x14ac:dyDescent="0.3">
      <c r="A13" s="19" t="s">
        <v>41</v>
      </c>
      <c r="B13" s="55">
        <v>311.99999017275599</v>
      </c>
      <c r="C13" s="56">
        <v>25.999999181063</v>
      </c>
      <c r="D13" s="56">
        <v>23.874030000000001</v>
      </c>
      <c r="E13" s="56">
        <v>32.321800000000003</v>
      </c>
      <c r="F13" s="56">
        <v>17.37236</v>
      </c>
      <c r="G13" s="56">
        <v>23.262440000000002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96.830629999999999</v>
      </c>
      <c r="Q13" s="189">
        <v>0.93106377932600004</v>
      </c>
    </row>
    <row r="14" spans="1:17" ht="14.4" customHeight="1" x14ac:dyDescent="0.3">
      <c r="A14" s="19" t="s">
        <v>42</v>
      </c>
      <c r="B14" s="55">
        <v>1578.59074093657</v>
      </c>
      <c r="C14" s="56">
        <v>131.54922841138099</v>
      </c>
      <c r="D14" s="56">
        <v>177.691</v>
      </c>
      <c r="E14" s="56">
        <v>152.36000000000001</v>
      </c>
      <c r="F14" s="56">
        <v>145.05000000000001</v>
      </c>
      <c r="G14" s="56">
        <v>119.66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594.76099999999997</v>
      </c>
      <c r="Q14" s="189">
        <v>1.1303011944320001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1390.3488410468301</v>
      </c>
      <c r="C17" s="56">
        <v>115.862403420569</v>
      </c>
      <c r="D17" s="56">
        <v>36.149970000000003</v>
      </c>
      <c r="E17" s="56">
        <v>159.80663000000001</v>
      </c>
      <c r="F17" s="56">
        <v>155.13106999999999</v>
      </c>
      <c r="G17" s="56">
        <v>153.19550000000001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504.28316999999998</v>
      </c>
      <c r="Q17" s="189">
        <v>1.088107865692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9.5440000000000005</v>
      </c>
      <c r="E18" s="56">
        <v>5.202</v>
      </c>
      <c r="F18" s="56">
        <v>6.4930000000000003</v>
      </c>
      <c r="G18" s="56">
        <v>8.1210000000000004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29.36</v>
      </c>
      <c r="Q18" s="189" t="s">
        <v>336</v>
      </c>
    </row>
    <row r="19" spans="1:17" ht="14.4" customHeight="1" x14ac:dyDescent="0.3">
      <c r="A19" s="19" t="s">
        <v>47</v>
      </c>
      <c r="B19" s="55">
        <v>3627.8018708159998</v>
      </c>
      <c r="C19" s="56">
        <v>302.31682256800002</v>
      </c>
      <c r="D19" s="56">
        <v>172.65110000000001</v>
      </c>
      <c r="E19" s="56">
        <v>149.90566000000001</v>
      </c>
      <c r="F19" s="56">
        <v>230.36202</v>
      </c>
      <c r="G19" s="56">
        <v>191.71811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744.63688999999999</v>
      </c>
      <c r="Q19" s="189">
        <v>0.61577526820600004</v>
      </c>
    </row>
    <row r="20" spans="1:17" ht="14.4" customHeight="1" x14ac:dyDescent="0.3">
      <c r="A20" s="19" t="s">
        <v>48</v>
      </c>
      <c r="B20" s="55">
        <v>106896.996633004</v>
      </c>
      <c r="C20" s="56">
        <v>8908.0830527502894</v>
      </c>
      <c r="D20" s="56">
        <v>9350.3824499999901</v>
      </c>
      <c r="E20" s="56">
        <v>8730.5968300000204</v>
      </c>
      <c r="F20" s="56">
        <v>9080.9197399999994</v>
      </c>
      <c r="G20" s="56">
        <v>9101.2815900000005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36263.180610000003</v>
      </c>
      <c r="Q20" s="189">
        <v>1.0177043813819999</v>
      </c>
    </row>
    <row r="21" spans="1:17" ht="14.4" customHeight="1" x14ac:dyDescent="0.3">
      <c r="A21" s="20" t="s">
        <v>49</v>
      </c>
      <c r="B21" s="55">
        <v>5374.9918610517398</v>
      </c>
      <c r="C21" s="56">
        <v>447.91598842097801</v>
      </c>
      <c r="D21" s="56">
        <v>442.01100000000002</v>
      </c>
      <c r="E21" s="56">
        <v>442.05200000000099</v>
      </c>
      <c r="F21" s="56">
        <v>432.97699999999998</v>
      </c>
      <c r="G21" s="56">
        <v>427.61500000000001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1744.655</v>
      </c>
      <c r="Q21" s="189">
        <v>0.97376240472499997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3.19</v>
      </c>
      <c r="F22" s="56">
        <v>15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18.190000000000001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-3.6379788070917101E-12</v>
      </c>
      <c r="D24" s="56">
        <v>23.931170000003</v>
      </c>
      <c r="E24" s="56">
        <v>21.241699999996001</v>
      </c>
      <c r="F24" s="56">
        <v>5.9157099999989997</v>
      </c>
      <c r="G24" s="56">
        <v>6.6108899999980002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57.699469999997</v>
      </c>
      <c r="Q24" s="189" t="s">
        <v>336</v>
      </c>
    </row>
    <row r="25" spans="1:17" ht="14.4" customHeight="1" x14ac:dyDescent="0.3">
      <c r="A25" s="21" t="s">
        <v>53</v>
      </c>
      <c r="B25" s="58">
        <v>157439.00975719799</v>
      </c>
      <c r="C25" s="59">
        <v>13119.9174797665</v>
      </c>
      <c r="D25" s="59">
        <v>12692.04666</v>
      </c>
      <c r="E25" s="59">
        <v>12385.01521</v>
      </c>
      <c r="F25" s="59">
        <v>13059.3601</v>
      </c>
      <c r="G25" s="59">
        <v>14096.22531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52232.647279999997</v>
      </c>
      <c r="Q25" s="190">
        <v>0.99529298413099998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1555.4140500000101</v>
      </c>
      <c r="E26" s="56">
        <v>1178.8773900000001</v>
      </c>
      <c r="F26" s="56">
        <v>1486.1808599999999</v>
      </c>
      <c r="G26" s="56">
        <v>1324.40939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5544.8816900000202</v>
      </c>
      <c r="Q26" s="189" t="s">
        <v>336</v>
      </c>
    </row>
    <row r="27" spans="1:17" ht="14.4" customHeight="1" x14ac:dyDescent="0.3">
      <c r="A27" s="22" t="s">
        <v>55</v>
      </c>
      <c r="B27" s="58">
        <v>157439.00975719799</v>
      </c>
      <c r="C27" s="59">
        <v>13119.9174797665</v>
      </c>
      <c r="D27" s="59">
        <v>14247.460709999999</v>
      </c>
      <c r="E27" s="59">
        <v>13563.892599999999</v>
      </c>
      <c r="F27" s="59">
        <v>14545.54096</v>
      </c>
      <c r="G27" s="59">
        <v>15420.634700000001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57777.528969999999</v>
      </c>
      <c r="Q27" s="190">
        <v>1.1009506930790001</v>
      </c>
    </row>
    <row r="28" spans="1:17" ht="14.4" customHeight="1" x14ac:dyDescent="0.3">
      <c r="A28" s="20" t="s">
        <v>56</v>
      </c>
      <c r="B28" s="55">
        <v>340.462933939653</v>
      </c>
      <c r="C28" s="56">
        <v>28.371911161637001</v>
      </c>
      <c r="D28" s="56">
        <v>29.13035</v>
      </c>
      <c r="E28" s="56">
        <v>68.143190000000004</v>
      </c>
      <c r="F28" s="56">
        <v>13.1365</v>
      </c>
      <c r="G28" s="56">
        <v>18.963460000000001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129.37350000000001</v>
      </c>
      <c r="Q28" s="189">
        <v>1.139978721057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4.056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4.056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147703.70721129401</v>
      </c>
      <c r="C6" s="615">
        <v>163823.2218</v>
      </c>
      <c r="D6" s="616">
        <v>16119.514588706001</v>
      </c>
      <c r="E6" s="617">
        <v>1.109134123259</v>
      </c>
      <c r="F6" s="615">
        <v>157439.00975719799</v>
      </c>
      <c r="G6" s="616">
        <v>52479.669919066</v>
      </c>
      <c r="H6" s="618">
        <v>14096.22531</v>
      </c>
      <c r="I6" s="615">
        <v>52232.647279999997</v>
      </c>
      <c r="J6" s="616">
        <v>-247.022639065937</v>
      </c>
      <c r="K6" s="619">
        <v>0.33176432804299999</v>
      </c>
    </row>
    <row r="7" spans="1:11" ht="14.4" customHeight="1" thickBot="1" x14ac:dyDescent="0.35">
      <c r="A7" s="634" t="s">
        <v>339</v>
      </c>
      <c r="B7" s="615">
        <v>39070.199337436403</v>
      </c>
      <c r="C7" s="615">
        <v>41432.394919999999</v>
      </c>
      <c r="D7" s="616">
        <v>2362.1955825636301</v>
      </c>
      <c r="E7" s="617">
        <v>1.0604602900060001</v>
      </c>
      <c r="F7" s="615">
        <v>40148.870551279797</v>
      </c>
      <c r="G7" s="616">
        <v>13382.956850426601</v>
      </c>
      <c r="H7" s="618">
        <v>4207.6851100000003</v>
      </c>
      <c r="I7" s="615">
        <v>12874.700860000001</v>
      </c>
      <c r="J7" s="616">
        <v>-508.25599042659599</v>
      </c>
      <c r="K7" s="619">
        <v>0.32067404844000003</v>
      </c>
    </row>
    <row r="8" spans="1:11" ht="14.4" customHeight="1" thickBot="1" x14ac:dyDescent="0.35">
      <c r="A8" s="635" t="s">
        <v>340</v>
      </c>
      <c r="B8" s="615">
        <v>37367.467150021002</v>
      </c>
      <c r="C8" s="615">
        <v>39912.115919999997</v>
      </c>
      <c r="D8" s="616">
        <v>2544.64876997901</v>
      </c>
      <c r="E8" s="617">
        <v>1.0680979730239999</v>
      </c>
      <c r="F8" s="615">
        <v>38570.2798103432</v>
      </c>
      <c r="G8" s="616">
        <v>12856.7599367811</v>
      </c>
      <c r="H8" s="618">
        <v>4088.02511</v>
      </c>
      <c r="I8" s="615">
        <v>12279.93986</v>
      </c>
      <c r="J8" s="616">
        <v>-576.82007678107402</v>
      </c>
      <c r="K8" s="619">
        <v>0.318378293348</v>
      </c>
    </row>
    <row r="9" spans="1:11" ht="14.4" customHeight="1" thickBot="1" x14ac:dyDescent="0.35">
      <c r="A9" s="636" t="s">
        <v>341</v>
      </c>
      <c r="B9" s="620">
        <v>0</v>
      </c>
      <c r="C9" s="620">
        <v>1.461E-2</v>
      </c>
      <c r="D9" s="621">
        <v>1.461E-2</v>
      </c>
      <c r="E9" s="622" t="s">
        <v>336</v>
      </c>
      <c r="F9" s="620">
        <v>0</v>
      </c>
      <c r="G9" s="621">
        <v>0</v>
      </c>
      <c r="H9" s="623">
        <v>1.89E-3</v>
      </c>
      <c r="I9" s="620">
        <v>2.7200000000000002E-3</v>
      </c>
      <c r="J9" s="621">
        <v>2.7200000000000002E-3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1.461E-2</v>
      </c>
      <c r="D10" s="616">
        <v>1.461E-2</v>
      </c>
      <c r="E10" s="625" t="s">
        <v>336</v>
      </c>
      <c r="F10" s="615">
        <v>0</v>
      </c>
      <c r="G10" s="616">
        <v>0</v>
      </c>
      <c r="H10" s="618">
        <v>1.89E-3</v>
      </c>
      <c r="I10" s="615">
        <v>2.7200000000000002E-3</v>
      </c>
      <c r="J10" s="616">
        <v>2.7200000000000002E-3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21435.523930733401</v>
      </c>
      <c r="C11" s="620">
        <v>22148.528050000001</v>
      </c>
      <c r="D11" s="621">
        <v>713.00411926665004</v>
      </c>
      <c r="E11" s="627">
        <v>1.033262733468</v>
      </c>
      <c r="F11" s="620">
        <v>20681.907787653301</v>
      </c>
      <c r="G11" s="621">
        <v>6893.9692625510997</v>
      </c>
      <c r="H11" s="623">
        <v>2146.7015200000001</v>
      </c>
      <c r="I11" s="620">
        <v>6303.6280399999996</v>
      </c>
      <c r="J11" s="621">
        <v>-590.34122255109503</v>
      </c>
      <c r="K11" s="628">
        <v>0.30478948580100002</v>
      </c>
    </row>
    <row r="12" spans="1:11" ht="14.4" customHeight="1" thickBot="1" x14ac:dyDescent="0.35">
      <c r="A12" s="637" t="s">
        <v>344</v>
      </c>
      <c r="B12" s="615">
        <v>15413.45235628</v>
      </c>
      <c r="C12" s="615">
        <v>14451.726280000001</v>
      </c>
      <c r="D12" s="616">
        <v>-961.72607628000299</v>
      </c>
      <c r="E12" s="617">
        <v>0.93760475887799999</v>
      </c>
      <c r="F12" s="615">
        <v>13871.3137559643</v>
      </c>
      <c r="G12" s="616">
        <v>4623.7712519881097</v>
      </c>
      <c r="H12" s="618">
        <v>1462.51323</v>
      </c>
      <c r="I12" s="615">
        <v>4378.5346900000004</v>
      </c>
      <c r="J12" s="616">
        <v>-245.23656198810801</v>
      </c>
      <c r="K12" s="619">
        <v>0.31565392918200003</v>
      </c>
    </row>
    <row r="13" spans="1:11" ht="14.4" customHeight="1" thickBot="1" x14ac:dyDescent="0.35">
      <c r="A13" s="637" t="s">
        <v>345</v>
      </c>
      <c r="B13" s="615">
        <v>1640.9338085306599</v>
      </c>
      <c r="C13" s="615">
        <v>1426.4311700000001</v>
      </c>
      <c r="D13" s="616">
        <v>-214.50263853065999</v>
      </c>
      <c r="E13" s="617">
        <v>0.86928013950600003</v>
      </c>
      <c r="F13" s="615">
        <v>1319.0139650604101</v>
      </c>
      <c r="G13" s="616">
        <v>439.67132168680502</v>
      </c>
      <c r="H13" s="618">
        <v>106.93747999999999</v>
      </c>
      <c r="I13" s="615">
        <v>472.56112000000002</v>
      </c>
      <c r="J13" s="616">
        <v>32.889798313195001</v>
      </c>
      <c r="K13" s="619">
        <v>0.35826847366100001</v>
      </c>
    </row>
    <row r="14" spans="1:11" ht="14.4" customHeight="1" thickBot="1" x14ac:dyDescent="0.35">
      <c r="A14" s="637" t="s">
        <v>346</v>
      </c>
      <c r="B14" s="615">
        <v>109.773638970844</v>
      </c>
      <c r="C14" s="615">
        <v>40.94</v>
      </c>
      <c r="D14" s="616">
        <v>-68.833638970844007</v>
      </c>
      <c r="E14" s="617">
        <v>0.37294928348700002</v>
      </c>
      <c r="F14" s="615">
        <v>19.120369768124998</v>
      </c>
      <c r="G14" s="616">
        <v>6.3734565893750004</v>
      </c>
      <c r="H14" s="618">
        <v>0</v>
      </c>
      <c r="I14" s="615">
        <v>0</v>
      </c>
      <c r="J14" s="616">
        <v>-6.3734565893750004</v>
      </c>
      <c r="K14" s="619">
        <v>0</v>
      </c>
    </row>
    <row r="15" spans="1:11" ht="14.4" customHeight="1" thickBot="1" x14ac:dyDescent="0.35">
      <c r="A15" s="637" t="s">
        <v>347</v>
      </c>
      <c r="B15" s="615">
        <v>880.00772698819105</v>
      </c>
      <c r="C15" s="615">
        <v>1101.89148</v>
      </c>
      <c r="D15" s="616">
        <v>221.88375301181</v>
      </c>
      <c r="E15" s="617">
        <v>1.2521384144779999</v>
      </c>
      <c r="F15" s="615">
        <v>937.386935851364</v>
      </c>
      <c r="G15" s="616">
        <v>312.46231195045499</v>
      </c>
      <c r="H15" s="618">
        <v>187.18201999999999</v>
      </c>
      <c r="I15" s="615">
        <v>382.56918999999999</v>
      </c>
      <c r="J15" s="616">
        <v>70.106878049545003</v>
      </c>
      <c r="K15" s="619">
        <v>0.40812302301999998</v>
      </c>
    </row>
    <row r="16" spans="1:11" ht="14.4" customHeight="1" thickBot="1" x14ac:dyDescent="0.35">
      <c r="A16" s="637" t="s">
        <v>348</v>
      </c>
      <c r="B16" s="615">
        <v>57.001991688032</v>
      </c>
      <c r="C16" s="615">
        <v>76.530100000000004</v>
      </c>
      <c r="D16" s="616">
        <v>19.528108311966999</v>
      </c>
      <c r="E16" s="617">
        <v>1.3425864208189999</v>
      </c>
      <c r="F16" s="615">
        <v>42.079836292990002</v>
      </c>
      <c r="G16" s="616">
        <v>14.026612097663</v>
      </c>
      <c r="H16" s="618">
        <v>0</v>
      </c>
      <c r="I16" s="615">
        <v>0</v>
      </c>
      <c r="J16" s="616">
        <v>-14.026612097663</v>
      </c>
      <c r="K16" s="619">
        <v>0</v>
      </c>
    </row>
    <row r="17" spans="1:11" ht="14.4" customHeight="1" thickBot="1" x14ac:dyDescent="0.35">
      <c r="A17" s="637" t="s">
        <v>349</v>
      </c>
      <c r="B17" s="615">
        <v>1462.87186012498</v>
      </c>
      <c r="C17" s="615">
        <v>1855.5075099999999</v>
      </c>
      <c r="D17" s="616">
        <v>392.63564987502201</v>
      </c>
      <c r="E17" s="617">
        <v>1.2684005760020001</v>
      </c>
      <c r="F17" s="615">
        <v>1744.64465182553</v>
      </c>
      <c r="G17" s="616">
        <v>581.54821727517594</v>
      </c>
      <c r="H17" s="618">
        <v>94.162319999999994</v>
      </c>
      <c r="I17" s="615">
        <v>352.4699</v>
      </c>
      <c r="J17" s="616">
        <v>-229.07831727517501</v>
      </c>
      <c r="K17" s="619">
        <v>0.202029622267</v>
      </c>
    </row>
    <row r="18" spans="1:11" ht="14.4" customHeight="1" thickBot="1" x14ac:dyDescent="0.35">
      <c r="A18" s="637" t="s">
        <v>350</v>
      </c>
      <c r="B18" s="615">
        <v>1237.5567850790901</v>
      </c>
      <c r="C18" s="615">
        <v>2468.7747300000001</v>
      </c>
      <c r="D18" s="616">
        <v>1231.21794492091</v>
      </c>
      <c r="E18" s="617">
        <v>1.9948779399579999</v>
      </c>
      <c r="F18" s="615">
        <v>2025.91649015396</v>
      </c>
      <c r="G18" s="616">
        <v>675.30549671798497</v>
      </c>
      <c r="H18" s="618">
        <v>225.46539000000001</v>
      </c>
      <c r="I18" s="615">
        <v>453.56259999999997</v>
      </c>
      <c r="J18" s="616">
        <v>-221.74289671798499</v>
      </c>
      <c r="K18" s="619">
        <v>0.22388020543000001</v>
      </c>
    </row>
    <row r="19" spans="1:11" ht="14.4" customHeight="1" thickBot="1" x14ac:dyDescent="0.35">
      <c r="A19" s="637" t="s">
        <v>351</v>
      </c>
      <c r="B19" s="615">
        <v>633.92576307155196</v>
      </c>
      <c r="C19" s="615">
        <v>726.72677999999996</v>
      </c>
      <c r="D19" s="616">
        <v>92.801016928448007</v>
      </c>
      <c r="E19" s="617">
        <v>1.146390985087</v>
      </c>
      <c r="F19" s="615">
        <v>722.43178273658202</v>
      </c>
      <c r="G19" s="616">
        <v>240.810594245527</v>
      </c>
      <c r="H19" s="618">
        <v>70.441079999999999</v>
      </c>
      <c r="I19" s="615">
        <v>263.93054000000001</v>
      </c>
      <c r="J19" s="616">
        <v>23.119945754471999</v>
      </c>
      <c r="K19" s="619">
        <v>0.365336279918</v>
      </c>
    </row>
    <row r="20" spans="1:11" ht="14.4" customHeight="1" thickBot="1" x14ac:dyDescent="0.35">
      <c r="A20" s="636" t="s">
        <v>352</v>
      </c>
      <c r="B20" s="620">
        <v>3211.9809685395298</v>
      </c>
      <c r="C20" s="620">
        <v>4961.0789999999997</v>
      </c>
      <c r="D20" s="621">
        <v>1749.0980314604799</v>
      </c>
      <c r="E20" s="627">
        <v>1.54455429487</v>
      </c>
      <c r="F20" s="620">
        <v>5027.7288171127602</v>
      </c>
      <c r="G20" s="621">
        <v>1675.90960570425</v>
      </c>
      <c r="H20" s="623">
        <v>735.41600000000005</v>
      </c>
      <c r="I20" s="620">
        <v>1459.4349999999999</v>
      </c>
      <c r="J20" s="621">
        <v>-216.47460570425201</v>
      </c>
      <c r="K20" s="628">
        <v>0.29027719136899999</v>
      </c>
    </row>
    <row r="21" spans="1:11" ht="14.4" customHeight="1" thickBot="1" x14ac:dyDescent="0.35">
      <c r="A21" s="637" t="s">
        <v>353</v>
      </c>
      <c r="B21" s="615">
        <v>2619.9844762059602</v>
      </c>
      <c r="C21" s="615">
        <v>4135.201</v>
      </c>
      <c r="D21" s="616">
        <v>1515.2165237940401</v>
      </c>
      <c r="E21" s="617">
        <v>1.5783303441500001</v>
      </c>
      <c r="F21" s="615">
        <v>4246.9391440706004</v>
      </c>
      <c r="G21" s="616">
        <v>1415.6463813568701</v>
      </c>
      <c r="H21" s="618">
        <v>658.91600000000005</v>
      </c>
      <c r="I21" s="615">
        <v>1219.3820000000001</v>
      </c>
      <c r="J21" s="616">
        <v>-196.26438135686701</v>
      </c>
      <c r="K21" s="619">
        <v>0.28712019613</v>
      </c>
    </row>
    <row r="22" spans="1:11" ht="14.4" customHeight="1" thickBot="1" x14ac:dyDescent="0.35">
      <c r="A22" s="637" t="s">
        <v>354</v>
      </c>
      <c r="B22" s="615">
        <v>591.99649233356104</v>
      </c>
      <c r="C22" s="615">
        <v>825.87800000000004</v>
      </c>
      <c r="D22" s="616">
        <v>233.88150766643901</v>
      </c>
      <c r="E22" s="617">
        <v>1.39507245515</v>
      </c>
      <c r="F22" s="615">
        <v>780.78967304215496</v>
      </c>
      <c r="G22" s="616">
        <v>260.26322434738501</v>
      </c>
      <c r="H22" s="618">
        <v>76.5</v>
      </c>
      <c r="I22" s="615">
        <v>240.053</v>
      </c>
      <c r="J22" s="616">
        <v>-20.210224347385001</v>
      </c>
      <c r="K22" s="619">
        <v>0.30744899463699998</v>
      </c>
    </row>
    <row r="23" spans="1:11" ht="14.4" customHeight="1" thickBot="1" x14ac:dyDescent="0.35">
      <c r="A23" s="636" t="s">
        <v>355</v>
      </c>
      <c r="B23" s="620">
        <v>11146.764867498599</v>
      </c>
      <c r="C23" s="620">
        <v>11066.55932</v>
      </c>
      <c r="D23" s="621">
        <v>-80.205547498564002</v>
      </c>
      <c r="E23" s="627">
        <v>0.99280458963100005</v>
      </c>
      <c r="F23" s="620">
        <v>10949.4073579878</v>
      </c>
      <c r="G23" s="621">
        <v>3649.80245266261</v>
      </c>
      <c r="H23" s="623">
        <v>1052.4338</v>
      </c>
      <c r="I23" s="620">
        <v>3886.7213700000002</v>
      </c>
      <c r="J23" s="621">
        <v>236.91891733738899</v>
      </c>
      <c r="K23" s="628">
        <v>0.35497093522200002</v>
      </c>
    </row>
    <row r="24" spans="1:11" ht="14.4" customHeight="1" thickBot="1" x14ac:dyDescent="0.35">
      <c r="A24" s="637" t="s">
        <v>356</v>
      </c>
      <c r="B24" s="615">
        <v>849.19306463147302</v>
      </c>
      <c r="C24" s="615">
        <v>422.58138000000002</v>
      </c>
      <c r="D24" s="616">
        <v>-426.611684631473</v>
      </c>
      <c r="E24" s="617">
        <v>0.49762697977600001</v>
      </c>
      <c r="F24" s="615">
        <v>448.999985857588</v>
      </c>
      <c r="G24" s="616">
        <v>149.66666195252901</v>
      </c>
      <c r="H24" s="618">
        <v>54.676789999999997</v>
      </c>
      <c r="I24" s="615">
        <v>118.24460999999999</v>
      </c>
      <c r="J24" s="616">
        <v>-31.422051952528999</v>
      </c>
      <c r="K24" s="619">
        <v>0.26335103279299998</v>
      </c>
    </row>
    <row r="25" spans="1:11" ht="14.4" customHeight="1" thickBot="1" x14ac:dyDescent="0.35">
      <c r="A25" s="637" t="s">
        <v>357</v>
      </c>
      <c r="B25" s="615">
        <v>2.8091975812499999</v>
      </c>
      <c r="C25" s="615">
        <v>2.3058000000000001</v>
      </c>
      <c r="D25" s="616">
        <v>-0.50339758125</v>
      </c>
      <c r="E25" s="617">
        <v>0.820803782328</v>
      </c>
      <c r="F25" s="615">
        <v>2.8037699116880002</v>
      </c>
      <c r="G25" s="616">
        <v>0.93458997056199999</v>
      </c>
      <c r="H25" s="618">
        <v>0</v>
      </c>
      <c r="I25" s="615">
        <v>1.73546</v>
      </c>
      <c r="J25" s="616">
        <v>0.80087002943700003</v>
      </c>
      <c r="K25" s="619">
        <v>0.618973758426</v>
      </c>
    </row>
    <row r="26" spans="1:11" ht="14.4" customHeight="1" thickBot="1" x14ac:dyDescent="0.35">
      <c r="A26" s="637" t="s">
        <v>358</v>
      </c>
      <c r="B26" s="615">
        <v>854.14199860669703</v>
      </c>
      <c r="C26" s="615">
        <v>862.45240000000001</v>
      </c>
      <c r="D26" s="616">
        <v>8.3104013933019996</v>
      </c>
      <c r="E26" s="617">
        <v>1.0097295313970001</v>
      </c>
      <c r="F26" s="615">
        <v>836.26899419389201</v>
      </c>
      <c r="G26" s="616">
        <v>278.756331397964</v>
      </c>
      <c r="H26" s="618">
        <v>69.217569999999995</v>
      </c>
      <c r="I26" s="615">
        <v>284.87999000000002</v>
      </c>
      <c r="J26" s="616">
        <v>6.1236586020360004</v>
      </c>
      <c r="K26" s="619">
        <v>0.340655927671</v>
      </c>
    </row>
    <row r="27" spans="1:11" ht="14.4" customHeight="1" thickBot="1" x14ac:dyDescent="0.35">
      <c r="A27" s="637" t="s">
        <v>359</v>
      </c>
      <c r="B27" s="615">
        <v>7514.8652047062997</v>
      </c>
      <c r="C27" s="615">
        <v>7909.3325100000002</v>
      </c>
      <c r="D27" s="616">
        <v>394.467305293707</v>
      </c>
      <c r="E27" s="617">
        <v>1.05249160092</v>
      </c>
      <c r="F27" s="615">
        <v>7805.8765261385797</v>
      </c>
      <c r="G27" s="616">
        <v>2601.9588420461901</v>
      </c>
      <c r="H27" s="618">
        <v>551.34217999999998</v>
      </c>
      <c r="I27" s="615">
        <v>2279.4598299999998</v>
      </c>
      <c r="J27" s="616">
        <v>-322.49901204619198</v>
      </c>
      <c r="K27" s="619">
        <v>0.29201843282599999</v>
      </c>
    </row>
    <row r="28" spans="1:11" ht="14.4" customHeight="1" thickBot="1" x14ac:dyDescent="0.35">
      <c r="A28" s="637" t="s">
        <v>360</v>
      </c>
      <c r="B28" s="615">
        <v>2</v>
      </c>
      <c r="C28" s="615">
        <v>0</v>
      </c>
      <c r="D28" s="616">
        <v>-2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4</v>
      </c>
    </row>
    <row r="29" spans="1:11" ht="14.4" customHeight="1" thickBot="1" x14ac:dyDescent="0.35">
      <c r="A29" s="637" t="s">
        <v>361</v>
      </c>
      <c r="B29" s="615">
        <v>496.88628092036998</v>
      </c>
      <c r="C29" s="615">
        <v>478.96487999999999</v>
      </c>
      <c r="D29" s="616">
        <v>-17.921400920368999</v>
      </c>
      <c r="E29" s="617">
        <v>0.96393259059699998</v>
      </c>
      <c r="F29" s="615">
        <v>479.99998488116302</v>
      </c>
      <c r="G29" s="616">
        <v>159.99999496038799</v>
      </c>
      <c r="H29" s="618">
        <v>56.19941</v>
      </c>
      <c r="I29" s="615">
        <v>154.18779000000001</v>
      </c>
      <c r="J29" s="616">
        <v>-5.8122049603869996</v>
      </c>
      <c r="K29" s="619">
        <v>0.32122457261699999</v>
      </c>
    </row>
    <row r="30" spans="1:11" ht="14.4" customHeight="1" thickBot="1" x14ac:dyDescent="0.35">
      <c r="A30" s="637" t="s">
        <v>362</v>
      </c>
      <c r="B30" s="615">
        <v>81.391008282735996</v>
      </c>
      <c r="C30" s="615">
        <v>84.274460000000005</v>
      </c>
      <c r="D30" s="616">
        <v>2.8834517172630001</v>
      </c>
      <c r="E30" s="617">
        <v>1.0354271531720001</v>
      </c>
      <c r="F30" s="615">
        <v>79.999997480193002</v>
      </c>
      <c r="G30" s="616">
        <v>26.666665826730998</v>
      </c>
      <c r="H30" s="618">
        <v>17.904330000000002</v>
      </c>
      <c r="I30" s="615">
        <v>33.97963</v>
      </c>
      <c r="J30" s="616">
        <v>7.312964173268</v>
      </c>
      <c r="K30" s="619">
        <v>0.42474538837800002</v>
      </c>
    </row>
    <row r="31" spans="1:11" ht="14.4" customHeight="1" thickBot="1" x14ac:dyDescent="0.35">
      <c r="A31" s="637" t="s">
        <v>363</v>
      </c>
      <c r="B31" s="615">
        <v>307.37780539840998</v>
      </c>
      <c r="C31" s="615">
        <v>265.13245999999998</v>
      </c>
      <c r="D31" s="616">
        <v>-42.245345398410002</v>
      </c>
      <c r="E31" s="617">
        <v>0.86256214776499995</v>
      </c>
      <c r="F31" s="615">
        <v>252.99999203111301</v>
      </c>
      <c r="G31" s="616">
        <v>84.333330677036997</v>
      </c>
      <c r="H31" s="618">
        <v>36.894280000000002</v>
      </c>
      <c r="I31" s="615">
        <v>156.04472999999999</v>
      </c>
      <c r="J31" s="616">
        <v>71.711399322961995</v>
      </c>
      <c r="K31" s="619">
        <v>0.61677760835899997</v>
      </c>
    </row>
    <row r="32" spans="1:11" ht="14.4" customHeight="1" thickBot="1" x14ac:dyDescent="0.35">
      <c r="A32" s="637" t="s">
        <v>364</v>
      </c>
      <c r="B32" s="615">
        <v>354.93638570776</v>
      </c>
      <c r="C32" s="615">
        <v>412.62441999999999</v>
      </c>
      <c r="D32" s="616">
        <v>57.688034292239003</v>
      </c>
      <c r="E32" s="617">
        <v>1.162530629755</v>
      </c>
      <c r="F32" s="615">
        <v>425.45812692762598</v>
      </c>
      <c r="G32" s="616">
        <v>141.81937564254201</v>
      </c>
      <c r="H32" s="618">
        <v>42.866599999999998</v>
      </c>
      <c r="I32" s="615">
        <v>161.03720000000001</v>
      </c>
      <c r="J32" s="616">
        <v>19.217824357457999</v>
      </c>
      <c r="K32" s="619">
        <v>0.37850305307999998</v>
      </c>
    </row>
    <row r="33" spans="1:11" ht="14.4" customHeight="1" thickBot="1" x14ac:dyDescent="0.35">
      <c r="A33" s="637" t="s">
        <v>365</v>
      </c>
      <c r="B33" s="615">
        <v>58</v>
      </c>
      <c r="C33" s="615">
        <v>116.39972</v>
      </c>
      <c r="D33" s="616">
        <v>58.399720000000002</v>
      </c>
      <c r="E33" s="617">
        <v>2.0068917241370001</v>
      </c>
      <c r="F33" s="615">
        <v>139.99999559033901</v>
      </c>
      <c r="G33" s="616">
        <v>46.666665196779</v>
      </c>
      <c r="H33" s="618">
        <v>0</v>
      </c>
      <c r="I33" s="615">
        <v>16.033000000000001</v>
      </c>
      <c r="J33" s="616">
        <v>-30.633665196778999</v>
      </c>
      <c r="K33" s="619">
        <v>0.114521432178</v>
      </c>
    </row>
    <row r="34" spans="1:11" ht="14.4" customHeight="1" thickBot="1" x14ac:dyDescent="0.35">
      <c r="A34" s="637" t="s">
        <v>366</v>
      </c>
      <c r="B34" s="615">
        <v>625.16392166357696</v>
      </c>
      <c r="C34" s="615">
        <v>512.49129000000005</v>
      </c>
      <c r="D34" s="616">
        <v>-112.672631663576</v>
      </c>
      <c r="E34" s="617">
        <v>0.81977105882199997</v>
      </c>
      <c r="F34" s="615">
        <v>476.99998497565599</v>
      </c>
      <c r="G34" s="616">
        <v>158.99999499188499</v>
      </c>
      <c r="H34" s="618">
        <v>54.280859999999997</v>
      </c>
      <c r="I34" s="615">
        <v>157.44075000000001</v>
      </c>
      <c r="J34" s="616">
        <v>-1.559244991885</v>
      </c>
      <c r="K34" s="619">
        <v>0.33006447580499998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169.05178000000001</v>
      </c>
      <c r="I35" s="615">
        <v>523.67837999999995</v>
      </c>
      <c r="J35" s="616">
        <v>523.67837999999995</v>
      </c>
      <c r="K35" s="626" t="s">
        <v>368</v>
      </c>
    </row>
    <row r="36" spans="1:11" ht="14.4" customHeight="1" thickBot="1" x14ac:dyDescent="0.35">
      <c r="A36" s="636" t="s">
        <v>369</v>
      </c>
      <c r="B36" s="620">
        <v>46.999834240810003</v>
      </c>
      <c r="C36" s="620">
        <v>52.729259999999996</v>
      </c>
      <c r="D36" s="621">
        <v>5.7294257591889997</v>
      </c>
      <c r="E36" s="627">
        <v>1.1219031056540001</v>
      </c>
      <c r="F36" s="620">
        <v>203.07424950187701</v>
      </c>
      <c r="G36" s="621">
        <v>67.691416500624996</v>
      </c>
      <c r="H36" s="623">
        <v>6.4725599999999996</v>
      </c>
      <c r="I36" s="620">
        <v>24.235939999999999</v>
      </c>
      <c r="J36" s="621">
        <v>-43.455476500624997</v>
      </c>
      <c r="K36" s="628">
        <v>0.11934521515800001</v>
      </c>
    </row>
    <row r="37" spans="1:11" ht="14.4" customHeight="1" thickBot="1" x14ac:dyDescent="0.35">
      <c r="A37" s="637" t="s">
        <v>370</v>
      </c>
      <c r="B37" s="615">
        <v>19.999929464173999</v>
      </c>
      <c r="C37" s="615">
        <v>19.003889999999998</v>
      </c>
      <c r="D37" s="616">
        <v>-0.99603946417400002</v>
      </c>
      <c r="E37" s="617">
        <v>0.95019785114900002</v>
      </c>
      <c r="F37" s="615">
        <v>173.99999451942199</v>
      </c>
      <c r="G37" s="616">
        <v>57.99999817314</v>
      </c>
      <c r="H37" s="618">
        <v>2.0558700000000001</v>
      </c>
      <c r="I37" s="615">
        <v>7.31114</v>
      </c>
      <c r="J37" s="616">
        <v>-50.688858173139998</v>
      </c>
      <c r="K37" s="619">
        <v>4.20180473E-2</v>
      </c>
    </row>
    <row r="38" spans="1:11" ht="14.4" customHeight="1" thickBot="1" x14ac:dyDescent="0.35">
      <c r="A38" s="637" t="s">
        <v>371</v>
      </c>
      <c r="B38" s="615">
        <v>26.999904776634999</v>
      </c>
      <c r="C38" s="615">
        <v>31.349930000000001</v>
      </c>
      <c r="D38" s="616">
        <v>4.3500252233639998</v>
      </c>
      <c r="E38" s="617">
        <v>1.1611126135200001</v>
      </c>
      <c r="F38" s="615">
        <v>29.074254982454999</v>
      </c>
      <c r="G38" s="616">
        <v>9.6914183274849997</v>
      </c>
      <c r="H38" s="618">
        <v>4.41669</v>
      </c>
      <c r="I38" s="615">
        <v>16.924800000000001</v>
      </c>
      <c r="J38" s="616">
        <v>7.2333816725149997</v>
      </c>
      <c r="K38" s="619">
        <v>0.58212325681900001</v>
      </c>
    </row>
    <row r="39" spans="1:11" ht="14.4" customHeight="1" thickBot="1" x14ac:dyDescent="0.35">
      <c r="A39" s="637" t="s">
        <v>372</v>
      </c>
      <c r="B39" s="615">
        <v>0</v>
      </c>
      <c r="C39" s="615">
        <v>2.3754400000000002</v>
      </c>
      <c r="D39" s="616">
        <v>2.3754400000000002</v>
      </c>
      <c r="E39" s="625" t="s">
        <v>336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336</v>
      </c>
    </row>
    <row r="40" spans="1:11" ht="14.4" customHeight="1" thickBot="1" x14ac:dyDescent="0.35">
      <c r="A40" s="636" t="s">
        <v>373</v>
      </c>
      <c r="B40" s="620">
        <v>867.72827131386805</v>
      </c>
      <c r="C40" s="620">
        <v>856.61211000000003</v>
      </c>
      <c r="D40" s="621">
        <v>-11.116161313867</v>
      </c>
      <c r="E40" s="627">
        <v>0.98718935214900005</v>
      </c>
      <c r="F40" s="620">
        <v>792.27604177856699</v>
      </c>
      <c r="G40" s="621">
        <v>264.092013926189</v>
      </c>
      <c r="H40" s="623">
        <v>90.385260000000002</v>
      </c>
      <c r="I40" s="620">
        <v>318.34381000000002</v>
      </c>
      <c r="J40" s="621">
        <v>54.251796073811001</v>
      </c>
      <c r="K40" s="628">
        <v>0.40180920943300003</v>
      </c>
    </row>
    <row r="41" spans="1:11" ht="14.4" customHeight="1" thickBot="1" x14ac:dyDescent="0.35">
      <c r="A41" s="637" t="s">
        <v>374</v>
      </c>
      <c r="B41" s="615">
        <v>19.471439462342001</v>
      </c>
      <c r="C41" s="615">
        <v>60.718400000000003</v>
      </c>
      <c r="D41" s="616">
        <v>41.246960537657003</v>
      </c>
      <c r="E41" s="617">
        <v>3.118331344604</v>
      </c>
      <c r="F41" s="615">
        <v>13.080925672959999</v>
      </c>
      <c r="G41" s="616">
        <v>4.3603085576530001</v>
      </c>
      <c r="H41" s="618">
        <v>0</v>
      </c>
      <c r="I41" s="615">
        <v>7.7458400000000003</v>
      </c>
      <c r="J41" s="616">
        <v>3.3855314423460001</v>
      </c>
      <c r="K41" s="619">
        <v>0.59214769609200002</v>
      </c>
    </row>
    <row r="42" spans="1:11" ht="14.4" customHeight="1" thickBot="1" x14ac:dyDescent="0.35">
      <c r="A42" s="637" t="s">
        <v>375</v>
      </c>
      <c r="B42" s="615">
        <v>19.473706395676</v>
      </c>
      <c r="C42" s="615">
        <v>20.421109999999999</v>
      </c>
      <c r="D42" s="616">
        <v>0.94740360432299997</v>
      </c>
      <c r="E42" s="617">
        <v>1.048650399932</v>
      </c>
      <c r="F42" s="615">
        <v>13.999999559033</v>
      </c>
      <c r="G42" s="616">
        <v>4.6666665196770003</v>
      </c>
      <c r="H42" s="618">
        <v>1.8369</v>
      </c>
      <c r="I42" s="615">
        <v>8.9969999999999999</v>
      </c>
      <c r="J42" s="616">
        <v>4.3303334803220004</v>
      </c>
      <c r="K42" s="619">
        <v>0.64264287738400006</v>
      </c>
    </row>
    <row r="43" spans="1:11" ht="14.4" customHeight="1" thickBot="1" x14ac:dyDescent="0.35">
      <c r="A43" s="637" t="s">
        <v>376</v>
      </c>
      <c r="B43" s="615">
        <v>550.635550553847</v>
      </c>
      <c r="C43" s="615">
        <v>519.83137999999997</v>
      </c>
      <c r="D43" s="616">
        <v>-30.804170553845999</v>
      </c>
      <c r="E43" s="617">
        <v>0.94405706183899996</v>
      </c>
      <c r="F43" s="615">
        <v>525.384875144685</v>
      </c>
      <c r="G43" s="616">
        <v>175.128291714895</v>
      </c>
      <c r="H43" s="618">
        <v>68.734979999999993</v>
      </c>
      <c r="I43" s="615">
        <v>210.1413</v>
      </c>
      <c r="J43" s="616">
        <v>35.013008285104</v>
      </c>
      <c r="K43" s="619">
        <v>0.39997592230200002</v>
      </c>
    </row>
    <row r="44" spans="1:11" ht="14.4" customHeight="1" thickBot="1" x14ac:dyDescent="0.35">
      <c r="A44" s="637" t="s">
        <v>377</v>
      </c>
      <c r="B44" s="615">
        <v>128.62773182165299</v>
      </c>
      <c r="C44" s="615">
        <v>98.285030000000006</v>
      </c>
      <c r="D44" s="616">
        <v>-30.342701821653002</v>
      </c>
      <c r="E44" s="617">
        <v>0.76410451003099999</v>
      </c>
      <c r="F44" s="615">
        <v>112.999996440774</v>
      </c>
      <c r="G44" s="616">
        <v>37.666665480257997</v>
      </c>
      <c r="H44" s="618">
        <v>3.6143999999999998</v>
      </c>
      <c r="I44" s="615">
        <v>36.398969999999998</v>
      </c>
      <c r="J44" s="616">
        <v>-1.267695480257</v>
      </c>
      <c r="K44" s="619">
        <v>0.32211478890599998</v>
      </c>
    </row>
    <row r="45" spans="1:11" ht="14.4" customHeight="1" thickBot="1" x14ac:dyDescent="0.35">
      <c r="A45" s="637" t="s">
        <v>378</v>
      </c>
      <c r="B45" s="615">
        <v>13.998865634469</v>
      </c>
      <c r="C45" s="615">
        <v>2.1912099999999999</v>
      </c>
      <c r="D45" s="616">
        <v>-11.807655634469</v>
      </c>
      <c r="E45" s="617">
        <v>0.15652768282900001</v>
      </c>
      <c r="F45" s="615">
        <v>8.9999997165209997</v>
      </c>
      <c r="G45" s="616">
        <v>2.9999999055069999</v>
      </c>
      <c r="H45" s="618">
        <v>0</v>
      </c>
      <c r="I45" s="615">
        <v>1.5431299999999999</v>
      </c>
      <c r="J45" s="616">
        <v>-1.456869905507</v>
      </c>
      <c r="K45" s="619">
        <v>0.17145889428899999</v>
      </c>
    </row>
    <row r="46" spans="1:11" ht="14.4" customHeight="1" thickBot="1" x14ac:dyDescent="0.35">
      <c r="A46" s="637" t="s">
        <v>379</v>
      </c>
      <c r="B46" s="615">
        <v>0.17226446290399999</v>
      </c>
      <c r="C46" s="615">
        <v>0</v>
      </c>
      <c r="D46" s="616">
        <v>-0.17226446290399999</v>
      </c>
      <c r="E46" s="617">
        <v>0</v>
      </c>
      <c r="F46" s="615">
        <v>0</v>
      </c>
      <c r="G46" s="616">
        <v>0</v>
      </c>
      <c r="H46" s="618">
        <v>0</v>
      </c>
      <c r="I46" s="615">
        <v>0.04</v>
      </c>
      <c r="J46" s="616">
        <v>0.04</v>
      </c>
      <c r="K46" s="626" t="s">
        <v>368</v>
      </c>
    </row>
    <row r="47" spans="1:11" ht="14.4" customHeight="1" thickBot="1" x14ac:dyDescent="0.35">
      <c r="A47" s="637" t="s">
        <v>380</v>
      </c>
      <c r="B47" s="615">
        <v>15.136760473008</v>
      </c>
      <c r="C47" s="615">
        <v>30.57788</v>
      </c>
      <c r="D47" s="616">
        <v>15.441119526991001</v>
      </c>
      <c r="E47" s="617">
        <v>2.0201072782059999</v>
      </c>
      <c r="F47" s="615">
        <v>24.040924555859</v>
      </c>
      <c r="G47" s="616">
        <v>8.013641518619</v>
      </c>
      <c r="H47" s="618">
        <v>2.4741599999999999</v>
      </c>
      <c r="I47" s="615">
        <v>7.2656799999999997</v>
      </c>
      <c r="J47" s="616">
        <v>-0.74796151861899995</v>
      </c>
      <c r="K47" s="619">
        <v>0.30222132194200002</v>
      </c>
    </row>
    <row r="48" spans="1:11" ht="14.4" customHeight="1" thickBot="1" x14ac:dyDescent="0.35">
      <c r="A48" s="637" t="s">
        <v>381</v>
      </c>
      <c r="B48" s="615">
        <v>37.129315561009001</v>
      </c>
      <c r="C48" s="615">
        <v>31.722799999999999</v>
      </c>
      <c r="D48" s="616">
        <v>-5.4065155610089999</v>
      </c>
      <c r="E48" s="617">
        <v>0.85438687788000001</v>
      </c>
      <c r="F48" s="615">
        <v>32.769322610083996</v>
      </c>
      <c r="G48" s="616">
        <v>10.923107536693999</v>
      </c>
      <c r="H48" s="618">
        <v>1.9444399999999999</v>
      </c>
      <c r="I48" s="615">
        <v>7.0406500000000003</v>
      </c>
      <c r="J48" s="616">
        <v>-3.882457536694</v>
      </c>
      <c r="K48" s="619">
        <v>0.21485491426700001</v>
      </c>
    </row>
    <row r="49" spans="1:11" ht="14.4" customHeight="1" thickBot="1" x14ac:dyDescent="0.35">
      <c r="A49" s="637" t="s">
        <v>382</v>
      </c>
      <c r="B49" s="615">
        <v>83.082636948957003</v>
      </c>
      <c r="C49" s="615">
        <v>93.818989999999999</v>
      </c>
      <c r="D49" s="616">
        <v>10.736353051042</v>
      </c>
      <c r="E49" s="617">
        <v>1.1292249914700001</v>
      </c>
      <c r="F49" s="615">
        <v>60.999998078647003</v>
      </c>
      <c r="G49" s="616">
        <v>20.333332692881999</v>
      </c>
      <c r="H49" s="618">
        <v>11.780379999999999</v>
      </c>
      <c r="I49" s="615">
        <v>39.171239999999997</v>
      </c>
      <c r="J49" s="616">
        <v>18.837907307117</v>
      </c>
      <c r="K49" s="619">
        <v>0.64215149563600005</v>
      </c>
    </row>
    <row r="50" spans="1:11" ht="14.4" customHeight="1" thickBot="1" x14ac:dyDescent="0.35">
      <c r="A50" s="637" t="s">
        <v>383</v>
      </c>
      <c r="B50" s="615">
        <v>0</v>
      </c>
      <c r="C50" s="615">
        <v>-0.95469000000000004</v>
      </c>
      <c r="D50" s="616">
        <v>-0.95469000000000004</v>
      </c>
      <c r="E50" s="625" t="s">
        <v>368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336</v>
      </c>
    </row>
    <row r="51" spans="1:11" ht="14.4" customHeight="1" thickBot="1" x14ac:dyDescent="0.35">
      <c r="A51" s="636" t="s">
        <v>384</v>
      </c>
      <c r="B51" s="620">
        <v>383.305589915322</v>
      </c>
      <c r="C51" s="620">
        <v>558.98690999999997</v>
      </c>
      <c r="D51" s="621">
        <v>175.68132008467799</v>
      </c>
      <c r="E51" s="627">
        <v>1.4583322672729999</v>
      </c>
      <c r="F51" s="620">
        <v>603.88556613614105</v>
      </c>
      <c r="G51" s="621">
        <v>201.29518871204701</v>
      </c>
      <c r="H51" s="623">
        <v>33.351640000000003</v>
      </c>
      <c r="I51" s="620">
        <v>186.68635</v>
      </c>
      <c r="J51" s="621">
        <v>-14.608838712047</v>
      </c>
      <c r="K51" s="628">
        <v>0.309141930969</v>
      </c>
    </row>
    <row r="52" spans="1:11" ht="14.4" customHeight="1" thickBot="1" x14ac:dyDescent="0.35">
      <c r="A52" s="637" t="s">
        <v>385</v>
      </c>
      <c r="B52" s="615">
        <v>3.2053757642890002</v>
      </c>
      <c r="C52" s="615">
        <v>0</v>
      </c>
      <c r="D52" s="616">
        <v>-3.2053757642890002</v>
      </c>
      <c r="E52" s="617">
        <v>0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4</v>
      </c>
    </row>
    <row r="53" spans="1:11" ht="14.4" customHeight="1" thickBot="1" x14ac:dyDescent="0.35">
      <c r="A53" s="637" t="s">
        <v>386</v>
      </c>
      <c r="B53" s="615">
        <v>374.6019075072</v>
      </c>
      <c r="C53" s="615">
        <v>526.48419000000001</v>
      </c>
      <c r="D53" s="616">
        <v>151.88228249280101</v>
      </c>
      <c r="E53" s="617">
        <v>1.405449837411</v>
      </c>
      <c r="F53" s="615">
        <v>598.88556629362904</v>
      </c>
      <c r="G53" s="616">
        <v>199.62852209787599</v>
      </c>
      <c r="H53" s="618">
        <v>33.206040000000002</v>
      </c>
      <c r="I53" s="615">
        <v>185.87637000000001</v>
      </c>
      <c r="J53" s="616">
        <v>-13.752152097875999</v>
      </c>
      <c r="K53" s="619">
        <v>0.31037042877799997</v>
      </c>
    </row>
    <row r="54" spans="1:11" ht="14.4" customHeight="1" thickBot="1" x14ac:dyDescent="0.35">
      <c r="A54" s="637" t="s">
        <v>387</v>
      </c>
      <c r="B54" s="615">
        <v>0</v>
      </c>
      <c r="C54" s="615">
        <v>28.1083</v>
      </c>
      <c r="D54" s="616">
        <v>28.1083</v>
      </c>
      <c r="E54" s="625" t="s">
        <v>368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7" t="s">
        <v>388</v>
      </c>
      <c r="B55" s="615">
        <v>5.4983066438329997</v>
      </c>
      <c r="C55" s="615">
        <v>4.3944200000000002</v>
      </c>
      <c r="D55" s="616">
        <v>-1.1038866438329999</v>
      </c>
      <c r="E55" s="617">
        <v>0.79923152429599997</v>
      </c>
      <c r="F55" s="615">
        <v>4.9999998425119996</v>
      </c>
      <c r="G55" s="616">
        <v>1.6666666141699999</v>
      </c>
      <c r="H55" s="618">
        <v>0.14560000000000001</v>
      </c>
      <c r="I55" s="615">
        <v>0.80998000000000003</v>
      </c>
      <c r="J55" s="616">
        <v>-0.85668661417000003</v>
      </c>
      <c r="K55" s="619">
        <v>0.16199600510199999</v>
      </c>
    </row>
    <row r="56" spans="1:11" ht="14.4" customHeight="1" thickBot="1" x14ac:dyDescent="0.35">
      <c r="A56" s="636" t="s">
        <v>389</v>
      </c>
      <c r="B56" s="620">
        <v>275.16368777954898</v>
      </c>
      <c r="C56" s="620">
        <v>266.85374000000002</v>
      </c>
      <c r="D56" s="621">
        <v>-8.3099477795480006</v>
      </c>
      <c r="E56" s="627">
        <v>0.96979998397800005</v>
      </c>
      <c r="F56" s="620">
        <v>311.99999017275599</v>
      </c>
      <c r="G56" s="621">
        <v>103.999996724252</v>
      </c>
      <c r="H56" s="623">
        <v>23.262440000000002</v>
      </c>
      <c r="I56" s="620">
        <v>96.830629999999999</v>
      </c>
      <c r="J56" s="621">
        <v>-7.1693667242509997</v>
      </c>
      <c r="K56" s="628">
        <v>0.31035459310800001</v>
      </c>
    </row>
    <row r="57" spans="1:11" ht="14.4" customHeight="1" thickBot="1" x14ac:dyDescent="0.35">
      <c r="A57" s="637" t="s">
        <v>390</v>
      </c>
      <c r="B57" s="615">
        <v>39.181692540957002</v>
      </c>
      <c r="C57" s="615">
        <v>34.987470000000002</v>
      </c>
      <c r="D57" s="616">
        <v>-4.194222540957</v>
      </c>
      <c r="E57" s="617">
        <v>0.89295453389099999</v>
      </c>
      <c r="F57" s="615">
        <v>29.999999055071999</v>
      </c>
      <c r="G57" s="616">
        <v>9.9999996850239992</v>
      </c>
      <c r="H57" s="618">
        <v>0.93654000000000004</v>
      </c>
      <c r="I57" s="615">
        <v>4.9745799999999996</v>
      </c>
      <c r="J57" s="616">
        <v>-5.0254196850239996</v>
      </c>
      <c r="K57" s="619">
        <v>0.16581933855600001</v>
      </c>
    </row>
    <row r="58" spans="1:11" ht="14.4" customHeight="1" thickBot="1" x14ac:dyDescent="0.35">
      <c r="A58" s="637" t="s">
        <v>391</v>
      </c>
      <c r="B58" s="615">
        <v>0</v>
      </c>
      <c r="C58" s="615">
        <v>1.06162</v>
      </c>
      <c r="D58" s="616">
        <v>1.06162</v>
      </c>
      <c r="E58" s="625" t="s">
        <v>368</v>
      </c>
      <c r="F58" s="615">
        <v>0.99999996850200001</v>
      </c>
      <c r="G58" s="616">
        <v>0.33333332283400002</v>
      </c>
      <c r="H58" s="618">
        <v>0</v>
      </c>
      <c r="I58" s="615">
        <v>0.57889999999999997</v>
      </c>
      <c r="J58" s="616">
        <v>0.245566677165</v>
      </c>
      <c r="K58" s="619">
        <v>0.57890001823299997</v>
      </c>
    </row>
    <row r="59" spans="1:11" ht="14.4" customHeight="1" thickBot="1" x14ac:dyDescent="0.35">
      <c r="A59" s="637" t="s">
        <v>392</v>
      </c>
      <c r="B59" s="615">
        <v>0</v>
      </c>
      <c r="C59" s="615">
        <v>3.7461099999999998</v>
      </c>
      <c r="D59" s="616">
        <v>3.7461099999999998</v>
      </c>
      <c r="E59" s="625" t="s">
        <v>336</v>
      </c>
      <c r="F59" s="615">
        <v>2.9999999055069999</v>
      </c>
      <c r="G59" s="616">
        <v>0.99999996850200001</v>
      </c>
      <c r="H59" s="618">
        <v>0</v>
      </c>
      <c r="I59" s="615">
        <v>0</v>
      </c>
      <c r="J59" s="616">
        <v>-0.99999996850200001</v>
      </c>
      <c r="K59" s="619">
        <v>0</v>
      </c>
    </row>
    <row r="60" spans="1:11" ht="14.4" customHeight="1" thickBot="1" x14ac:dyDescent="0.35">
      <c r="A60" s="637" t="s">
        <v>393</v>
      </c>
      <c r="B60" s="615">
        <v>29.002789627662001</v>
      </c>
      <c r="C60" s="615">
        <v>24.63571</v>
      </c>
      <c r="D60" s="616">
        <v>-4.3670796276620001</v>
      </c>
      <c r="E60" s="617">
        <v>0.84942553169099999</v>
      </c>
      <c r="F60" s="615">
        <v>29.999999055071999</v>
      </c>
      <c r="G60" s="616">
        <v>9.9999996850239992</v>
      </c>
      <c r="H60" s="618">
        <v>6.3695399999999998</v>
      </c>
      <c r="I60" s="615">
        <v>12.89972</v>
      </c>
      <c r="J60" s="616">
        <v>2.8997203149750002</v>
      </c>
      <c r="K60" s="619">
        <v>0.42999068020999998</v>
      </c>
    </row>
    <row r="61" spans="1:11" ht="14.4" customHeight="1" thickBot="1" x14ac:dyDescent="0.35">
      <c r="A61" s="637" t="s">
        <v>394</v>
      </c>
      <c r="B61" s="615">
        <v>62.998776699809</v>
      </c>
      <c r="C61" s="615">
        <v>44.64573</v>
      </c>
      <c r="D61" s="616">
        <v>-18.353046699808999</v>
      </c>
      <c r="E61" s="617">
        <v>0.70867614164500004</v>
      </c>
      <c r="F61" s="615">
        <v>57.99999817314</v>
      </c>
      <c r="G61" s="616">
        <v>19.33333272438</v>
      </c>
      <c r="H61" s="618">
        <v>3.7356400000000001</v>
      </c>
      <c r="I61" s="615">
        <v>21.74474</v>
      </c>
      <c r="J61" s="616">
        <v>2.4114072756190001</v>
      </c>
      <c r="K61" s="619">
        <v>0.37490932215299999</v>
      </c>
    </row>
    <row r="62" spans="1:11" ht="14.4" customHeight="1" thickBot="1" x14ac:dyDescent="0.35">
      <c r="A62" s="637" t="s">
        <v>395</v>
      </c>
      <c r="B62" s="615">
        <v>143.98042891111999</v>
      </c>
      <c r="C62" s="615">
        <v>157.77709999999999</v>
      </c>
      <c r="D62" s="616">
        <v>13.79667108888</v>
      </c>
      <c r="E62" s="617">
        <v>1.0958232392630001</v>
      </c>
      <c r="F62" s="615">
        <v>189.999994015461</v>
      </c>
      <c r="G62" s="616">
        <v>63.333331338485998</v>
      </c>
      <c r="H62" s="618">
        <v>12.22072</v>
      </c>
      <c r="I62" s="615">
        <v>56.632689999999997</v>
      </c>
      <c r="J62" s="616">
        <v>-6.7006413384860002</v>
      </c>
      <c r="K62" s="619">
        <v>0.29806679886199999</v>
      </c>
    </row>
    <row r="63" spans="1:11" ht="14.4" customHeight="1" thickBot="1" x14ac:dyDescent="0.35">
      <c r="A63" s="636" t="s">
        <v>396</v>
      </c>
      <c r="B63" s="620">
        <v>0</v>
      </c>
      <c r="C63" s="620">
        <v>0.75292000000000003</v>
      </c>
      <c r="D63" s="621">
        <v>0.75292000000000003</v>
      </c>
      <c r="E63" s="622" t="s">
        <v>368</v>
      </c>
      <c r="F63" s="620">
        <v>0</v>
      </c>
      <c r="G63" s="621">
        <v>0</v>
      </c>
      <c r="H63" s="623">
        <v>0</v>
      </c>
      <c r="I63" s="620">
        <v>0</v>
      </c>
      <c r="J63" s="621">
        <v>0</v>
      </c>
      <c r="K63" s="624" t="s">
        <v>336</v>
      </c>
    </row>
    <row r="64" spans="1:11" ht="14.4" customHeight="1" thickBot="1" x14ac:dyDescent="0.35">
      <c r="A64" s="637" t="s">
        <v>397</v>
      </c>
      <c r="B64" s="615">
        <v>0</v>
      </c>
      <c r="C64" s="615">
        <v>0.75292000000000003</v>
      </c>
      <c r="D64" s="616">
        <v>0.75292000000000003</v>
      </c>
      <c r="E64" s="625" t="s">
        <v>368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336</v>
      </c>
    </row>
    <row r="65" spans="1:11" ht="14.4" customHeight="1" thickBot="1" x14ac:dyDescent="0.35">
      <c r="A65" s="636" t="s">
        <v>398</v>
      </c>
      <c r="B65" s="620">
        <v>0</v>
      </c>
      <c r="C65" s="620">
        <v>0</v>
      </c>
      <c r="D65" s="621">
        <v>0</v>
      </c>
      <c r="E65" s="622" t="s">
        <v>336</v>
      </c>
      <c r="F65" s="620">
        <v>0</v>
      </c>
      <c r="G65" s="621">
        <v>0</v>
      </c>
      <c r="H65" s="623">
        <v>0</v>
      </c>
      <c r="I65" s="620">
        <v>4.056</v>
      </c>
      <c r="J65" s="621">
        <v>4.056</v>
      </c>
      <c r="K65" s="624" t="s">
        <v>368</v>
      </c>
    </row>
    <row r="66" spans="1:11" ht="14.4" customHeight="1" thickBot="1" x14ac:dyDescent="0.35">
      <c r="A66" s="637" t="s">
        <v>399</v>
      </c>
      <c r="B66" s="615">
        <v>0</v>
      </c>
      <c r="C66" s="615">
        <v>0</v>
      </c>
      <c r="D66" s="616">
        <v>0</v>
      </c>
      <c r="E66" s="625" t="s">
        <v>336</v>
      </c>
      <c r="F66" s="615">
        <v>0</v>
      </c>
      <c r="G66" s="616">
        <v>0</v>
      </c>
      <c r="H66" s="618">
        <v>0</v>
      </c>
      <c r="I66" s="615">
        <v>4.056</v>
      </c>
      <c r="J66" s="616">
        <v>4.056</v>
      </c>
      <c r="K66" s="626" t="s">
        <v>368</v>
      </c>
    </row>
    <row r="67" spans="1:11" ht="14.4" customHeight="1" thickBot="1" x14ac:dyDescent="0.35">
      <c r="A67" s="635" t="s">
        <v>42</v>
      </c>
      <c r="B67" s="615">
        <v>1702.7321874153899</v>
      </c>
      <c r="C67" s="615">
        <v>1520.279</v>
      </c>
      <c r="D67" s="616">
        <v>-182.45318741539401</v>
      </c>
      <c r="E67" s="617">
        <v>0.89284680893199997</v>
      </c>
      <c r="F67" s="615">
        <v>1578.59074093657</v>
      </c>
      <c r="G67" s="616">
        <v>526.196913645525</v>
      </c>
      <c r="H67" s="618">
        <v>119.66</v>
      </c>
      <c r="I67" s="615">
        <v>594.76099999999997</v>
      </c>
      <c r="J67" s="616">
        <v>68.564086354474995</v>
      </c>
      <c r="K67" s="619">
        <v>0.37676706481</v>
      </c>
    </row>
    <row r="68" spans="1:11" ht="14.4" customHeight="1" thickBot="1" x14ac:dyDescent="0.35">
      <c r="A68" s="636" t="s">
        <v>400</v>
      </c>
      <c r="B68" s="620">
        <v>1702.7321874153899</v>
      </c>
      <c r="C68" s="620">
        <v>1520.279</v>
      </c>
      <c r="D68" s="621">
        <v>-182.45318741539401</v>
      </c>
      <c r="E68" s="627">
        <v>0.89284680893199997</v>
      </c>
      <c r="F68" s="620">
        <v>1578.59074093657</v>
      </c>
      <c r="G68" s="621">
        <v>526.196913645525</v>
      </c>
      <c r="H68" s="623">
        <v>119.66</v>
      </c>
      <c r="I68" s="620">
        <v>594.76099999999997</v>
      </c>
      <c r="J68" s="621">
        <v>68.564086354474995</v>
      </c>
      <c r="K68" s="628">
        <v>0.37676706481</v>
      </c>
    </row>
    <row r="69" spans="1:11" ht="14.4" customHeight="1" thickBot="1" x14ac:dyDescent="0.35">
      <c r="A69" s="637" t="s">
        <v>401</v>
      </c>
      <c r="B69" s="615">
        <v>480.95636649651601</v>
      </c>
      <c r="C69" s="615">
        <v>379.29599999999999</v>
      </c>
      <c r="D69" s="616">
        <v>-101.660366496516</v>
      </c>
      <c r="E69" s="617">
        <v>0.78862871233599996</v>
      </c>
      <c r="F69" s="615">
        <v>389.59077838718702</v>
      </c>
      <c r="G69" s="616">
        <v>129.86359279572901</v>
      </c>
      <c r="H69" s="618">
        <v>39.719000000000001</v>
      </c>
      <c r="I69" s="615">
        <v>162.25800000000001</v>
      </c>
      <c r="J69" s="616">
        <v>32.394407204270998</v>
      </c>
      <c r="K69" s="619">
        <v>0.41648316387700002</v>
      </c>
    </row>
    <row r="70" spans="1:11" ht="14.4" customHeight="1" thickBot="1" x14ac:dyDescent="0.35">
      <c r="A70" s="637" t="s">
        <v>402</v>
      </c>
      <c r="B70" s="615">
        <v>126.004540626758</v>
      </c>
      <c r="C70" s="615">
        <v>124.46</v>
      </c>
      <c r="D70" s="616">
        <v>-1.544540626758</v>
      </c>
      <c r="E70" s="617">
        <v>0.98774218278899995</v>
      </c>
      <c r="F70" s="615">
        <v>135.99999571633001</v>
      </c>
      <c r="G70" s="616">
        <v>45.333331905443004</v>
      </c>
      <c r="H70" s="618">
        <v>10.497</v>
      </c>
      <c r="I70" s="615">
        <v>43.17</v>
      </c>
      <c r="J70" s="616">
        <v>-2.163331905443</v>
      </c>
      <c r="K70" s="619">
        <v>0.31742648058599998</v>
      </c>
    </row>
    <row r="71" spans="1:11" ht="14.4" customHeight="1" thickBot="1" x14ac:dyDescent="0.35">
      <c r="A71" s="637" t="s">
        <v>403</v>
      </c>
      <c r="B71" s="615">
        <v>1095.7712802921201</v>
      </c>
      <c r="C71" s="615">
        <v>1016.523</v>
      </c>
      <c r="D71" s="616">
        <v>-79.24828029212</v>
      </c>
      <c r="E71" s="617">
        <v>0.92767808235399996</v>
      </c>
      <c r="F71" s="615">
        <v>1052.9999668330599</v>
      </c>
      <c r="G71" s="616">
        <v>350.99998894435203</v>
      </c>
      <c r="H71" s="618">
        <v>69.444000000000003</v>
      </c>
      <c r="I71" s="615">
        <v>389.33300000000003</v>
      </c>
      <c r="J71" s="616">
        <v>38.333011055646999</v>
      </c>
      <c r="K71" s="619">
        <v>0.36973695371600002</v>
      </c>
    </row>
    <row r="72" spans="1:11" ht="14.4" customHeight="1" thickBot="1" x14ac:dyDescent="0.35">
      <c r="A72" s="638" t="s">
        <v>404</v>
      </c>
      <c r="B72" s="620">
        <v>4584.0515190850501</v>
      </c>
      <c r="C72" s="620">
        <v>4612.2888199999998</v>
      </c>
      <c r="D72" s="621">
        <v>28.237300914946001</v>
      </c>
      <c r="E72" s="627">
        <v>1.006159900428</v>
      </c>
      <c r="F72" s="620">
        <v>5018.1507118628297</v>
      </c>
      <c r="G72" s="621">
        <v>1672.71690395428</v>
      </c>
      <c r="H72" s="623">
        <v>353.03460999999999</v>
      </c>
      <c r="I72" s="620">
        <v>1278.28006</v>
      </c>
      <c r="J72" s="621">
        <v>-394.43684395427601</v>
      </c>
      <c r="K72" s="628">
        <v>0.25473130110999997</v>
      </c>
    </row>
    <row r="73" spans="1:11" ht="14.4" customHeight="1" thickBot="1" x14ac:dyDescent="0.35">
      <c r="A73" s="635" t="s">
        <v>45</v>
      </c>
      <c r="B73" s="615">
        <v>1262.1686412359199</v>
      </c>
      <c r="C73" s="615">
        <v>1249.3491899999999</v>
      </c>
      <c r="D73" s="616">
        <v>-12.819451235921999</v>
      </c>
      <c r="E73" s="617">
        <v>0.98984331346999999</v>
      </c>
      <c r="F73" s="615">
        <v>1390.3488410468301</v>
      </c>
      <c r="G73" s="616">
        <v>463.449613682277</v>
      </c>
      <c r="H73" s="618">
        <v>153.19550000000001</v>
      </c>
      <c r="I73" s="615">
        <v>504.28316999999998</v>
      </c>
      <c r="J73" s="616">
        <v>40.833556317723001</v>
      </c>
      <c r="K73" s="619">
        <v>0.36270262189699998</v>
      </c>
    </row>
    <row r="74" spans="1:11" ht="14.4" customHeight="1" thickBot="1" x14ac:dyDescent="0.35">
      <c r="A74" s="639" t="s">
        <v>405</v>
      </c>
      <c r="B74" s="615">
        <v>1262.1686412359199</v>
      </c>
      <c r="C74" s="615">
        <v>1249.3491899999999</v>
      </c>
      <c r="D74" s="616">
        <v>-12.819451235921999</v>
      </c>
      <c r="E74" s="617">
        <v>0.98984331346999999</v>
      </c>
      <c r="F74" s="615">
        <v>1390.3488410468301</v>
      </c>
      <c r="G74" s="616">
        <v>463.449613682277</v>
      </c>
      <c r="H74" s="618">
        <v>153.19550000000001</v>
      </c>
      <c r="I74" s="615">
        <v>504.28316999999998</v>
      </c>
      <c r="J74" s="616">
        <v>40.833556317723001</v>
      </c>
      <c r="K74" s="619">
        <v>0.36270262189699998</v>
      </c>
    </row>
    <row r="75" spans="1:11" ht="14.4" customHeight="1" thickBot="1" x14ac:dyDescent="0.35">
      <c r="A75" s="637" t="s">
        <v>406</v>
      </c>
      <c r="B75" s="615">
        <v>1119.9429471910501</v>
      </c>
      <c r="C75" s="615">
        <v>1130.59394</v>
      </c>
      <c r="D75" s="616">
        <v>10.650992808950001</v>
      </c>
      <c r="E75" s="617">
        <v>1.009510299462</v>
      </c>
      <c r="F75" s="615">
        <v>946.84416146800595</v>
      </c>
      <c r="G75" s="616">
        <v>315.61472048933501</v>
      </c>
      <c r="H75" s="618">
        <v>150.56225000000001</v>
      </c>
      <c r="I75" s="615">
        <v>467.42194999999998</v>
      </c>
      <c r="J75" s="616">
        <v>151.807229510665</v>
      </c>
      <c r="K75" s="619">
        <v>0.49366302188</v>
      </c>
    </row>
    <row r="76" spans="1:11" ht="14.4" customHeight="1" thickBot="1" x14ac:dyDescent="0.35">
      <c r="A76" s="637" t="s">
        <v>407</v>
      </c>
      <c r="B76" s="615">
        <v>21.309921317552</v>
      </c>
      <c r="C76" s="615">
        <v>2.0270000000000001</v>
      </c>
      <c r="D76" s="616">
        <v>-19.282921317551999</v>
      </c>
      <c r="E76" s="617">
        <v>9.5120013340000004E-2</v>
      </c>
      <c r="F76" s="615">
        <v>1.9107112998010001</v>
      </c>
      <c r="G76" s="616">
        <v>0.63690376660000003</v>
      </c>
      <c r="H76" s="618">
        <v>2.6332499999999999</v>
      </c>
      <c r="I76" s="615">
        <v>3.9521500000000001</v>
      </c>
      <c r="J76" s="616">
        <v>3.3152462333989998</v>
      </c>
      <c r="K76" s="619">
        <v>2.0684181856310002</v>
      </c>
    </row>
    <row r="77" spans="1:11" ht="14.4" customHeight="1" thickBot="1" x14ac:dyDescent="0.35">
      <c r="A77" s="637" t="s">
        <v>408</v>
      </c>
      <c r="B77" s="615">
        <v>96.999836234566999</v>
      </c>
      <c r="C77" s="615">
        <v>90.758920000000003</v>
      </c>
      <c r="D77" s="616">
        <v>-6.240916234567</v>
      </c>
      <c r="E77" s="617">
        <v>0.93566054875100002</v>
      </c>
      <c r="F77" s="615">
        <v>420.999986739522</v>
      </c>
      <c r="G77" s="616">
        <v>140.333328913174</v>
      </c>
      <c r="H77" s="618">
        <v>0</v>
      </c>
      <c r="I77" s="615">
        <v>15.77355</v>
      </c>
      <c r="J77" s="616">
        <v>-124.559778913174</v>
      </c>
      <c r="K77" s="619">
        <v>3.7466865788000001E-2</v>
      </c>
    </row>
    <row r="78" spans="1:11" ht="14.4" customHeight="1" thickBot="1" x14ac:dyDescent="0.35">
      <c r="A78" s="637" t="s">
        <v>409</v>
      </c>
      <c r="B78" s="615">
        <v>23.915936492752</v>
      </c>
      <c r="C78" s="615">
        <v>25.969329999999999</v>
      </c>
      <c r="D78" s="616">
        <v>2.0533935072470002</v>
      </c>
      <c r="E78" s="617">
        <v>1.085858795781</v>
      </c>
      <c r="F78" s="615">
        <v>20.593981539501002</v>
      </c>
      <c r="G78" s="616">
        <v>6.8646605131670002</v>
      </c>
      <c r="H78" s="618">
        <v>0</v>
      </c>
      <c r="I78" s="615">
        <v>17.13552</v>
      </c>
      <c r="J78" s="616">
        <v>10.270859486833</v>
      </c>
      <c r="K78" s="619">
        <v>0.83206445374000004</v>
      </c>
    </row>
    <row r="79" spans="1:11" ht="14.4" customHeight="1" thickBot="1" x14ac:dyDescent="0.35">
      <c r="A79" s="640" t="s">
        <v>46</v>
      </c>
      <c r="B79" s="620">
        <v>0</v>
      </c>
      <c r="C79" s="620">
        <v>171.43010000000001</v>
      </c>
      <c r="D79" s="621">
        <v>171.43010000000001</v>
      </c>
      <c r="E79" s="622" t="s">
        <v>336</v>
      </c>
      <c r="F79" s="620">
        <v>0</v>
      </c>
      <c r="G79" s="621">
        <v>0</v>
      </c>
      <c r="H79" s="623">
        <v>8.1210000000000004</v>
      </c>
      <c r="I79" s="620">
        <v>29.36</v>
      </c>
      <c r="J79" s="621">
        <v>29.36</v>
      </c>
      <c r="K79" s="624" t="s">
        <v>336</v>
      </c>
    </row>
    <row r="80" spans="1:11" ht="14.4" customHeight="1" thickBot="1" x14ac:dyDescent="0.35">
      <c r="A80" s="636" t="s">
        <v>410</v>
      </c>
      <c r="B80" s="620">
        <v>0</v>
      </c>
      <c r="C80" s="620">
        <v>83.325999999999993</v>
      </c>
      <c r="D80" s="621">
        <v>83.325999999999993</v>
      </c>
      <c r="E80" s="622" t="s">
        <v>336</v>
      </c>
      <c r="F80" s="620">
        <v>0</v>
      </c>
      <c r="G80" s="621">
        <v>0</v>
      </c>
      <c r="H80" s="623">
        <v>8.1210000000000004</v>
      </c>
      <c r="I80" s="620">
        <v>29.36</v>
      </c>
      <c r="J80" s="621">
        <v>29.36</v>
      </c>
      <c r="K80" s="624" t="s">
        <v>336</v>
      </c>
    </row>
    <row r="81" spans="1:11" ht="14.4" customHeight="1" thickBot="1" x14ac:dyDescent="0.35">
      <c r="A81" s="637" t="s">
        <v>411</v>
      </c>
      <c r="B81" s="615">
        <v>0</v>
      </c>
      <c r="C81" s="615">
        <v>63.6</v>
      </c>
      <c r="D81" s="616">
        <v>63.6</v>
      </c>
      <c r="E81" s="625" t="s">
        <v>336</v>
      </c>
      <c r="F81" s="615">
        <v>0</v>
      </c>
      <c r="G81" s="616">
        <v>0</v>
      </c>
      <c r="H81" s="618">
        <v>6.5810000000000004</v>
      </c>
      <c r="I81" s="615">
        <v>20.12</v>
      </c>
      <c r="J81" s="616">
        <v>20.12</v>
      </c>
      <c r="K81" s="626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19.725999999999999</v>
      </c>
      <c r="D82" s="616">
        <v>19.725999999999999</v>
      </c>
      <c r="E82" s="625" t="s">
        <v>336</v>
      </c>
      <c r="F82" s="615">
        <v>0</v>
      </c>
      <c r="G82" s="616">
        <v>0</v>
      </c>
      <c r="H82" s="618">
        <v>1.54</v>
      </c>
      <c r="I82" s="615">
        <v>9.24</v>
      </c>
      <c r="J82" s="616">
        <v>9.24</v>
      </c>
      <c r="K82" s="626" t="s">
        <v>336</v>
      </c>
    </row>
    <row r="83" spans="1:11" ht="14.4" customHeight="1" thickBot="1" x14ac:dyDescent="0.35">
      <c r="A83" s="636" t="s">
        <v>413</v>
      </c>
      <c r="B83" s="620">
        <v>0</v>
      </c>
      <c r="C83" s="620">
        <v>88.104100000000003</v>
      </c>
      <c r="D83" s="621">
        <v>88.104100000000003</v>
      </c>
      <c r="E83" s="622" t="s">
        <v>368</v>
      </c>
      <c r="F83" s="620">
        <v>0</v>
      </c>
      <c r="G83" s="621">
        <v>0</v>
      </c>
      <c r="H83" s="623">
        <v>0</v>
      </c>
      <c r="I83" s="620">
        <v>0</v>
      </c>
      <c r="J83" s="621">
        <v>0</v>
      </c>
      <c r="K83" s="624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68.971000000000004</v>
      </c>
      <c r="D84" s="616">
        <v>68.971000000000004</v>
      </c>
      <c r="E84" s="625" t="s">
        <v>368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19.133099999999999</v>
      </c>
      <c r="D85" s="616">
        <v>19.133099999999999</v>
      </c>
      <c r="E85" s="625" t="s">
        <v>368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336</v>
      </c>
    </row>
    <row r="86" spans="1:11" ht="14.4" customHeight="1" thickBot="1" x14ac:dyDescent="0.35">
      <c r="A86" s="635" t="s">
        <v>47</v>
      </c>
      <c r="B86" s="615">
        <v>3321.8828778491302</v>
      </c>
      <c r="C86" s="615">
        <v>3191.5095299999998</v>
      </c>
      <c r="D86" s="616">
        <v>-130.37334784913301</v>
      </c>
      <c r="E86" s="617">
        <v>0.96075317744599997</v>
      </c>
      <c r="F86" s="615">
        <v>3627.8018708159998</v>
      </c>
      <c r="G86" s="616">
        <v>1209.2672902720001</v>
      </c>
      <c r="H86" s="618">
        <v>191.71811</v>
      </c>
      <c r="I86" s="615">
        <v>744.63688999999999</v>
      </c>
      <c r="J86" s="616">
        <v>-464.63040027199997</v>
      </c>
      <c r="K86" s="619">
        <v>0.205258422735</v>
      </c>
    </row>
    <row r="87" spans="1:11" ht="14.4" customHeight="1" thickBot="1" x14ac:dyDescent="0.35">
      <c r="A87" s="636" t="s">
        <v>416</v>
      </c>
      <c r="B87" s="620">
        <v>1.484880987748</v>
      </c>
      <c r="C87" s="620">
        <v>29.281600000000001</v>
      </c>
      <c r="D87" s="621">
        <v>27.796719012251</v>
      </c>
      <c r="E87" s="627">
        <v>19.719829563181001</v>
      </c>
      <c r="F87" s="620">
        <v>29.527397884027</v>
      </c>
      <c r="G87" s="621">
        <v>9.8424659613420005</v>
      </c>
      <c r="H87" s="623">
        <v>0</v>
      </c>
      <c r="I87" s="620">
        <v>0.75900000000000001</v>
      </c>
      <c r="J87" s="621">
        <v>-9.0834659613420001</v>
      </c>
      <c r="K87" s="628">
        <v>2.5704940305E-2</v>
      </c>
    </row>
    <row r="88" spans="1:11" ht="14.4" customHeight="1" thickBot="1" x14ac:dyDescent="0.35">
      <c r="A88" s="637" t="s">
        <v>417</v>
      </c>
      <c r="B88" s="615">
        <v>1.484880987748</v>
      </c>
      <c r="C88" s="615">
        <v>29.281600000000001</v>
      </c>
      <c r="D88" s="616">
        <v>27.796719012251</v>
      </c>
      <c r="E88" s="617">
        <v>19.719829563181001</v>
      </c>
      <c r="F88" s="615">
        <v>29.527397884027</v>
      </c>
      <c r="G88" s="616">
        <v>9.8424659613420005</v>
      </c>
      <c r="H88" s="618">
        <v>0</v>
      </c>
      <c r="I88" s="615">
        <v>0.75900000000000001</v>
      </c>
      <c r="J88" s="616">
        <v>-9.0834659613420001</v>
      </c>
      <c r="K88" s="619">
        <v>2.5704940305E-2</v>
      </c>
    </row>
    <row r="89" spans="1:11" ht="14.4" customHeight="1" thickBot="1" x14ac:dyDescent="0.35">
      <c r="A89" s="636" t="s">
        <v>418</v>
      </c>
      <c r="B89" s="620">
        <v>24.489591363542001</v>
      </c>
      <c r="C89" s="620">
        <v>21.819320000000001</v>
      </c>
      <c r="D89" s="621">
        <v>-2.6702713635420001</v>
      </c>
      <c r="E89" s="627">
        <v>0.89096300857300004</v>
      </c>
      <c r="F89" s="620">
        <v>22.998267360861998</v>
      </c>
      <c r="G89" s="621">
        <v>7.6660891202870003</v>
      </c>
      <c r="H89" s="623">
        <v>3.9704000000000002</v>
      </c>
      <c r="I89" s="620">
        <v>12.59674</v>
      </c>
      <c r="J89" s="621">
        <v>4.9306508797120001</v>
      </c>
      <c r="K89" s="628">
        <v>0.54772560916599999</v>
      </c>
    </row>
    <row r="90" spans="1:11" ht="14.4" customHeight="1" thickBot="1" x14ac:dyDescent="0.35">
      <c r="A90" s="637" t="s">
        <v>419</v>
      </c>
      <c r="B90" s="615">
        <v>7.137272612326</v>
      </c>
      <c r="C90" s="615">
        <v>6.6161000000000003</v>
      </c>
      <c r="D90" s="616">
        <v>-0.52117261232599998</v>
      </c>
      <c r="E90" s="617">
        <v>0.92697874375300005</v>
      </c>
      <c r="F90" s="615">
        <v>6.2467389237899997</v>
      </c>
      <c r="G90" s="616">
        <v>2.0822463079300002</v>
      </c>
      <c r="H90" s="618">
        <v>0.86070000000000002</v>
      </c>
      <c r="I90" s="615">
        <v>2.5367000000000002</v>
      </c>
      <c r="J90" s="616">
        <v>0.45445369206899999</v>
      </c>
      <c r="K90" s="619">
        <v>0.40608388327799999</v>
      </c>
    </row>
    <row r="91" spans="1:11" ht="14.4" customHeight="1" thickBot="1" x14ac:dyDescent="0.35">
      <c r="A91" s="637" t="s">
        <v>420</v>
      </c>
      <c r="B91" s="615">
        <v>17.352318751215002</v>
      </c>
      <c r="C91" s="615">
        <v>15.20322</v>
      </c>
      <c r="D91" s="616">
        <v>-2.1490987512149999</v>
      </c>
      <c r="E91" s="617">
        <v>0.87614918893299998</v>
      </c>
      <c r="F91" s="615">
        <v>16.751528437072</v>
      </c>
      <c r="G91" s="616">
        <v>5.5838428123570001</v>
      </c>
      <c r="H91" s="618">
        <v>3.1097000000000001</v>
      </c>
      <c r="I91" s="615">
        <v>10.060040000000001</v>
      </c>
      <c r="J91" s="616">
        <v>4.4761971876419997</v>
      </c>
      <c r="K91" s="619">
        <v>0.60054460330500004</v>
      </c>
    </row>
    <row r="92" spans="1:11" ht="14.4" customHeight="1" thickBot="1" x14ac:dyDescent="0.35">
      <c r="A92" s="636" t="s">
        <v>421</v>
      </c>
      <c r="B92" s="620">
        <v>106.88134014518</v>
      </c>
      <c r="C92" s="620">
        <v>135.26430999999999</v>
      </c>
      <c r="D92" s="621">
        <v>28.382969854820001</v>
      </c>
      <c r="E92" s="627">
        <v>1.2655558941930001</v>
      </c>
      <c r="F92" s="620">
        <v>103.99999672425101</v>
      </c>
      <c r="G92" s="621">
        <v>34.666665574749999</v>
      </c>
      <c r="H92" s="623">
        <v>2.79162</v>
      </c>
      <c r="I92" s="620">
        <v>108.97964</v>
      </c>
      <c r="J92" s="621">
        <v>74.312974425248996</v>
      </c>
      <c r="K92" s="628">
        <v>1.0478811868510001</v>
      </c>
    </row>
    <row r="93" spans="1:11" ht="14.4" customHeight="1" thickBot="1" x14ac:dyDescent="0.35">
      <c r="A93" s="637" t="s">
        <v>422</v>
      </c>
      <c r="B93" s="615">
        <v>6.7120523065229998</v>
      </c>
      <c r="C93" s="615">
        <v>6.48</v>
      </c>
      <c r="D93" s="616">
        <v>-0.23205230652299999</v>
      </c>
      <c r="E93" s="617">
        <v>0.96542751815299999</v>
      </c>
      <c r="F93" s="615">
        <v>8.9999997165209997</v>
      </c>
      <c r="G93" s="616">
        <v>2.9999999055069999</v>
      </c>
      <c r="H93" s="618">
        <v>2.16</v>
      </c>
      <c r="I93" s="615">
        <v>3.78</v>
      </c>
      <c r="J93" s="616">
        <v>0.78000009449200003</v>
      </c>
      <c r="K93" s="619">
        <v>0.42000001322800001</v>
      </c>
    </row>
    <row r="94" spans="1:11" ht="14.4" customHeight="1" thickBot="1" x14ac:dyDescent="0.35">
      <c r="A94" s="637" t="s">
        <v>423</v>
      </c>
      <c r="B94" s="615">
        <v>100.169287838657</v>
      </c>
      <c r="C94" s="615">
        <v>128.78431</v>
      </c>
      <c r="D94" s="616">
        <v>28.615022161342999</v>
      </c>
      <c r="E94" s="617">
        <v>1.2856666227619999</v>
      </c>
      <c r="F94" s="615">
        <v>94.999997007727998</v>
      </c>
      <c r="G94" s="616">
        <v>31.666665669242999</v>
      </c>
      <c r="H94" s="618">
        <v>0.63161999999999996</v>
      </c>
      <c r="I94" s="615">
        <v>105.19964</v>
      </c>
      <c r="J94" s="616">
        <v>73.532974330757</v>
      </c>
      <c r="K94" s="619">
        <v>1.1073646664579999</v>
      </c>
    </row>
    <row r="95" spans="1:11" ht="14.4" customHeight="1" thickBot="1" x14ac:dyDescent="0.35">
      <c r="A95" s="636" t="s">
        <v>424</v>
      </c>
      <c r="B95" s="620">
        <v>0</v>
      </c>
      <c r="C95" s="620">
        <v>0</v>
      </c>
      <c r="D95" s="621">
        <v>0</v>
      </c>
      <c r="E95" s="627">
        <v>1</v>
      </c>
      <c r="F95" s="620">
        <v>0</v>
      </c>
      <c r="G95" s="621">
        <v>0</v>
      </c>
      <c r="H95" s="623">
        <v>0</v>
      </c>
      <c r="I95" s="620">
        <v>7.2</v>
      </c>
      <c r="J95" s="621">
        <v>7.2</v>
      </c>
      <c r="K95" s="624" t="s">
        <v>368</v>
      </c>
    </row>
    <row r="96" spans="1:11" ht="14.4" customHeight="1" thickBot="1" x14ac:dyDescent="0.35">
      <c r="A96" s="637" t="s">
        <v>425</v>
      </c>
      <c r="B96" s="615">
        <v>0</v>
      </c>
      <c r="C96" s="615">
        <v>0</v>
      </c>
      <c r="D96" s="616">
        <v>0</v>
      </c>
      <c r="E96" s="617">
        <v>1</v>
      </c>
      <c r="F96" s="615">
        <v>0</v>
      </c>
      <c r="G96" s="616">
        <v>0</v>
      </c>
      <c r="H96" s="618">
        <v>0</v>
      </c>
      <c r="I96" s="615">
        <v>7.2</v>
      </c>
      <c r="J96" s="616">
        <v>7.2</v>
      </c>
      <c r="K96" s="626" t="s">
        <v>368</v>
      </c>
    </row>
    <row r="97" spans="1:11" ht="14.4" customHeight="1" thickBot="1" x14ac:dyDescent="0.35">
      <c r="A97" s="636" t="s">
        <v>426</v>
      </c>
      <c r="B97" s="620">
        <v>681.34438929851001</v>
      </c>
      <c r="C97" s="620">
        <v>681.29156999999998</v>
      </c>
      <c r="D97" s="621">
        <v>-5.2819298509000003E-2</v>
      </c>
      <c r="E97" s="627">
        <v>0.99992247782499999</v>
      </c>
      <c r="F97" s="620">
        <v>736.97913446457005</v>
      </c>
      <c r="G97" s="621">
        <v>245.65971148819</v>
      </c>
      <c r="H97" s="623">
        <v>57.489840000000001</v>
      </c>
      <c r="I97" s="620">
        <v>230.02986999999999</v>
      </c>
      <c r="J97" s="621">
        <v>-15.629841488188999</v>
      </c>
      <c r="K97" s="628">
        <v>0.31212534960900001</v>
      </c>
    </row>
    <row r="98" spans="1:11" ht="14.4" customHeight="1" thickBot="1" x14ac:dyDescent="0.35">
      <c r="A98" s="637" t="s">
        <v>427</v>
      </c>
      <c r="B98" s="615">
        <v>674.84997911754101</v>
      </c>
      <c r="C98" s="615">
        <v>674.43385000000001</v>
      </c>
      <c r="D98" s="616">
        <v>-0.41612911753999998</v>
      </c>
      <c r="E98" s="617">
        <v>0.99938337537099997</v>
      </c>
      <c r="F98" s="615">
        <v>730.12676812536404</v>
      </c>
      <c r="G98" s="616">
        <v>243.375589375121</v>
      </c>
      <c r="H98" s="618">
        <v>56.874049999999997</v>
      </c>
      <c r="I98" s="615">
        <v>227.49619999999999</v>
      </c>
      <c r="J98" s="616">
        <v>-15.879389375121001</v>
      </c>
      <c r="K98" s="619">
        <v>0.31158452193699998</v>
      </c>
    </row>
    <row r="99" spans="1:11" ht="14.4" customHeight="1" thickBot="1" x14ac:dyDescent="0.35">
      <c r="A99" s="637" t="s">
        <v>428</v>
      </c>
      <c r="B99" s="615">
        <v>6.494410180969</v>
      </c>
      <c r="C99" s="615">
        <v>6.8577199999999996</v>
      </c>
      <c r="D99" s="616">
        <v>0.36330981902999998</v>
      </c>
      <c r="E99" s="617">
        <v>1.0559419268120001</v>
      </c>
      <c r="F99" s="615">
        <v>6.852366339205</v>
      </c>
      <c r="G99" s="616">
        <v>2.2841221130679998</v>
      </c>
      <c r="H99" s="618">
        <v>0.61578999999999995</v>
      </c>
      <c r="I99" s="615">
        <v>2.5336699999999999</v>
      </c>
      <c r="J99" s="616">
        <v>0.249547886931</v>
      </c>
      <c r="K99" s="619">
        <v>0.36975110123600002</v>
      </c>
    </row>
    <row r="100" spans="1:11" ht="14.4" customHeight="1" thickBot="1" x14ac:dyDescent="0.35">
      <c r="A100" s="636" t="s">
        <v>429</v>
      </c>
      <c r="B100" s="620">
        <v>2507.6826760541499</v>
      </c>
      <c r="C100" s="620">
        <v>2318.8872299999998</v>
      </c>
      <c r="D100" s="621">
        <v>-188.79544605415401</v>
      </c>
      <c r="E100" s="627">
        <v>0.92471318326700003</v>
      </c>
      <c r="F100" s="620">
        <v>2734.2970743822898</v>
      </c>
      <c r="G100" s="621">
        <v>911.43235812743001</v>
      </c>
      <c r="H100" s="623">
        <v>127.46625</v>
      </c>
      <c r="I100" s="620">
        <v>385.07164</v>
      </c>
      <c r="J100" s="621">
        <v>-526.36071812743</v>
      </c>
      <c r="K100" s="628">
        <v>0.14083021322200001</v>
      </c>
    </row>
    <row r="101" spans="1:11" ht="14.4" customHeight="1" thickBot="1" x14ac:dyDescent="0.35">
      <c r="A101" s="637" t="s">
        <v>430</v>
      </c>
      <c r="B101" s="615">
        <v>24.736281323360998</v>
      </c>
      <c r="C101" s="615">
        <v>0</v>
      </c>
      <c r="D101" s="616">
        <v>-24.736281323360998</v>
      </c>
      <c r="E101" s="617">
        <v>0</v>
      </c>
      <c r="F101" s="615">
        <v>0</v>
      </c>
      <c r="G101" s="616">
        <v>0</v>
      </c>
      <c r="H101" s="618">
        <v>29.587</v>
      </c>
      <c r="I101" s="615">
        <v>33.546999999999997</v>
      </c>
      <c r="J101" s="616">
        <v>33.546999999999997</v>
      </c>
      <c r="K101" s="626" t="s">
        <v>368</v>
      </c>
    </row>
    <row r="102" spans="1:11" ht="14.4" customHeight="1" thickBot="1" x14ac:dyDescent="0.35">
      <c r="A102" s="637" t="s">
        <v>431</v>
      </c>
      <c r="B102" s="615">
        <v>1613.00378090872</v>
      </c>
      <c r="C102" s="615">
        <v>1648.8930600000001</v>
      </c>
      <c r="D102" s="616">
        <v>35.889279091276002</v>
      </c>
      <c r="E102" s="617">
        <v>1.022249965881</v>
      </c>
      <c r="F102" s="615">
        <v>1969.3484237333901</v>
      </c>
      <c r="G102" s="616">
        <v>656.44947457779597</v>
      </c>
      <c r="H102" s="618">
        <v>29.891210000000001</v>
      </c>
      <c r="I102" s="615">
        <v>149.66981999999999</v>
      </c>
      <c r="J102" s="616">
        <v>-506.77965457779601</v>
      </c>
      <c r="K102" s="619">
        <v>7.5999664760000002E-2</v>
      </c>
    </row>
    <row r="103" spans="1:11" ht="14.4" customHeight="1" thickBot="1" x14ac:dyDescent="0.35">
      <c r="A103" s="637" t="s">
        <v>432</v>
      </c>
      <c r="B103" s="615">
        <v>1.0003644167400001</v>
      </c>
      <c r="C103" s="615">
        <v>0</v>
      </c>
      <c r="D103" s="616">
        <v>-1.0003644167400001</v>
      </c>
      <c r="E103" s="617">
        <v>0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19">
        <v>4</v>
      </c>
    </row>
    <row r="104" spans="1:11" ht="14.4" customHeight="1" thickBot="1" x14ac:dyDescent="0.35">
      <c r="A104" s="637" t="s">
        <v>433</v>
      </c>
      <c r="B104" s="615">
        <v>4.6200517014060001</v>
      </c>
      <c r="C104" s="615">
        <v>0.96799999999999997</v>
      </c>
      <c r="D104" s="616">
        <v>-3.6520517014060001</v>
      </c>
      <c r="E104" s="617">
        <v>0.209521464815</v>
      </c>
      <c r="F104" s="615">
        <v>1.1804927089970001</v>
      </c>
      <c r="G104" s="616">
        <v>0.39349756966499999</v>
      </c>
      <c r="H104" s="618">
        <v>1.4399</v>
      </c>
      <c r="I104" s="615">
        <v>1.4399</v>
      </c>
      <c r="J104" s="616">
        <v>1.046402430334</v>
      </c>
      <c r="K104" s="619">
        <v>1.219744932794</v>
      </c>
    </row>
    <row r="105" spans="1:11" ht="14.4" customHeight="1" thickBot="1" x14ac:dyDescent="0.35">
      <c r="A105" s="637" t="s">
        <v>434</v>
      </c>
      <c r="B105" s="615">
        <v>864.32219770391998</v>
      </c>
      <c r="C105" s="615">
        <v>669.02616999999998</v>
      </c>
      <c r="D105" s="616">
        <v>-195.29602770392</v>
      </c>
      <c r="E105" s="617">
        <v>0.77404719186500004</v>
      </c>
      <c r="F105" s="615">
        <v>763.768157939905</v>
      </c>
      <c r="G105" s="616">
        <v>254.589385979968</v>
      </c>
      <c r="H105" s="618">
        <v>66.548140000000004</v>
      </c>
      <c r="I105" s="615">
        <v>200.41492</v>
      </c>
      <c r="J105" s="616">
        <v>-54.174465979967998</v>
      </c>
      <c r="K105" s="619">
        <v>0.26240282200300002</v>
      </c>
    </row>
    <row r="106" spans="1:11" ht="14.4" customHeight="1" thickBot="1" x14ac:dyDescent="0.35">
      <c r="A106" s="636" t="s">
        <v>435</v>
      </c>
      <c r="B106" s="620">
        <v>0</v>
      </c>
      <c r="C106" s="620">
        <v>4.9654999999999996</v>
      </c>
      <c r="D106" s="621">
        <v>4.9654999999999996</v>
      </c>
      <c r="E106" s="622" t="s">
        <v>368</v>
      </c>
      <c r="F106" s="620">
        <v>0</v>
      </c>
      <c r="G106" s="621">
        <v>0</v>
      </c>
      <c r="H106" s="623">
        <v>0</v>
      </c>
      <c r="I106" s="620">
        <v>0</v>
      </c>
      <c r="J106" s="621">
        <v>0</v>
      </c>
      <c r="K106" s="624" t="s">
        <v>336</v>
      </c>
    </row>
    <row r="107" spans="1:11" ht="14.4" customHeight="1" thickBot="1" x14ac:dyDescent="0.35">
      <c r="A107" s="637" t="s">
        <v>436</v>
      </c>
      <c r="B107" s="615">
        <v>0</v>
      </c>
      <c r="C107" s="615">
        <v>0.8105</v>
      </c>
      <c r="D107" s="616">
        <v>0.8105</v>
      </c>
      <c r="E107" s="625" t="s">
        <v>368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26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4.1550000000000002</v>
      </c>
      <c r="D108" s="616">
        <v>4.1550000000000002</v>
      </c>
      <c r="E108" s="625" t="s">
        <v>368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4" t="s">
        <v>48</v>
      </c>
      <c r="B109" s="615">
        <v>96278.473633319198</v>
      </c>
      <c r="C109" s="615">
        <v>108293.44586000001</v>
      </c>
      <c r="D109" s="616">
        <v>12014.9722266809</v>
      </c>
      <c r="E109" s="617">
        <v>1.124793962484</v>
      </c>
      <c r="F109" s="615">
        <v>106896.996633004</v>
      </c>
      <c r="G109" s="616">
        <v>35632.332211001201</v>
      </c>
      <c r="H109" s="618">
        <v>9101.2815900000005</v>
      </c>
      <c r="I109" s="615">
        <v>36263.180610000003</v>
      </c>
      <c r="J109" s="616">
        <v>630.84839899883104</v>
      </c>
      <c r="K109" s="619">
        <v>0.33923479379400001</v>
      </c>
    </row>
    <row r="110" spans="1:11" ht="14.4" customHeight="1" thickBot="1" x14ac:dyDescent="0.35">
      <c r="A110" s="640" t="s">
        <v>438</v>
      </c>
      <c r="B110" s="620">
        <v>71515.999999998705</v>
      </c>
      <c r="C110" s="620">
        <v>80468.399999999994</v>
      </c>
      <c r="D110" s="621">
        <v>8952.4000000013002</v>
      </c>
      <c r="E110" s="627">
        <v>1.1251803792149999</v>
      </c>
      <c r="F110" s="620">
        <v>79354.997500509795</v>
      </c>
      <c r="G110" s="621">
        <v>26451.665833503299</v>
      </c>
      <c r="H110" s="623">
        <v>6749.723</v>
      </c>
      <c r="I110" s="620">
        <v>26884.273000000001</v>
      </c>
      <c r="J110" s="621">
        <v>432.60716649673901</v>
      </c>
      <c r="K110" s="628">
        <v>0.33878487614800001</v>
      </c>
    </row>
    <row r="111" spans="1:11" ht="14.4" customHeight="1" thickBot="1" x14ac:dyDescent="0.35">
      <c r="A111" s="636" t="s">
        <v>439</v>
      </c>
      <c r="B111" s="620">
        <v>70737.999999998705</v>
      </c>
      <c r="C111" s="620">
        <v>79912.304999999993</v>
      </c>
      <c r="D111" s="621">
        <v>9174.3050000013009</v>
      </c>
      <c r="E111" s="627">
        <v>1.1296941530710001</v>
      </c>
      <c r="F111" s="620">
        <v>78699.9975211407</v>
      </c>
      <c r="G111" s="621">
        <v>26233.3325070469</v>
      </c>
      <c r="H111" s="623">
        <v>6689.1409999999996</v>
      </c>
      <c r="I111" s="620">
        <v>26639.499</v>
      </c>
      <c r="J111" s="621">
        <v>406.16649295310702</v>
      </c>
      <c r="K111" s="628">
        <v>0.33849428003900001</v>
      </c>
    </row>
    <row r="112" spans="1:11" ht="14.4" customHeight="1" thickBot="1" x14ac:dyDescent="0.35">
      <c r="A112" s="637" t="s">
        <v>440</v>
      </c>
      <c r="B112" s="615">
        <v>70737.999999998705</v>
      </c>
      <c r="C112" s="615">
        <v>79912.304999999993</v>
      </c>
      <c r="D112" s="616">
        <v>9174.3050000013009</v>
      </c>
      <c r="E112" s="617">
        <v>1.1296941530710001</v>
      </c>
      <c r="F112" s="615">
        <v>78699.9975211407</v>
      </c>
      <c r="G112" s="616">
        <v>26233.3325070469</v>
      </c>
      <c r="H112" s="618">
        <v>6689.1409999999996</v>
      </c>
      <c r="I112" s="615">
        <v>26639.499</v>
      </c>
      <c r="J112" s="616">
        <v>406.16649295310702</v>
      </c>
      <c r="K112" s="619">
        <v>0.33849428003900001</v>
      </c>
    </row>
    <row r="113" spans="1:11" ht="14.4" customHeight="1" thickBot="1" x14ac:dyDescent="0.35">
      <c r="A113" s="636" t="s">
        <v>441</v>
      </c>
      <c r="B113" s="620">
        <v>540.99999999999</v>
      </c>
      <c r="C113" s="620">
        <v>407.75</v>
      </c>
      <c r="D113" s="621">
        <v>-133.24999999999</v>
      </c>
      <c r="E113" s="627">
        <v>0.75369685767000005</v>
      </c>
      <c r="F113" s="620">
        <v>409.99998708599401</v>
      </c>
      <c r="G113" s="621">
        <v>136.66666236199799</v>
      </c>
      <c r="H113" s="623">
        <v>29.55</v>
      </c>
      <c r="I113" s="620">
        <v>159.44999999999999</v>
      </c>
      <c r="J113" s="621">
        <v>22.783337638001999</v>
      </c>
      <c r="K113" s="628">
        <v>0.38890245127299999</v>
      </c>
    </row>
    <row r="114" spans="1:11" ht="14.4" customHeight="1" thickBot="1" x14ac:dyDescent="0.35">
      <c r="A114" s="637" t="s">
        <v>442</v>
      </c>
      <c r="B114" s="615">
        <v>540.99999999999</v>
      </c>
      <c r="C114" s="615">
        <v>407.75</v>
      </c>
      <c r="D114" s="616">
        <v>-133.24999999999</v>
      </c>
      <c r="E114" s="617">
        <v>0.75369685767000005</v>
      </c>
      <c r="F114" s="615">
        <v>409.99998708599401</v>
      </c>
      <c r="G114" s="616">
        <v>136.66666236199799</v>
      </c>
      <c r="H114" s="618">
        <v>29.55</v>
      </c>
      <c r="I114" s="615">
        <v>159.44999999999999</v>
      </c>
      <c r="J114" s="616">
        <v>22.783337638001999</v>
      </c>
      <c r="K114" s="619">
        <v>0.38890245127299999</v>
      </c>
    </row>
    <row r="115" spans="1:11" ht="14.4" customHeight="1" thickBot="1" x14ac:dyDescent="0.35">
      <c r="A115" s="636" t="s">
        <v>443</v>
      </c>
      <c r="B115" s="620">
        <v>236.99999999999599</v>
      </c>
      <c r="C115" s="620">
        <v>148.345</v>
      </c>
      <c r="D115" s="621">
        <v>-88.654999999994999</v>
      </c>
      <c r="E115" s="627">
        <v>0.62592827004200002</v>
      </c>
      <c r="F115" s="620">
        <v>244.999992283094</v>
      </c>
      <c r="G115" s="621">
        <v>81.666664094363995</v>
      </c>
      <c r="H115" s="623">
        <v>31.032</v>
      </c>
      <c r="I115" s="620">
        <v>85.323999999999998</v>
      </c>
      <c r="J115" s="621">
        <v>3.6573359056350001</v>
      </c>
      <c r="K115" s="628">
        <v>0.34826123545900001</v>
      </c>
    </row>
    <row r="116" spans="1:11" ht="14.4" customHeight="1" thickBot="1" x14ac:dyDescent="0.35">
      <c r="A116" s="637" t="s">
        <v>444</v>
      </c>
      <c r="B116" s="615">
        <v>236.99999999999599</v>
      </c>
      <c r="C116" s="615">
        <v>148.345</v>
      </c>
      <c r="D116" s="616">
        <v>-88.654999999994999</v>
      </c>
      <c r="E116" s="617">
        <v>0.62592827004200002</v>
      </c>
      <c r="F116" s="615">
        <v>244.999992283094</v>
      </c>
      <c r="G116" s="616">
        <v>81.666664094363995</v>
      </c>
      <c r="H116" s="618">
        <v>31.032</v>
      </c>
      <c r="I116" s="615">
        <v>85.323999999999998</v>
      </c>
      <c r="J116" s="616">
        <v>3.6573359056350001</v>
      </c>
      <c r="K116" s="619">
        <v>0.34826123545900001</v>
      </c>
    </row>
    <row r="117" spans="1:11" ht="14.4" customHeight="1" thickBot="1" x14ac:dyDescent="0.35">
      <c r="A117" s="635" t="s">
        <v>445</v>
      </c>
      <c r="B117" s="615">
        <v>24053.4736333205</v>
      </c>
      <c r="C117" s="615">
        <v>27024.1188</v>
      </c>
      <c r="D117" s="616">
        <v>2970.6451666795301</v>
      </c>
      <c r="E117" s="617">
        <v>1.123501711726</v>
      </c>
      <c r="F117" s="615">
        <v>26754.999157282298</v>
      </c>
      <c r="G117" s="616">
        <v>8918.3330524274406</v>
      </c>
      <c r="H117" s="618">
        <v>2284.3570199999999</v>
      </c>
      <c r="I117" s="615">
        <v>9111.6571999999996</v>
      </c>
      <c r="J117" s="616">
        <v>193.32414757255901</v>
      </c>
      <c r="K117" s="619">
        <v>0.340559053896</v>
      </c>
    </row>
    <row r="118" spans="1:11" ht="14.4" customHeight="1" thickBot="1" x14ac:dyDescent="0.35">
      <c r="A118" s="636" t="s">
        <v>446</v>
      </c>
      <c r="B118" s="620">
        <v>6368.4736333208402</v>
      </c>
      <c r="C118" s="620">
        <v>7228.78006</v>
      </c>
      <c r="D118" s="621">
        <v>860.30642667916504</v>
      </c>
      <c r="E118" s="627">
        <v>1.135088323547</v>
      </c>
      <c r="F118" s="620">
        <v>7080.9997769656602</v>
      </c>
      <c r="G118" s="621">
        <v>2360.3332589885499</v>
      </c>
      <c r="H118" s="623">
        <v>604.68426999999997</v>
      </c>
      <c r="I118" s="620">
        <v>2411.91995</v>
      </c>
      <c r="J118" s="621">
        <v>51.586691011448004</v>
      </c>
      <c r="K118" s="628">
        <v>0.34061856036799998</v>
      </c>
    </row>
    <row r="119" spans="1:11" ht="14.4" customHeight="1" thickBot="1" x14ac:dyDescent="0.35">
      <c r="A119" s="637" t="s">
        <v>447</v>
      </c>
      <c r="B119" s="615">
        <v>6368.4736333208402</v>
      </c>
      <c r="C119" s="615">
        <v>7228.78006</v>
      </c>
      <c r="D119" s="616">
        <v>860.30642667916504</v>
      </c>
      <c r="E119" s="617">
        <v>1.135088323547</v>
      </c>
      <c r="F119" s="615">
        <v>7080.9997769656602</v>
      </c>
      <c r="G119" s="616">
        <v>2360.3332589885499</v>
      </c>
      <c r="H119" s="618">
        <v>604.68426999999997</v>
      </c>
      <c r="I119" s="615">
        <v>2411.91995</v>
      </c>
      <c r="J119" s="616">
        <v>51.586691011448004</v>
      </c>
      <c r="K119" s="619">
        <v>0.34061856036799998</v>
      </c>
    </row>
    <row r="120" spans="1:11" ht="14.4" customHeight="1" thickBot="1" x14ac:dyDescent="0.35">
      <c r="A120" s="636" t="s">
        <v>448</v>
      </c>
      <c r="B120" s="620">
        <v>17684.9999999996</v>
      </c>
      <c r="C120" s="620">
        <v>19795.338739999999</v>
      </c>
      <c r="D120" s="621">
        <v>2110.3387400003699</v>
      </c>
      <c r="E120" s="627">
        <v>1.119329303929</v>
      </c>
      <c r="F120" s="620">
        <v>19673.999380316702</v>
      </c>
      <c r="G120" s="621">
        <v>6557.9997934388903</v>
      </c>
      <c r="H120" s="623">
        <v>1679.67275</v>
      </c>
      <c r="I120" s="620">
        <v>6699.7372500000001</v>
      </c>
      <c r="J120" s="621">
        <v>141.73745656111001</v>
      </c>
      <c r="K120" s="628">
        <v>0.340537636526</v>
      </c>
    </row>
    <row r="121" spans="1:11" ht="14.4" customHeight="1" thickBot="1" x14ac:dyDescent="0.35">
      <c r="A121" s="637" t="s">
        <v>449</v>
      </c>
      <c r="B121" s="615">
        <v>17684.9999999996</v>
      </c>
      <c r="C121" s="615">
        <v>19795.338739999999</v>
      </c>
      <c r="D121" s="616">
        <v>2110.3387400003699</v>
      </c>
      <c r="E121" s="617">
        <v>1.119329303929</v>
      </c>
      <c r="F121" s="615">
        <v>19673.999380316702</v>
      </c>
      <c r="G121" s="616">
        <v>6557.9997934388903</v>
      </c>
      <c r="H121" s="618">
        <v>1679.67275</v>
      </c>
      <c r="I121" s="615">
        <v>6699.7372500000001</v>
      </c>
      <c r="J121" s="616">
        <v>141.73745656111001</v>
      </c>
      <c r="K121" s="619">
        <v>0.340537636526</v>
      </c>
    </row>
    <row r="122" spans="1:11" ht="14.4" customHeight="1" thickBot="1" x14ac:dyDescent="0.35">
      <c r="A122" s="635" t="s">
        <v>450</v>
      </c>
      <c r="B122" s="615">
        <v>708.99999999998602</v>
      </c>
      <c r="C122" s="615">
        <v>800.92705999999998</v>
      </c>
      <c r="D122" s="616">
        <v>91.927060000013995</v>
      </c>
      <c r="E122" s="617">
        <v>1.1296573483779999</v>
      </c>
      <c r="F122" s="615">
        <v>786.99997521140699</v>
      </c>
      <c r="G122" s="616">
        <v>262.33332507046902</v>
      </c>
      <c r="H122" s="618">
        <v>67.201570000000004</v>
      </c>
      <c r="I122" s="615">
        <v>267.25040999999999</v>
      </c>
      <c r="J122" s="616">
        <v>4.9170849295309997</v>
      </c>
      <c r="K122" s="619">
        <v>0.33958121781099998</v>
      </c>
    </row>
    <row r="123" spans="1:11" ht="14.4" customHeight="1" thickBot="1" x14ac:dyDescent="0.35">
      <c r="A123" s="636" t="s">
        <v>451</v>
      </c>
      <c r="B123" s="620">
        <v>708.99999999998602</v>
      </c>
      <c r="C123" s="620">
        <v>800.92705999999998</v>
      </c>
      <c r="D123" s="621">
        <v>91.927060000013995</v>
      </c>
      <c r="E123" s="627">
        <v>1.1296573483779999</v>
      </c>
      <c r="F123" s="620">
        <v>786.99997521140699</v>
      </c>
      <c r="G123" s="621">
        <v>262.33332507046902</v>
      </c>
      <c r="H123" s="623">
        <v>67.201570000000004</v>
      </c>
      <c r="I123" s="620">
        <v>267.25040999999999</v>
      </c>
      <c r="J123" s="621">
        <v>4.9170849295309997</v>
      </c>
      <c r="K123" s="628">
        <v>0.33958121781099998</v>
      </c>
    </row>
    <row r="124" spans="1:11" ht="14.4" customHeight="1" thickBot="1" x14ac:dyDescent="0.35">
      <c r="A124" s="637" t="s">
        <v>452</v>
      </c>
      <c r="B124" s="615">
        <v>708.99999999998602</v>
      </c>
      <c r="C124" s="615">
        <v>800.92705999999998</v>
      </c>
      <c r="D124" s="616">
        <v>91.927060000013995</v>
      </c>
      <c r="E124" s="617">
        <v>1.1296573483779999</v>
      </c>
      <c r="F124" s="615">
        <v>786.99997521140699</v>
      </c>
      <c r="G124" s="616">
        <v>262.33332507046902</v>
      </c>
      <c r="H124" s="618">
        <v>67.201570000000004</v>
      </c>
      <c r="I124" s="615">
        <v>267.25040999999999</v>
      </c>
      <c r="J124" s="616">
        <v>4.9170849295309997</v>
      </c>
      <c r="K124" s="619">
        <v>0.33958121781099998</v>
      </c>
    </row>
    <row r="125" spans="1:11" ht="14.4" customHeight="1" thickBot="1" x14ac:dyDescent="0.35">
      <c r="A125" s="634" t="s">
        <v>453</v>
      </c>
      <c r="B125" s="615">
        <v>0</v>
      </c>
      <c r="C125" s="615">
        <v>740.74940000000004</v>
      </c>
      <c r="D125" s="616">
        <v>740.74940000000004</v>
      </c>
      <c r="E125" s="625" t="s">
        <v>336</v>
      </c>
      <c r="F125" s="615">
        <v>0</v>
      </c>
      <c r="G125" s="616">
        <v>0</v>
      </c>
      <c r="H125" s="618">
        <v>6.609</v>
      </c>
      <c r="I125" s="615">
        <v>53.640749999999997</v>
      </c>
      <c r="J125" s="616">
        <v>53.640749999999997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530.20000000000005</v>
      </c>
      <c r="D126" s="616">
        <v>530.20000000000005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530.20000000000005</v>
      </c>
      <c r="D127" s="621">
        <v>530.20000000000005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530.20000000000005</v>
      </c>
      <c r="D128" s="616">
        <v>530.20000000000005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210.54939999999999</v>
      </c>
      <c r="D129" s="616">
        <v>210.54939999999999</v>
      </c>
      <c r="E129" s="625" t="s">
        <v>336</v>
      </c>
      <c r="F129" s="615">
        <v>0</v>
      </c>
      <c r="G129" s="616">
        <v>0</v>
      </c>
      <c r="H129" s="618">
        <v>6.609</v>
      </c>
      <c r="I129" s="615">
        <v>53.640749999999997</v>
      </c>
      <c r="J129" s="616">
        <v>53.640749999999997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64.464650000000006</v>
      </c>
      <c r="D130" s="621">
        <v>64.464650000000006</v>
      </c>
      <c r="E130" s="622" t="s">
        <v>336</v>
      </c>
      <c r="F130" s="620">
        <v>0</v>
      </c>
      <c r="G130" s="621">
        <v>0</v>
      </c>
      <c r="H130" s="623">
        <v>4.4859999999999998</v>
      </c>
      <c r="I130" s="620">
        <v>28.68075</v>
      </c>
      <c r="J130" s="621">
        <v>28.68075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2.9166500000000002</v>
      </c>
      <c r="D131" s="616">
        <v>2.9166500000000002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1.4067499999999999</v>
      </c>
      <c r="J131" s="616">
        <v>1.4067499999999999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-4.1550000000000002</v>
      </c>
      <c r="D132" s="616">
        <v>-4.1550000000000002</v>
      </c>
      <c r="E132" s="625" t="s">
        <v>368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6.0039999999999996</v>
      </c>
      <c r="D133" s="616">
        <v>6.0039999999999996</v>
      </c>
      <c r="E133" s="625" t="s">
        <v>368</v>
      </c>
      <c r="F133" s="615">
        <v>0</v>
      </c>
      <c r="G133" s="616">
        <v>0</v>
      </c>
      <c r="H133" s="618">
        <v>0</v>
      </c>
      <c r="I133" s="615">
        <v>-4.0000000000000001E-3</v>
      </c>
      <c r="J133" s="616">
        <v>-4.0000000000000001E-3</v>
      </c>
      <c r="K133" s="626" t="s">
        <v>368</v>
      </c>
    </row>
    <row r="134" spans="1:11" ht="14.4" customHeight="1" thickBot="1" x14ac:dyDescent="0.35">
      <c r="A134" s="637" t="s">
        <v>462</v>
      </c>
      <c r="B134" s="615">
        <v>0</v>
      </c>
      <c r="C134" s="615">
        <v>59.598999999999997</v>
      </c>
      <c r="D134" s="616">
        <v>59.598999999999997</v>
      </c>
      <c r="E134" s="625" t="s">
        <v>336</v>
      </c>
      <c r="F134" s="615">
        <v>0</v>
      </c>
      <c r="G134" s="616">
        <v>0</v>
      </c>
      <c r="H134" s="618">
        <v>4.4859999999999998</v>
      </c>
      <c r="I134" s="615">
        <v>27.077999999999999</v>
      </c>
      <c r="J134" s="616">
        <v>27.077999999999999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0.1</v>
      </c>
      <c r="D135" s="616">
        <v>0.1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0.2</v>
      </c>
      <c r="J135" s="616">
        <v>0.2</v>
      </c>
      <c r="K135" s="626" t="s">
        <v>336</v>
      </c>
    </row>
    <row r="136" spans="1:11" ht="14.4" customHeight="1" thickBot="1" x14ac:dyDescent="0.35">
      <c r="A136" s="636" t="s">
        <v>464</v>
      </c>
      <c r="B136" s="620">
        <v>0</v>
      </c>
      <c r="C136" s="620">
        <v>1.2</v>
      </c>
      <c r="D136" s="621">
        <v>1.2</v>
      </c>
      <c r="E136" s="622" t="s">
        <v>336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1.2</v>
      </c>
      <c r="D137" s="616">
        <v>1.2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9" t="s">
        <v>466</v>
      </c>
      <c r="B138" s="615">
        <v>0</v>
      </c>
      <c r="C138" s="615">
        <v>8.4320000000000004</v>
      </c>
      <c r="D138" s="616">
        <v>8.4320000000000004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17.036999999999999</v>
      </c>
      <c r="J138" s="616">
        <v>17.036999999999999</v>
      </c>
      <c r="K138" s="626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8.4320000000000004</v>
      </c>
      <c r="D139" s="616">
        <v>8.4320000000000004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17.036999999999999</v>
      </c>
      <c r="J139" s="616">
        <v>17.036999999999999</v>
      </c>
      <c r="K139" s="626" t="s">
        <v>336</v>
      </c>
    </row>
    <row r="140" spans="1:11" ht="14.4" customHeight="1" thickBot="1" x14ac:dyDescent="0.35">
      <c r="A140" s="636" t="s">
        <v>468</v>
      </c>
      <c r="B140" s="620">
        <v>0</v>
      </c>
      <c r="C140" s="620">
        <v>-21.007249999999999</v>
      </c>
      <c r="D140" s="621">
        <v>-21.007249999999999</v>
      </c>
      <c r="E140" s="622" t="s">
        <v>368</v>
      </c>
      <c r="F140" s="620">
        <v>0</v>
      </c>
      <c r="G140" s="621">
        <v>0</v>
      </c>
      <c r="H140" s="623">
        <v>0</v>
      </c>
      <c r="I140" s="620">
        <v>0</v>
      </c>
      <c r="J140" s="621">
        <v>0</v>
      </c>
      <c r="K140" s="624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-21.007249999999999</v>
      </c>
      <c r="D141" s="616">
        <v>-21.007249999999999</v>
      </c>
      <c r="E141" s="625" t="s">
        <v>368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336</v>
      </c>
    </row>
    <row r="142" spans="1:11" ht="14.4" customHeight="1" thickBot="1" x14ac:dyDescent="0.35">
      <c r="A142" s="639" t="s">
        <v>470</v>
      </c>
      <c r="B142" s="615">
        <v>0</v>
      </c>
      <c r="C142" s="615">
        <v>135.833</v>
      </c>
      <c r="D142" s="616">
        <v>135.833</v>
      </c>
      <c r="E142" s="625" t="s">
        <v>336</v>
      </c>
      <c r="F142" s="615">
        <v>0</v>
      </c>
      <c r="G142" s="616">
        <v>0</v>
      </c>
      <c r="H142" s="618">
        <v>2.1230000000000002</v>
      </c>
      <c r="I142" s="615">
        <v>7.923</v>
      </c>
      <c r="J142" s="616">
        <v>7.923</v>
      </c>
      <c r="K142" s="626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135.833</v>
      </c>
      <c r="D143" s="616">
        <v>135.833</v>
      </c>
      <c r="E143" s="625" t="s">
        <v>336</v>
      </c>
      <c r="F143" s="615">
        <v>0</v>
      </c>
      <c r="G143" s="616">
        <v>0</v>
      </c>
      <c r="H143" s="618">
        <v>2.1230000000000002</v>
      </c>
      <c r="I143" s="615">
        <v>7.923</v>
      </c>
      <c r="J143" s="616">
        <v>7.923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1.6</v>
      </c>
      <c r="D144" s="616">
        <v>1.6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1.6</v>
      </c>
      <c r="D145" s="616">
        <v>1.6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9" t="s">
        <v>474</v>
      </c>
      <c r="B146" s="615">
        <v>0</v>
      </c>
      <c r="C146" s="615">
        <v>20.027000000000001</v>
      </c>
      <c r="D146" s="616">
        <v>20.027000000000001</v>
      </c>
      <c r="E146" s="625" t="s">
        <v>368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20.027000000000001</v>
      </c>
      <c r="D147" s="616">
        <v>20.027000000000001</v>
      </c>
      <c r="E147" s="625" t="s">
        <v>368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4" t="s">
        <v>476</v>
      </c>
      <c r="B148" s="615">
        <v>7770.9827214534698</v>
      </c>
      <c r="C148" s="615">
        <v>8744.3428000000004</v>
      </c>
      <c r="D148" s="616">
        <v>973.36007854652803</v>
      </c>
      <c r="E148" s="617">
        <v>1.12525572549</v>
      </c>
      <c r="F148" s="615">
        <v>5374.9918610517398</v>
      </c>
      <c r="G148" s="616">
        <v>1791.66395368391</v>
      </c>
      <c r="H148" s="618">
        <v>427.61500000000001</v>
      </c>
      <c r="I148" s="615">
        <v>1762.845</v>
      </c>
      <c r="J148" s="616">
        <v>-28.818953683911001</v>
      </c>
      <c r="K148" s="619">
        <v>0.32797165941200002</v>
      </c>
    </row>
    <row r="149" spans="1:11" ht="14.4" customHeight="1" thickBot="1" x14ac:dyDescent="0.35">
      <c r="A149" s="635" t="s">
        <v>477</v>
      </c>
      <c r="B149" s="615">
        <v>7680.9827214534698</v>
      </c>
      <c r="C149" s="615">
        <v>7864.45</v>
      </c>
      <c r="D149" s="616">
        <v>183.467278546529</v>
      </c>
      <c r="E149" s="617">
        <v>1.023885912154</v>
      </c>
      <c r="F149" s="615">
        <v>5374.9918610517398</v>
      </c>
      <c r="G149" s="616">
        <v>1791.66395368391</v>
      </c>
      <c r="H149" s="618">
        <v>427.61500000000001</v>
      </c>
      <c r="I149" s="615">
        <v>1744.655</v>
      </c>
      <c r="J149" s="616">
        <v>-47.008953683911002</v>
      </c>
      <c r="K149" s="619">
        <v>0.32458746824099999</v>
      </c>
    </row>
    <row r="150" spans="1:11" ht="14.4" customHeight="1" thickBot="1" x14ac:dyDescent="0.35">
      <c r="A150" s="636" t="s">
        <v>478</v>
      </c>
      <c r="B150" s="620">
        <v>7680.9827214534698</v>
      </c>
      <c r="C150" s="620">
        <v>7683.3370000000004</v>
      </c>
      <c r="D150" s="621">
        <v>2.3542785465290001</v>
      </c>
      <c r="E150" s="627">
        <v>1.0003065074649999</v>
      </c>
      <c r="F150" s="620">
        <v>5374.9918610517398</v>
      </c>
      <c r="G150" s="621">
        <v>1791.66395368391</v>
      </c>
      <c r="H150" s="623">
        <v>427.61500000000001</v>
      </c>
      <c r="I150" s="620">
        <v>1744.655</v>
      </c>
      <c r="J150" s="621">
        <v>-47.008953683911002</v>
      </c>
      <c r="K150" s="628">
        <v>0.32458746824099999</v>
      </c>
    </row>
    <row r="151" spans="1:11" ht="14.4" customHeight="1" thickBot="1" x14ac:dyDescent="0.35">
      <c r="A151" s="637" t="s">
        <v>479</v>
      </c>
      <c r="B151" s="615">
        <v>193.992292422985</v>
      </c>
      <c r="C151" s="615">
        <v>195.93799999999999</v>
      </c>
      <c r="D151" s="616">
        <v>1.9457075770150001</v>
      </c>
      <c r="E151" s="617">
        <v>1.0100298189820001</v>
      </c>
      <c r="F151" s="615">
        <v>223.999992944539</v>
      </c>
      <c r="G151" s="616">
        <v>74.666664314846003</v>
      </c>
      <c r="H151" s="618">
        <v>17.47</v>
      </c>
      <c r="I151" s="615">
        <v>69.84</v>
      </c>
      <c r="J151" s="616">
        <v>-4.826664314846</v>
      </c>
      <c r="K151" s="619">
        <v>0.31178572410599997</v>
      </c>
    </row>
    <row r="152" spans="1:11" ht="14.4" customHeight="1" thickBot="1" x14ac:dyDescent="0.35">
      <c r="A152" s="637" t="s">
        <v>480</v>
      </c>
      <c r="B152" s="615">
        <v>1362.99999999998</v>
      </c>
      <c r="C152" s="615">
        <v>1369.326</v>
      </c>
      <c r="D152" s="616">
        <v>6.3260000000250001</v>
      </c>
      <c r="E152" s="617">
        <v>1.004641232575</v>
      </c>
      <c r="F152" s="615">
        <v>1501.9999526905899</v>
      </c>
      <c r="G152" s="616">
        <v>500.66665089686398</v>
      </c>
      <c r="H152" s="618">
        <v>119.777</v>
      </c>
      <c r="I152" s="615">
        <v>479.108</v>
      </c>
      <c r="J152" s="616">
        <v>-21.558650896863998</v>
      </c>
      <c r="K152" s="619">
        <v>0.31898003667800001</v>
      </c>
    </row>
    <row r="153" spans="1:11" ht="14.4" customHeight="1" thickBot="1" x14ac:dyDescent="0.35">
      <c r="A153" s="637" t="s">
        <v>481</v>
      </c>
      <c r="B153" s="615">
        <v>0</v>
      </c>
      <c r="C153" s="615">
        <v>10.095000000000001</v>
      </c>
      <c r="D153" s="616">
        <v>10.095000000000001</v>
      </c>
      <c r="E153" s="625" t="s">
        <v>368</v>
      </c>
      <c r="F153" s="615">
        <v>23.999999244057001</v>
      </c>
      <c r="G153" s="616">
        <v>7.9999997480190004</v>
      </c>
      <c r="H153" s="618">
        <v>2.0190000000000001</v>
      </c>
      <c r="I153" s="615">
        <v>8.0760000000000005</v>
      </c>
      <c r="J153" s="616">
        <v>7.6000251980000003E-2</v>
      </c>
      <c r="K153" s="619">
        <v>0.336500010598</v>
      </c>
    </row>
    <row r="154" spans="1:11" ht="14.4" customHeight="1" thickBot="1" x14ac:dyDescent="0.35">
      <c r="A154" s="637" t="s">
        <v>482</v>
      </c>
      <c r="B154" s="615">
        <v>776.99042903061195</v>
      </c>
      <c r="C154" s="615">
        <v>776.81</v>
      </c>
      <c r="D154" s="616">
        <v>-0.18042903061099999</v>
      </c>
      <c r="E154" s="617">
        <v>0.99976778474399997</v>
      </c>
      <c r="F154" s="615">
        <v>778.99200581472599</v>
      </c>
      <c r="G154" s="616">
        <v>259.664001938242</v>
      </c>
      <c r="H154" s="618">
        <v>64.924000000000007</v>
      </c>
      <c r="I154" s="615">
        <v>259.69200000000001</v>
      </c>
      <c r="J154" s="616">
        <v>2.7998061758000001E-2</v>
      </c>
      <c r="K154" s="619">
        <v>0.33336927473099998</v>
      </c>
    </row>
    <row r="155" spans="1:11" ht="14.4" customHeight="1" thickBot="1" x14ac:dyDescent="0.35">
      <c r="A155" s="637" t="s">
        <v>483</v>
      </c>
      <c r="B155" s="615">
        <v>5269.99999999991</v>
      </c>
      <c r="C155" s="615">
        <v>5256.6940000000004</v>
      </c>
      <c r="D155" s="616">
        <v>-13.305999999902999</v>
      </c>
      <c r="E155" s="617">
        <v>0.99747514231500001</v>
      </c>
      <c r="F155" s="615">
        <v>2829.9999108617799</v>
      </c>
      <c r="G155" s="616">
        <v>943.33330362059496</v>
      </c>
      <c r="H155" s="618">
        <v>223.42500000000001</v>
      </c>
      <c r="I155" s="615">
        <v>911.871000000001</v>
      </c>
      <c r="J155" s="616">
        <v>-31.462303620594</v>
      </c>
      <c r="K155" s="619">
        <v>0.32221591120900001</v>
      </c>
    </row>
    <row r="156" spans="1:11" ht="14.4" customHeight="1" thickBot="1" x14ac:dyDescent="0.35">
      <c r="A156" s="637" t="s">
        <v>484</v>
      </c>
      <c r="B156" s="615">
        <v>76.999999999997996</v>
      </c>
      <c r="C156" s="615">
        <v>74.474000000000004</v>
      </c>
      <c r="D156" s="616">
        <v>-2.5259999999980001</v>
      </c>
      <c r="E156" s="617">
        <v>0.96719480519400003</v>
      </c>
      <c r="F156" s="615">
        <v>15.999999496038001</v>
      </c>
      <c r="G156" s="616">
        <v>5.3333331653459997</v>
      </c>
      <c r="H156" s="618">
        <v>0</v>
      </c>
      <c r="I156" s="615">
        <v>16.068000000000001</v>
      </c>
      <c r="J156" s="616">
        <v>10.734666834653</v>
      </c>
      <c r="K156" s="619">
        <v>1.0042500316309999</v>
      </c>
    </row>
    <row r="157" spans="1:11" ht="14.4" customHeight="1" thickBot="1" x14ac:dyDescent="0.35">
      <c r="A157" s="636" t="s">
        <v>485</v>
      </c>
      <c r="B157" s="620">
        <v>0</v>
      </c>
      <c r="C157" s="620">
        <v>181.113</v>
      </c>
      <c r="D157" s="621">
        <v>181.113</v>
      </c>
      <c r="E157" s="622" t="s">
        <v>336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174.77699999999999</v>
      </c>
      <c r="D158" s="616">
        <v>174.77699999999999</v>
      </c>
      <c r="E158" s="625" t="s">
        <v>336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6.3360000000000003</v>
      </c>
      <c r="D159" s="616">
        <v>6.3360000000000003</v>
      </c>
      <c r="E159" s="625" t="s">
        <v>368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336</v>
      </c>
    </row>
    <row r="160" spans="1:11" ht="14.4" customHeight="1" thickBot="1" x14ac:dyDescent="0.35">
      <c r="A160" s="635" t="s">
        <v>488</v>
      </c>
      <c r="B160" s="615">
        <v>90</v>
      </c>
      <c r="C160" s="615">
        <v>879.89279999999997</v>
      </c>
      <c r="D160" s="616">
        <v>789.89279999999997</v>
      </c>
      <c r="E160" s="617">
        <v>9.7765866666660006</v>
      </c>
      <c r="F160" s="615">
        <v>0</v>
      </c>
      <c r="G160" s="616">
        <v>0</v>
      </c>
      <c r="H160" s="618">
        <v>0</v>
      </c>
      <c r="I160" s="615">
        <v>18.190000000000001</v>
      </c>
      <c r="J160" s="616">
        <v>18.190000000000001</v>
      </c>
      <c r="K160" s="626" t="s">
        <v>336</v>
      </c>
    </row>
    <row r="161" spans="1:11" ht="14.4" customHeight="1" thickBot="1" x14ac:dyDescent="0.35">
      <c r="A161" s="636" t="s">
        <v>489</v>
      </c>
      <c r="B161" s="620">
        <v>90</v>
      </c>
      <c r="C161" s="620">
        <v>427.09865000000002</v>
      </c>
      <c r="D161" s="621">
        <v>337.09865000000002</v>
      </c>
      <c r="E161" s="627">
        <v>4.7455405555550003</v>
      </c>
      <c r="F161" s="620">
        <v>0</v>
      </c>
      <c r="G161" s="621">
        <v>0</v>
      </c>
      <c r="H161" s="623">
        <v>0</v>
      </c>
      <c r="I161" s="620">
        <v>15</v>
      </c>
      <c r="J161" s="621">
        <v>15</v>
      </c>
      <c r="K161" s="624" t="s">
        <v>336</v>
      </c>
    </row>
    <row r="162" spans="1:11" ht="14.4" customHeight="1" thickBot="1" x14ac:dyDescent="0.35">
      <c r="A162" s="637" t="s">
        <v>490</v>
      </c>
      <c r="B162" s="615">
        <v>90</v>
      </c>
      <c r="C162" s="615">
        <v>427.09865000000002</v>
      </c>
      <c r="D162" s="616">
        <v>337.09865000000002</v>
      </c>
      <c r="E162" s="617">
        <v>4.7455405555550003</v>
      </c>
      <c r="F162" s="615">
        <v>0</v>
      </c>
      <c r="G162" s="616">
        <v>0</v>
      </c>
      <c r="H162" s="618">
        <v>0</v>
      </c>
      <c r="I162" s="615">
        <v>15</v>
      </c>
      <c r="J162" s="616">
        <v>15</v>
      </c>
      <c r="K162" s="626" t="s">
        <v>336</v>
      </c>
    </row>
    <row r="163" spans="1:11" ht="14.4" customHeight="1" thickBot="1" x14ac:dyDescent="0.35">
      <c r="A163" s="636" t="s">
        <v>491</v>
      </c>
      <c r="B163" s="620">
        <v>0</v>
      </c>
      <c r="C163" s="620">
        <v>54.083849999999998</v>
      </c>
      <c r="D163" s="621">
        <v>54.083849999999998</v>
      </c>
      <c r="E163" s="622" t="s">
        <v>368</v>
      </c>
      <c r="F163" s="620">
        <v>0</v>
      </c>
      <c r="G163" s="621">
        <v>0</v>
      </c>
      <c r="H163" s="623">
        <v>0</v>
      </c>
      <c r="I163" s="620">
        <v>3.19</v>
      </c>
      <c r="J163" s="621">
        <v>3.19</v>
      </c>
      <c r="K163" s="624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3.19</v>
      </c>
      <c r="I164" s="615">
        <v>3.19</v>
      </c>
      <c r="J164" s="616">
        <v>3.19</v>
      </c>
      <c r="K164" s="626" t="s">
        <v>368</v>
      </c>
    </row>
    <row r="165" spans="1:11" ht="14.4" customHeight="1" thickBot="1" x14ac:dyDescent="0.35">
      <c r="A165" s="637" t="s">
        <v>493</v>
      </c>
      <c r="B165" s="615">
        <v>0</v>
      </c>
      <c r="C165" s="615">
        <v>47.088850000000001</v>
      </c>
      <c r="D165" s="616">
        <v>47.088850000000001</v>
      </c>
      <c r="E165" s="625" t="s">
        <v>368</v>
      </c>
      <c r="F165" s="615">
        <v>0</v>
      </c>
      <c r="G165" s="616">
        <v>0</v>
      </c>
      <c r="H165" s="618">
        <v>-3.19</v>
      </c>
      <c r="I165" s="615">
        <v>7.9936057773011302E-15</v>
      </c>
      <c r="J165" s="616">
        <v>7.9936057773011302E-15</v>
      </c>
      <c r="K165" s="626" t="s">
        <v>336</v>
      </c>
    </row>
    <row r="166" spans="1:11" ht="14.4" customHeight="1" thickBot="1" x14ac:dyDescent="0.35">
      <c r="A166" s="637" t="s">
        <v>494</v>
      </c>
      <c r="B166" s="615">
        <v>0</v>
      </c>
      <c r="C166" s="615">
        <v>6.9950000000000001</v>
      </c>
      <c r="D166" s="616">
        <v>6.9950000000000001</v>
      </c>
      <c r="E166" s="625" t="s">
        <v>368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319.298</v>
      </c>
      <c r="D167" s="621">
        <v>319.298</v>
      </c>
      <c r="E167" s="622" t="s">
        <v>368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336</v>
      </c>
    </row>
    <row r="168" spans="1:11" ht="14.4" customHeight="1" thickBot="1" x14ac:dyDescent="0.35">
      <c r="A168" s="637" t="s">
        <v>496</v>
      </c>
      <c r="B168" s="615">
        <v>0</v>
      </c>
      <c r="C168" s="615">
        <v>219.25200000000001</v>
      </c>
      <c r="D168" s="616">
        <v>219.25200000000001</v>
      </c>
      <c r="E168" s="625" t="s">
        <v>368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100.04600000000001</v>
      </c>
      <c r="D169" s="616">
        <v>100.04600000000001</v>
      </c>
      <c r="E169" s="625" t="s">
        <v>368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79.412300000000002</v>
      </c>
      <c r="D170" s="621">
        <v>79.412300000000002</v>
      </c>
      <c r="E170" s="622" t="s">
        <v>368</v>
      </c>
      <c r="F170" s="620">
        <v>0</v>
      </c>
      <c r="G170" s="621">
        <v>0</v>
      </c>
      <c r="H170" s="623">
        <v>0</v>
      </c>
      <c r="I170" s="620">
        <v>0</v>
      </c>
      <c r="J170" s="621">
        <v>0</v>
      </c>
      <c r="K170" s="628">
        <v>4</v>
      </c>
    </row>
    <row r="171" spans="1:11" ht="14.4" customHeight="1" thickBot="1" x14ac:dyDescent="0.35">
      <c r="A171" s="637" t="s">
        <v>499</v>
      </c>
      <c r="B171" s="615">
        <v>0</v>
      </c>
      <c r="C171" s="615">
        <v>79.412300000000002</v>
      </c>
      <c r="D171" s="616">
        <v>79.412300000000002</v>
      </c>
      <c r="E171" s="625" t="s">
        <v>368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19">
        <v>4</v>
      </c>
    </row>
    <row r="172" spans="1:11" ht="14.4" customHeight="1" thickBot="1" x14ac:dyDescent="0.35">
      <c r="A172" s="633" t="s">
        <v>500</v>
      </c>
      <c r="B172" s="615">
        <v>156100.50734474399</v>
      </c>
      <c r="C172" s="615">
        <v>183990.62026</v>
      </c>
      <c r="D172" s="616">
        <v>27890.112915255901</v>
      </c>
      <c r="E172" s="617">
        <v>1.1786676634790001</v>
      </c>
      <c r="F172" s="615">
        <v>184301.120562628</v>
      </c>
      <c r="G172" s="616">
        <v>61433.706854209202</v>
      </c>
      <c r="H172" s="618">
        <v>14833.373579999999</v>
      </c>
      <c r="I172" s="615">
        <v>58076.914799999999</v>
      </c>
      <c r="J172" s="616">
        <v>-3356.7920542091902</v>
      </c>
      <c r="K172" s="619">
        <v>0.31511970531</v>
      </c>
    </row>
    <row r="173" spans="1:11" ht="14.4" customHeight="1" thickBot="1" x14ac:dyDescent="0.35">
      <c r="A173" s="634" t="s">
        <v>501</v>
      </c>
      <c r="B173" s="615">
        <v>155804.47216224199</v>
      </c>
      <c r="C173" s="615">
        <v>183495.56146</v>
      </c>
      <c r="D173" s="616">
        <v>27691.089297758001</v>
      </c>
      <c r="E173" s="617">
        <v>1.177729746222</v>
      </c>
      <c r="F173" s="615">
        <v>184056.46293398799</v>
      </c>
      <c r="G173" s="616">
        <v>61352.154311329199</v>
      </c>
      <c r="H173" s="618">
        <v>14789.79307</v>
      </c>
      <c r="I173" s="615">
        <v>57901.735339999999</v>
      </c>
      <c r="J173" s="616">
        <v>-3450.4189713292099</v>
      </c>
      <c r="K173" s="619">
        <v>0.31458680894399998</v>
      </c>
    </row>
    <row r="174" spans="1:11" ht="14.4" customHeight="1" thickBot="1" x14ac:dyDescent="0.35">
      <c r="A174" s="635" t="s">
        <v>502</v>
      </c>
      <c r="B174" s="615">
        <v>155804.47216224199</v>
      </c>
      <c r="C174" s="615">
        <v>183495.56146</v>
      </c>
      <c r="D174" s="616">
        <v>27691.089297758001</v>
      </c>
      <c r="E174" s="617">
        <v>1.177729746222</v>
      </c>
      <c r="F174" s="615">
        <v>184056.46293398799</v>
      </c>
      <c r="G174" s="616">
        <v>61352.154311329199</v>
      </c>
      <c r="H174" s="618">
        <v>14789.79307</v>
      </c>
      <c r="I174" s="615">
        <v>57901.735339999999</v>
      </c>
      <c r="J174" s="616">
        <v>-3450.4189713292099</v>
      </c>
      <c r="K174" s="619">
        <v>0.31458680894399998</v>
      </c>
    </row>
    <row r="175" spans="1:11" ht="14.4" customHeight="1" thickBot="1" x14ac:dyDescent="0.35">
      <c r="A175" s="636" t="s">
        <v>503</v>
      </c>
      <c r="B175" s="620">
        <v>643.47232920274098</v>
      </c>
      <c r="C175" s="620">
        <v>372.52350000000001</v>
      </c>
      <c r="D175" s="621">
        <v>-270.94882920274102</v>
      </c>
      <c r="E175" s="627">
        <v>0.57892699202999998</v>
      </c>
      <c r="F175" s="620">
        <v>340.462933939653</v>
      </c>
      <c r="G175" s="621">
        <v>113.487644646551</v>
      </c>
      <c r="H175" s="623">
        <v>18.963460000000001</v>
      </c>
      <c r="I175" s="620">
        <v>129.37350000000001</v>
      </c>
      <c r="J175" s="621">
        <v>15.885855353448999</v>
      </c>
      <c r="K175" s="628">
        <v>0.37999290701900001</v>
      </c>
    </row>
    <row r="176" spans="1:11" ht="14.4" customHeight="1" thickBot="1" x14ac:dyDescent="0.35">
      <c r="A176" s="637" t="s">
        <v>504</v>
      </c>
      <c r="B176" s="615">
        <v>1.036554359553</v>
      </c>
      <c r="C176" s="615">
        <v>0.71323999999999999</v>
      </c>
      <c r="D176" s="616">
        <v>-0.32331435955299997</v>
      </c>
      <c r="E176" s="617">
        <v>0.68808740557199999</v>
      </c>
      <c r="F176" s="615">
        <v>0.80919864123999996</v>
      </c>
      <c r="G176" s="616">
        <v>0.26973288041299998</v>
      </c>
      <c r="H176" s="618">
        <v>0</v>
      </c>
      <c r="I176" s="615">
        <v>0.17022999999999999</v>
      </c>
      <c r="J176" s="616">
        <v>-9.9502880412999997E-2</v>
      </c>
      <c r="K176" s="619">
        <v>0.210368618191</v>
      </c>
    </row>
    <row r="177" spans="1:11" ht="14.4" customHeight="1" thickBot="1" x14ac:dyDescent="0.35">
      <c r="A177" s="637" t="s">
        <v>505</v>
      </c>
      <c r="B177" s="615">
        <v>0.73648338506800004</v>
      </c>
      <c r="C177" s="615">
        <v>0.50800000000000001</v>
      </c>
      <c r="D177" s="616">
        <v>-0.22848338506800001</v>
      </c>
      <c r="E177" s="617">
        <v>0.68976437255599998</v>
      </c>
      <c r="F177" s="615">
        <v>0.50014534243300002</v>
      </c>
      <c r="G177" s="616">
        <v>0.166715114144</v>
      </c>
      <c r="H177" s="618">
        <v>0</v>
      </c>
      <c r="I177" s="615">
        <v>0</v>
      </c>
      <c r="J177" s="616">
        <v>-0.166715114144</v>
      </c>
      <c r="K177" s="619">
        <v>0</v>
      </c>
    </row>
    <row r="178" spans="1:11" ht="14.4" customHeight="1" thickBot="1" x14ac:dyDescent="0.35">
      <c r="A178" s="637" t="s">
        <v>506</v>
      </c>
      <c r="B178" s="615">
        <v>395.84474379521703</v>
      </c>
      <c r="C178" s="615">
        <v>161.05206999999999</v>
      </c>
      <c r="D178" s="616">
        <v>-234.79267379521701</v>
      </c>
      <c r="E178" s="617">
        <v>0.40685665914300001</v>
      </c>
      <c r="F178" s="615">
        <v>161.572815614006</v>
      </c>
      <c r="G178" s="616">
        <v>53.857605204667998</v>
      </c>
      <c r="H178" s="618">
        <v>15.89446</v>
      </c>
      <c r="I178" s="615">
        <v>79.706419999999994</v>
      </c>
      <c r="J178" s="616">
        <v>25.848814795330998</v>
      </c>
      <c r="K178" s="619">
        <v>0.49331578271400001</v>
      </c>
    </row>
    <row r="179" spans="1:11" ht="14.4" customHeight="1" thickBot="1" x14ac:dyDescent="0.35">
      <c r="A179" s="637" t="s">
        <v>507</v>
      </c>
      <c r="B179" s="615">
        <v>245.854547662903</v>
      </c>
      <c r="C179" s="615">
        <v>210.25019</v>
      </c>
      <c r="D179" s="616">
        <v>-35.604357662902999</v>
      </c>
      <c r="E179" s="617">
        <v>0.85518121181200002</v>
      </c>
      <c r="F179" s="615">
        <v>177.58077434197301</v>
      </c>
      <c r="G179" s="616">
        <v>59.193591447324003</v>
      </c>
      <c r="H179" s="618">
        <v>3.069</v>
      </c>
      <c r="I179" s="615">
        <v>49.496850000000002</v>
      </c>
      <c r="J179" s="616">
        <v>-9.6967414473239995</v>
      </c>
      <c r="K179" s="619">
        <v>0.27872865282499998</v>
      </c>
    </row>
    <row r="180" spans="1:11" ht="14.4" customHeight="1" thickBot="1" x14ac:dyDescent="0.35">
      <c r="A180" s="636" t="s">
        <v>508</v>
      </c>
      <c r="B180" s="620">
        <v>0</v>
      </c>
      <c r="C180" s="620">
        <v>732.95402000000001</v>
      </c>
      <c r="D180" s="621">
        <v>732.95402000000001</v>
      </c>
      <c r="E180" s="622" t="s">
        <v>336</v>
      </c>
      <c r="F180" s="620">
        <v>881.00000000022999</v>
      </c>
      <c r="G180" s="621">
        <v>293.66666666674303</v>
      </c>
      <c r="H180" s="623">
        <v>15.346069999999999</v>
      </c>
      <c r="I180" s="620">
        <v>92.49682</v>
      </c>
      <c r="J180" s="621">
        <v>-201.16984666674301</v>
      </c>
      <c r="K180" s="628">
        <v>0.104990715096</v>
      </c>
    </row>
    <row r="181" spans="1:11" ht="14.4" customHeight="1" thickBot="1" x14ac:dyDescent="0.35">
      <c r="A181" s="637" t="s">
        <v>509</v>
      </c>
      <c r="B181" s="615">
        <v>0</v>
      </c>
      <c r="C181" s="615">
        <v>1.0999999999999999E-2</v>
      </c>
      <c r="D181" s="616">
        <v>1.0999999999999999E-2</v>
      </c>
      <c r="E181" s="625" t="s">
        <v>368</v>
      </c>
      <c r="F181" s="615">
        <v>0</v>
      </c>
      <c r="G181" s="616">
        <v>0</v>
      </c>
      <c r="H181" s="618">
        <v>0</v>
      </c>
      <c r="I181" s="615">
        <v>0</v>
      </c>
      <c r="J181" s="616">
        <v>0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704.93921999999998</v>
      </c>
      <c r="D182" s="616">
        <v>704.93921999999998</v>
      </c>
      <c r="E182" s="625" t="s">
        <v>336</v>
      </c>
      <c r="F182" s="615">
        <v>860.00000000022499</v>
      </c>
      <c r="G182" s="616">
        <v>286.66666666674098</v>
      </c>
      <c r="H182" s="618">
        <v>15.346069999999999</v>
      </c>
      <c r="I182" s="615">
        <v>92.49682</v>
      </c>
      <c r="J182" s="616">
        <v>-194.16984666674199</v>
      </c>
      <c r="K182" s="619">
        <v>0.10755444186</v>
      </c>
    </row>
    <row r="183" spans="1:11" ht="14.4" customHeight="1" thickBot="1" x14ac:dyDescent="0.35">
      <c r="A183" s="637" t="s">
        <v>511</v>
      </c>
      <c r="B183" s="615">
        <v>0</v>
      </c>
      <c r="C183" s="615">
        <v>28.003799999999998</v>
      </c>
      <c r="D183" s="616">
        <v>28.003799999999998</v>
      </c>
      <c r="E183" s="625" t="s">
        <v>336</v>
      </c>
      <c r="F183" s="615">
        <v>21.000000000004999</v>
      </c>
      <c r="G183" s="616">
        <v>7.0000000000010001</v>
      </c>
      <c r="H183" s="618">
        <v>0</v>
      </c>
      <c r="I183" s="615">
        <v>-3.5527136788005001E-15</v>
      </c>
      <c r="J183" s="616">
        <v>-7.0000000000010001</v>
      </c>
      <c r="K183" s="619">
        <v>-1.6917684184759901E-16</v>
      </c>
    </row>
    <row r="184" spans="1:11" ht="14.4" customHeight="1" thickBot="1" x14ac:dyDescent="0.35">
      <c r="A184" s="636" t="s">
        <v>512</v>
      </c>
      <c r="B184" s="620">
        <v>24.999833039230001</v>
      </c>
      <c r="C184" s="620">
        <v>518.54735000000005</v>
      </c>
      <c r="D184" s="621">
        <v>493.54751696077</v>
      </c>
      <c r="E184" s="627">
        <v>20.742032524228001</v>
      </c>
      <c r="F184" s="620">
        <v>186.000000000049</v>
      </c>
      <c r="G184" s="621">
        <v>62.000000000016001</v>
      </c>
      <c r="H184" s="623">
        <v>-3.4852799999999999</v>
      </c>
      <c r="I184" s="620">
        <v>26.874289999999998</v>
      </c>
      <c r="J184" s="621">
        <v>-35.125710000015999</v>
      </c>
      <c r="K184" s="628">
        <v>0.14448543010699999</v>
      </c>
    </row>
    <row r="185" spans="1:11" ht="14.4" customHeight="1" thickBot="1" x14ac:dyDescent="0.35">
      <c r="A185" s="637" t="s">
        <v>513</v>
      </c>
      <c r="B185" s="615">
        <v>24.999833039230001</v>
      </c>
      <c r="C185" s="615">
        <v>14.39565</v>
      </c>
      <c r="D185" s="616">
        <v>-10.60418303923</v>
      </c>
      <c r="E185" s="617">
        <v>0.57582984563899997</v>
      </c>
      <c r="F185" s="615">
        <v>14.000000000003</v>
      </c>
      <c r="G185" s="616">
        <v>4.666666666667</v>
      </c>
      <c r="H185" s="618">
        <v>-2.0160000000000001E-2</v>
      </c>
      <c r="I185" s="615">
        <v>1.20966</v>
      </c>
      <c r="J185" s="616">
        <v>-3.4570066666670001</v>
      </c>
      <c r="K185" s="619">
        <v>8.6404285713999995E-2</v>
      </c>
    </row>
    <row r="186" spans="1:11" ht="14.4" customHeight="1" thickBot="1" x14ac:dyDescent="0.35">
      <c r="A186" s="637" t="s">
        <v>514</v>
      </c>
      <c r="B186" s="615">
        <v>0</v>
      </c>
      <c r="C186" s="615">
        <v>504.15170000000001</v>
      </c>
      <c r="D186" s="616">
        <v>504.15170000000001</v>
      </c>
      <c r="E186" s="625" t="s">
        <v>336</v>
      </c>
      <c r="F186" s="615">
        <v>172.00000000004499</v>
      </c>
      <c r="G186" s="616">
        <v>57.333333333348001</v>
      </c>
      <c r="H186" s="618">
        <v>-3.4651200000000002</v>
      </c>
      <c r="I186" s="615">
        <v>25.664629999999999</v>
      </c>
      <c r="J186" s="616">
        <v>-31.668703333347999</v>
      </c>
      <c r="K186" s="619">
        <v>0.14921296511599999</v>
      </c>
    </row>
    <row r="187" spans="1:11" ht="14.4" customHeight="1" thickBot="1" x14ac:dyDescent="0.35">
      <c r="A187" s="636" t="s">
        <v>515</v>
      </c>
      <c r="B187" s="620">
        <v>155136</v>
      </c>
      <c r="C187" s="620">
        <v>172364.70970000001</v>
      </c>
      <c r="D187" s="621">
        <v>17228.709699999901</v>
      </c>
      <c r="E187" s="627">
        <v>1.1110555235399999</v>
      </c>
      <c r="F187" s="620">
        <v>182649.00000004799</v>
      </c>
      <c r="G187" s="621">
        <v>60883.000000015898</v>
      </c>
      <c r="H187" s="623">
        <v>13422.67447</v>
      </c>
      <c r="I187" s="620">
        <v>56433.830110000003</v>
      </c>
      <c r="J187" s="621">
        <v>-4449.1698900158999</v>
      </c>
      <c r="K187" s="628">
        <v>0.308974207961</v>
      </c>
    </row>
    <row r="188" spans="1:11" ht="14.4" customHeight="1" thickBot="1" x14ac:dyDescent="0.35">
      <c r="A188" s="637" t="s">
        <v>516</v>
      </c>
      <c r="B188" s="615">
        <v>73283</v>
      </c>
      <c r="C188" s="615">
        <v>78543.344370000006</v>
      </c>
      <c r="D188" s="616">
        <v>5260.3443699999798</v>
      </c>
      <c r="E188" s="617">
        <v>1.0717812367120001</v>
      </c>
      <c r="F188" s="615">
        <v>87318.000000022803</v>
      </c>
      <c r="G188" s="616">
        <v>29106.0000000076</v>
      </c>
      <c r="H188" s="618">
        <v>5284.0066299999999</v>
      </c>
      <c r="I188" s="615">
        <v>24106.840840000001</v>
      </c>
      <c r="J188" s="616">
        <v>-4999.1591600075999</v>
      </c>
      <c r="K188" s="619">
        <v>0.27608100093900001</v>
      </c>
    </row>
    <row r="189" spans="1:11" ht="14.4" customHeight="1" thickBot="1" x14ac:dyDescent="0.35">
      <c r="A189" s="637" t="s">
        <v>517</v>
      </c>
      <c r="B189" s="615">
        <v>81853</v>
      </c>
      <c r="C189" s="615">
        <v>93821.365330000001</v>
      </c>
      <c r="D189" s="616">
        <v>11968.365330000001</v>
      </c>
      <c r="E189" s="617">
        <v>1.1462177969039999</v>
      </c>
      <c r="F189" s="615">
        <v>95331.000000024898</v>
      </c>
      <c r="G189" s="616">
        <v>31777.000000008298</v>
      </c>
      <c r="H189" s="618">
        <v>8138.6678400000001</v>
      </c>
      <c r="I189" s="615">
        <v>32326.989269999998</v>
      </c>
      <c r="J189" s="616">
        <v>549.98926999168896</v>
      </c>
      <c r="K189" s="619">
        <v>0.33910259275499999</v>
      </c>
    </row>
    <row r="190" spans="1:11" ht="14.4" customHeight="1" thickBot="1" x14ac:dyDescent="0.35">
      <c r="A190" s="636" t="s">
        <v>518</v>
      </c>
      <c r="B190" s="620">
        <v>0</v>
      </c>
      <c r="C190" s="620">
        <v>9506.8268900000003</v>
      </c>
      <c r="D190" s="621">
        <v>9506.8268900000003</v>
      </c>
      <c r="E190" s="622" t="s">
        <v>336</v>
      </c>
      <c r="F190" s="620">
        <v>0</v>
      </c>
      <c r="G190" s="621">
        <v>0</v>
      </c>
      <c r="H190" s="623">
        <v>1336.2943499999999</v>
      </c>
      <c r="I190" s="620">
        <v>1219.1606200000001</v>
      </c>
      <c r="J190" s="621">
        <v>1219.1606200000001</v>
      </c>
      <c r="K190" s="624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484.34679</v>
      </c>
      <c r="D191" s="616">
        <v>484.34679</v>
      </c>
      <c r="E191" s="625" t="s">
        <v>336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9022.4801000000007</v>
      </c>
      <c r="D192" s="616">
        <v>9022.4801000000007</v>
      </c>
      <c r="E192" s="625" t="s">
        <v>336</v>
      </c>
      <c r="F192" s="615">
        <v>0</v>
      </c>
      <c r="G192" s="616">
        <v>0</v>
      </c>
      <c r="H192" s="618">
        <v>1336.2943499999999</v>
      </c>
      <c r="I192" s="615">
        <v>1219.1606200000001</v>
      </c>
      <c r="J192" s="616">
        <v>1219.1606200000001</v>
      </c>
      <c r="K192" s="626" t="s">
        <v>336</v>
      </c>
    </row>
    <row r="193" spans="1:11" ht="14.4" customHeight="1" thickBot="1" x14ac:dyDescent="0.35">
      <c r="A193" s="634" t="s">
        <v>521</v>
      </c>
      <c r="B193" s="615">
        <v>208.03518250208501</v>
      </c>
      <c r="C193" s="615">
        <v>376.28280000000001</v>
      </c>
      <c r="D193" s="616">
        <v>168.247617497915</v>
      </c>
      <c r="E193" s="617">
        <v>1.8087459797629999</v>
      </c>
      <c r="F193" s="615">
        <v>169.063171159608</v>
      </c>
      <c r="G193" s="616">
        <v>56.354390386535002</v>
      </c>
      <c r="H193" s="618">
        <v>41.131509999999999</v>
      </c>
      <c r="I193" s="615">
        <v>168.39846</v>
      </c>
      <c r="J193" s="616">
        <v>112.044069613464</v>
      </c>
      <c r="K193" s="619">
        <v>0.99606826752900002</v>
      </c>
    </row>
    <row r="194" spans="1:11" ht="14.4" customHeight="1" thickBot="1" x14ac:dyDescent="0.35">
      <c r="A194" s="635" t="s">
        <v>522</v>
      </c>
      <c r="B194" s="615">
        <v>0</v>
      </c>
      <c r="C194" s="615">
        <v>100.04600000000001</v>
      </c>
      <c r="D194" s="616">
        <v>100.04600000000001</v>
      </c>
      <c r="E194" s="625" t="s">
        <v>336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336</v>
      </c>
    </row>
    <row r="195" spans="1:11" ht="14.4" customHeight="1" thickBot="1" x14ac:dyDescent="0.35">
      <c r="A195" s="636" t="s">
        <v>523</v>
      </c>
      <c r="B195" s="620">
        <v>0</v>
      </c>
      <c r="C195" s="620">
        <v>100.04600000000001</v>
      </c>
      <c r="D195" s="621">
        <v>100.04600000000001</v>
      </c>
      <c r="E195" s="622" t="s">
        <v>368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4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100.04600000000001</v>
      </c>
      <c r="D196" s="616">
        <v>100.04600000000001</v>
      </c>
      <c r="E196" s="625" t="s">
        <v>368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40" t="s">
        <v>525</v>
      </c>
      <c r="B197" s="620">
        <v>208.03518250208501</v>
      </c>
      <c r="C197" s="620">
        <v>276.23680000000002</v>
      </c>
      <c r="D197" s="621">
        <v>68.201617497914</v>
      </c>
      <c r="E197" s="627">
        <v>1.3278369392980001</v>
      </c>
      <c r="F197" s="620">
        <v>169.063171159608</v>
      </c>
      <c r="G197" s="621">
        <v>56.354390386535002</v>
      </c>
      <c r="H197" s="623">
        <v>41.131509999999999</v>
      </c>
      <c r="I197" s="620">
        <v>168.39846</v>
      </c>
      <c r="J197" s="621">
        <v>112.044069613464</v>
      </c>
      <c r="K197" s="628">
        <v>0.99606826752900002</v>
      </c>
    </row>
    <row r="198" spans="1:11" ht="14.4" customHeight="1" thickBot="1" x14ac:dyDescent="0.35">
      <c r="A198" s="636" t="s">
        <v>526</v>
      </c>
      <c r="B198" s="620">
        <v>0</v>
      </c>
      <c r="C198" s="620">
        <v>79.482740000000007</v>
      </c>
      <c r="D198" s="621">
        <v>79.482740000000007</v>
      </c>
      <c r="E198" s="622" t="s">
        <v>336</v>
      </c>
      <c r="F198" s="620">
        <v>0</v>
      </c>
      <c r="G198" s="621">
        <v>0</v>
      </c>
      <c r="H198" s="623">
        <v>5.1000000000000004E-4</v>
      </c>
      <c r="I198" s="620">
        <v>15.00065</v>
      </c>
      <c r="J198" s="621">
        <v>15.00065</v>
      </c>
      <c r="K198" s="624" t="s">
        <v>336</v>
      </c>
    </row>
    <row r="199" spans="1:11" ht="14.4" customHeight="1" thickBot="1" x14ac:dyDescent="0.35">
      <c r="A199" s="637" t="s">
        <v>527</v>
      </c>
      <c r="B199" s="615">
        <v>0</v>
      </c>
      <c r="C199" s="615">
        <v>-2.5999999999999998E-4</v>
      </c>
      <c r="D199" s="616">
        <v>-2.5999999999999998E-4</v>
      </c>
      <c r="E199" s="625" t="s">
        <v>336</v>
      </c>
      <c r="F199" s="615">
        <v>0</v>
      </c>
      <c r="G199" s="616">
        <v>0</v>
      </c>
      <c r="H199" s="618">
        <v>5.1000000000000004E-4</v>
      </c>
      <c r="I199" s="615">
        <v>6.4999999999999997E-4</v>
      </c>
      <c r="J199" s="616">
        <v>6.4999999999999997E-4</v>
      </c>
      <c r="K199" s="626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39</v>
      </c>
      <c r="D200" s="616">
        <v>39</v>
      </c>
      <c r="E200" s="625" t="s">
        <v>368</v>
      </c>
      <c r="F200" s="615">
        <v>0</v>
      </c>
      <c r="G200" s="616">
        <v>0</v>
      </c>
      <c r="H200" s="618">
        <v>0</v>
      </c>
      <c r="I200" s="615">
        <v>15</v>
      </c>
      <c r="J200" s="616">
        <v>15</v>
      </c>
      <c r="K200" s="626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40.482999999999997</v>
      </c>
      <c r="D201" s="616">
        <v>40.482999999999997</v>
      </c>
      <c r="E201" s="625" t="s">
        <v>336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336</v>
      </c>
    </row>
    <row r="202" spans="1:11" ht="14.4" customHeight="1" thickBot="1" x14ac:dyDescent="0.35">
      <c r="A202" s="636" t="s">
        <v>530</v>
      </c>
      <c r="B202" s="620">
        <v>208.03518250208501</v>
      </c>
      <c r="C202" s="620">
        <v>196.75406000000001</v>
      </c>
      <c r="D202" s="621">
        <v>-11.281122502084999</v>
      </c>
      <c r="E202" s="627">
        <v>0.945773006438</v>
      </c>
      <c r="F202" s="620">
        <v>169.063171159608</v>
      </c>
      <c r="G202" s="621">
        <v>56.354390386535002</v>
      </c>
      <c r="H202" s="623">
        <v>41.131</v>
      </c>
      <c r="I202" s="620">
        <v>149.34181000000001</v>
      </c>
      <c r="J202" s="621">
        <v>92.987419613463999</v>
      </c>
      <c r="K202" s="628">
        <v>0.88334915863399999</v>
      </c>
    </row>
    <row r="203" spans="1:11" ht="14.4" customHeight="1" thickBot="1" x14ac:dyDescent="0.35">
      <c r="A203" s="637" t="s">
        <v>531</v>
      </c>
      <c r="B203" s="615">
        <v>0</v>
      </c>
      <c r="C203" s="615">
        <v>3.1E-2</v>
      </c>
      <c r="D203" s="616">
        <v>3.1E-2</v>
      </c>
      <c r="E203" s="625" t="s">
        <v>336</v>
      </c>
      <c r="F203" s="615">
        <v>6.3171159606999996E-2</v>
      </c>
      <c r="G203" s="616">
        <v>2.1057053201999999E-2</v>
      </c>
      <c r="H203" s="618">
        <v>0</v>
      </c>
      <c r="I203" s="615">
        <v>0</v>
      </c>
      <c r="J203" s="616">
        <v>-2.1057053201999999E-2</v>
      </c>
      <c r="K203" s="619">
        <v>0</v>
      </c>
    </row>
    <row r="204" spans="1:11" ht="14.4" customHeight="1" thickBot="1" x14ac:dyDescent="0.35">
      <c r="A204" s="637" t="s">
        <v>532</v>
      </c>
      <c r="B204" s="615">
        <v>0</v>
      </c>
      <c r="C204" s="615">
        <v>3.5</v>
      </c>
      <c r="D204" s="616">
        <v>3.5</v>
      </c>
      <c r="E204" s="625" t="s">
        <v>336</v>
      </c>
      <c r="F204" s="615">
        <v>3</v>
      </c>
      <c r="G204" s="616">
        <v>1</v>
      </c>
      <c r="H204" s="618">
        <v>24.85</v>
      </c>
      <c r="I204" s="615">
        <v>46.375</v>
      </c>
      <c r="J204" s="616">
        <v>45.375</v>
      </c>
      <c r="K204" s="619">
        <v>15.458333333333</v>
      </c>
    </row>
    <row r="205" spans="1:11" ht="14.4" customHeight="1" thickBot="1" x14ac:dyDescent="0.35">
      <c r="A205" s="637" t="s">
        <v>533</v>
      </c>
      <c r="B205" s="615">
        <v>208.03518250208501</v>
      </c>
      <c r="C205" s="615">
        <v>193.22306</v>
      </c>
      <c r="D205" s="616">
        <v>-14.812122502085</v>
      </c>
      <c r="E205" s="617">
        <v>0.92879991584099997</v>
      </c>
      <c r="F205" s="615">
        <v>166</v>
      </c>
      <c r="G205" s="616">
        <v>55.333333333333002</v>
      </c>
      <c r="H205" s="618">
        <v>16.280999999999999</v>
      </c>
      <c r="I205" s="615">
        <v>102.96681</v>
      </c>
      <c r="J205" s="616">
        <v>47.633476666665999</v>
      </c>
      <c r="K205" s="619">
        <v>0.62028198795099998</v>
      </c>
    </row>
    <row r="206" spans="1:11" ht="14.4" customHeight="1" thickBot="1" x14ac:dyDescent="0.35">
      <c r="A206" s="636" t="s">
        <v>534</v>
      </c>
      <c r="B206" s="620">
        <v>0</v>
      </c>
      <c r="C206" s="620">
        <v>0</v>
      </c>
      <c r="D206" s="621">
        <v>0</v>
      </c>
      <c r="E206" s="622" t="s">
        <v>336</v>
      </c>
      <c r="F206" s="620">
        <v>0</v>
      </c>
      <c r="G206" s="621">
        <v>0</v>
      </c>
      <c r="H206" s="623">
        <v>0</v>
      </c>
      <c r="I206" s="620">
        <v>4.056</v>
      </c>
      <c r="J206" s="621">
        <v>4.056</v>
      </c>
      <c r="K206" s="624" t="s">
        <v>368</v>
      </c>
    </row>
    <row r="207" spans="1:11" ht="14.4" customHeight="1" thickBot="1" x14ac:dyDescent="0.35">
      <c r="A207" s="637" t="s">
        <v>535</v>
      </c>
      <c r="B207" s="615">
        <v>0</v>
      </c>
      <c r="C207" s="615">
        <v>0</v>
      </c>
      <c r="D207" s="616">
        <v>0</v>
      </c>
      <c r="E207" s="625" t="s">
        <v>336</v>
      </c>
      <c r="F207" s="615">
        <v>0</v>
      </c>
      <c r="G207" s="616">
        <v>0</v>
      </c>
      <c r="H207" s="618">
        <v>0</v>
      </c>
      <c r="I207" s="615">
        <v>4.056</v>
      </c>
      <c r="J207" s="616">
        <v>4.056</v>
      </c>
      <c r="K207" s="626" t="s">
        <v>368</v>
      </c>
    </row>
    <row r="208" spans="1:11" ht="14.4" customHeight="1" thickBot="1" x14ac:dyDescent="0.35">
      <c r="A208" s="634" t="s">
        <v>536</v>
      </c>
      <c r="B208" s="615">
        <v>88</v>
      </c>
      <c r="C208" s="615">
        <v>118.776</v>
      </c>
      <c r="D208" s="616">
        <v>30.776</v>
      </c>
      <c r="E208" s="617">
        <v>1.349727272727</v>
      </c>
      <c r="F208" s="615">
        <v>75.594457480315995</v>
      </c>
      <c r="G208" s="616">
        <v>25.198152493437998</v>
      </c>
      <c r="H208" s="618">
        <v>2.4489999999999998</v>
      </c>
      <c r="I208" s="615">
        <v>6.7809999999999997</v>
      </c>
      <c r="J208" s="616">
        <v>-18.417152493438</v>
      </c>
      <c r="K208" s="619">
        <v>8.9702343611000004E-2</v>
      </c>
    </row>
    <row r="209" spans="1:11" ht="14.4" customHeight="1" thickBot="1" x14ac:dyDescent="0.35">
      <c r="A209" s="640" t="s">
        <v>537</v>
      </c>
      <c r="B209" s="620">
        <v>88</v>
      </c>
      <c r="C209" s="620">
        <v>118.776</v>
      </c>
      <c r="D209" s="621">
        <v>30.776</v>
      </c>
      <c r="E209" s="627">
        <v>1.349727272727</v>
      </c>
      <c r="F209" s="620">
        <v>75.594457480315995</v>
      </c>
      <c r="G209" s="621">
        <v>25.198152493437998</v>
      </c>
      <c r="H209" s="623">
        <v>2.4489999999999998</v>
      </c>
      <c r="I209" s="620">
        <v>6.7809999999999997</v>
      </c>
      <c r="J209" s="621">
        <v>-18.417152493438</v>
      </c>
      <c r="K209" s="628">
        <v>8.9702343611000004E-2</v>
      </c>
    </row>
    <row r="210" spans="1:11" ht="14.4" customHeight="1" thickBot="1" x14ac:dyDescent="0.35">
      <c r="A210" s="636" t="s">
        <v>538</v>
      </c>
      <c r="B210" s="620">
        <v>88</v>
      </c>
      <c r="C210" s="620">
        <v>101.44799999999999</v>
      </c>
      <c r="D210" s="621">
        <v>13.448</v>
      </c>
      <c r="E210" s="627">
        <v>1.1528181818180001</v>
      </c>
      <c r="F210" s="620">
        <v>55.000000000013998</v>
      </c>
      <c r="G210" s="621">
        <v>18.333333333338</v>
      </c>
      <c r="H210" s="623">
        <v>1.0049999999999999</v>
      </c>
      <c r="I210" s="620">
        <v>1.0049999999999999</v>
      </c>
      <c r="J210" s="621">
        <v>-17.328333333338001</v>
      </c>
      <c r="K210" s="628">
        <v>1.8272727272000001E-2</v>
      </c>
    </row>
    <row r="211" spans="1:11" ht="14.4" customHeight="1" thickBot="1" x14ac:dyDescent="0.35">
      <c r="A211" s="637" t="s">
        <v>539</v>
      </c>
      <c r="B211" s="615">
        <v>88</v>
      </c>
      <c r="C211" s="615">
        <v>101.44799999999999</v>
      </c>
      <c r="D211" s="616">
        <v>13.448</v>
      </c>
      <c r="E211" s="617">
        <v>1.1528181818180001</v>
      </c>
      <c r="F211" s="615">
        <v>55.000000000013998</v>
      </c>
      <c r="G211" s="616">
        <v>18.333333333338</v>
      </c>
      <c r="H211" s="618">
        <v>1.0049999999999999</v>
      </c>
      <c r="I211" s="615">
        <v>1.0049999999999999</v>
      </c>
      <c r="J211" s="616">
        <v>-17.328333333338001</v>
      </c>
      <c r="K211" s="619">
        <v>1.8272727272000001E-2</v>
      </c>
    </row>
    <row r="212" spans="1:11" ht="14.4" customHeight="1" thickBot="1" x14ac:dyDescent="0.35">
      <c r="A212" s="639" t="s">
        <v>540</v>
      </c>
      <c r="B212" s="615">
        <v>0</v>
      </c>
      <c r="C212" s="615">
        <v>17.327999999999999</v>
      </c>
      <c r="D212" s="616">
        <v>17.327999999999999</v>
      </c>
      <c r="E212" s="625" t="s">
        <v>336</v>
      </c>
      <c r="F212" s="615">
        <v>20.594457480300999</v>
      </c>
      <c r="G212" s="616">
        <v>6.8648191600999997</v>
      </c>
      <c r="H212" s="618">
        <v>1.444</v>
      </c>
      <c r="I212" s="615">
        <v>5.7759999999999998</v>
      </c>
      <c r="J212" s="616">
        <v>-1.0888191600999999</v>
      </c>
      <c r="K212" s="619">
        <v>0.28046380952299999</v>
      </c>
    </row>
    <row r="213" spans="1:11" ht="14.4" customHeight="1" thickBot="1" x14ac:dyDescent="0.35">
      <c r="A213" s="637" t="s">
        <v>541</v>
      </c>
      <c r="B213" s="615">
        <v>0</v>
      </c>
      <c r="C213" s="615">
        <v>17.327999999999999</v>
      </c>
      <c r="D213" s="616">
        <v>17.327999999999999</v>
      </c>
      <c r="E213" s="625" t="s">
        <v>336</v>
      </c>
      <c r="F213" s="615">
        <v>20.594457480300999</v>
      </c>
      <c r="G213" s="616">
        <v>6.8648191600999997</v>
      </c>
      <c r="H213" s="618">
        <v>1.444</v>
      </c>
      <c r="I213" s="615">
        <v>5.7759999999999998</v>
      </c>
      <c r="J213" s="616">
        <v>-1.0888191600999999</v>
      </c>
      <c r="K213" s="619">
        <v>0.28046380952299999</v>
      </c>
    </row>
    <row r="214" spans="1:11" ht="14.4" customHeight="1" thickBot="1" x14ac:dyDescent="0.35">
      <c r="A214" s="633" t="s">
        <v>542</v>
      </c>
      <c r="B214" s="615">
        <v>12483.006095832199</v>
      </c>
      <c r="C214" s="615">
        <v>15864.27291</v>
      </c>
      <c r="D214" s="616">
        <v>3381.26681416785</v>
      </c>
      <c r="E214" s="617">
        <v>1.2708695956889999</v>
      </c>
      <c r="F214" s="615">
        <v>0</v>
      </c>
      <c r="G214" s="616">
        <v>0</v>
      </c>
      <c r="H214" s="618">
        <v>1324.40939</v>
      </c>
      <c r="I214" s="615">
        <v>5544.8816900000202</v>
      </c>
      <c r="J214" s="616">
        <v>5544.8816900000202</v>
      </c>
      <c r="K214" s="626" t="s">
        <v>336</v>
      </c>
    </row>
    <row r="215" spans="1:11" ht="14.4" customHeight="1" thickBot="1" x14ac:dyDescent="0.35">
      <c r="A215" s="638" t="s">
        <v>543</v>
      </c>
      <c r="B215" s="620">
        <v>12483.006095832199</v>
      </c>
      <c r="C215" s="620">
        <v>15864.27291</v>
      </c>
      <c r="D215" s="621">
        <v>3381.26681416785</v>
      </c>
      <c r="E215" s="627">
        <v>1.2708695956889999</v>
      </c>
      <c r="F215" s="620">
        <v>0</v>
      </c>
      <c r="G215" s="621">
        <v>0</v>
      </c>
      <c r="H215" s="623">
        <v>1324.40939</v>
      </c>
      <c r="I215" s="620">
        <v>5544.8816900000202</v>
      </c>
      <c r="J215" s="621">
        <v>5544.8816900000202</v>
      </c>
      <c r="K215" s="624" t="s">
        <v>336</v>
      </c>
    </row>
    <row r="216" spans="1:11" ht="14.4" customHeight="1" thickBot="1" x14ac:dyDescent="0.35">
      <c r="A216" s="640" t="s">
        <v>54</v>
      </c>
      <c r="B216" s="620">
        <v>12483.006095832199</v>
      </c>
      <c r="C216" s="620">
        <v>15864.27291</v>
      </c>
      <c r="D216" s="621">
        <v>3381.26681416785</v>
      </c>
      <c r="E216" s="627">
        <v>1.2708695956889999</v>
      </c>
      <c r="F216" s="620">
        <v>0</v>
      </c>
      <c r="G216" s="621">
        <v>0</v>
      </c>
      <c r="H216" s="623">
        <v>1324.40939</v>
      </c>
      <c r="I216" s="620">
        <v>5544.8816900000202</v>
      </c>
      <c r="J216" s="621">
        <v>5544.8816900000202</v>
      </c>
      <c r="K216" s="624" t="s">
        <v>336</v>
      </c>
    </row>
    <row r="217" spans="1:11" ht="14.4" customHeight="1" thickBot="1" x14ac:dyDescent="0.35">
      <c r="A217" s="636" t="s">
        <v>544</v>
      </c>
      <c r="B217" s="620">
        <v>23</v>
      </c>
      <c r="C217" s="620">
        <v>101.57389999999999</v>
      </c>
      <c r="D217" s="621">
        <v>78.573899999999995</v>
      </c>
      <c r="E217" s="627">
        <v>4.4162565217390002</v>
      </c>
      <c r="F217" s="620">
        <v>0</v>
      </c>
      <c r="G217" s="621">
        <v>0</v>
      </c>
      <c r="H217" s="623">
        <v>8.9420000000000002</v>
      </c>
      <c r="I217" s="620">
        <v>35.770249999999997</v>
      </c>
      <c r="J217" s="621">
        <v>35.770249999999997</v>
      </c>
      <c r="K217" s="624" t="s">
        <v>336</v>
      </c>
    </row>
    <row r="218" spans="1:11" ht="14.4" customHeight="1" thickBot="1" x14ac:dyDescent="0.35">
      <c r="A218" s="637" t="s">
        <v>545</v>
      </c>
      <c r="B218" s="615">
        <v>23</v>
      </c>
      <c r="C218" s="615">
        <v>101.57389999999999</v>
      </c>
      <c r="D218" s="616">
        <v>78.573899999999995</v>
      </c>
      <c r="E218" s="617">
        <v>4.4162565217390002</v>
      </c>
      <c r="F218" s="615">
        <v>0</v>
      </c>
      <c r="G218" s="616">
        <v>0</v>
      </c>
      <c r="H218" s="618">
        <v>8.9420000000000002</v>
      </c>
      <c r="I218" s="615">
        <v>35.770249999999997</v>
      </c>
      <c r="J218" s="616">
        <v>35.770249999999997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43.006095832151999</v>
      </c>
      <c r="C219" s="620">
        <v>56.782600000000002</v>
      </c>
      <c r="D219" s="621">
        <v>13.776504167848</v>
      </c>
      <c r="E219" s="627">
        <v>1.3203384055509999</v>
      </c>
      <c r="F219" s="620">
        <v>0</v>
      </c>
      <c r="G219" s="621">
        <v>0</v>
      </c>
      <c r="H219" s="623">
        <v>7.3388400000000003</v>
      </c>
      <c r="I219" s="620">
        <v>35.873939999999997</v>
      </c>
      <c r="J219" s="621">
        <v>35.873939999999997</v>
      </c>
      <c r="K219" s="624" t="s">
        <v>336</v>
      </c>
    </row>
    <row r="220" spans="1:11" ht="14.4" customHeight="1" thickBot="1" x14ac:dyDescent="0.35">
      <c r="A220" s="637" t="s">
        <v>547</v>
      </c>
      <c r="B220" s="615">
        <v>43.006095832151999</v>
      </c>
      <c r="C220" s="615">
        <v>56.782600000000002</v>
      </c>
      <c r="D220" s="616">
        <v>13.776504167848</v>
      </c>
      <c r="E220" s="617">
        <v>1.3203384055509999</v>
      </c>
      <c r="F220" s="615">
        <v>0</v>
      </c>
      <c r="G220" s="616">
        <v>0</v>
      </c>
      <c r="H220" s="618">
        <v>7.3388400000000003</v>
      </c>
      <c r="I220" s="615">
        <v>35.873939999999997</v>
      </c>
      <c r="J220" s="616">
        <v>35.873939999999997</v>
      </c>
      <c r="K220" s="626" t="s">
        <v>336</v>
      </c>
    </row>
    <row r="221" spans="1:11" ht="14.4" customHeight="1" thickBot="1" x14ac:dyDescent="0.35">
      <c r="A221" s="636" t="s">
        <v>548</v>
      </c>
      <c r="B221" s="620">
        <v>1160</v>
      </c>
      <c r="C221" s="620">
        <v>1021.30698</v>
      </c>
      <c r="D221" s="621">
        <v>-138.69301999999999</v>
      </c>
      <c r="E221" s="627">
        <v>0.880437051724</v>
      </c>
      <c r="F221" s="620">
        <v>0</v>
      </c>
      <c r="G221" s="621">
        <v>0</v>
      </c>
      <c r="H221" s="623">
        <v>90.407669999999996</v>
      </c>
      <c r="I221" s="620">
        <v>354.932780000001</v>
      </c>
      <c r="J221" s="621">
        <v>354.932780000001</v>
      </c>
      <c r="K221" s="624" t="s">
        <v>336</v>
      </c>
    </row>
    <row r="222" spans="1:11" ht="14.4" customHeight="1" thickBot="1" x14ac:dyDescent="0.35">
      <c r="A222" s="637" t="s">
        <v>549</v>
      </c>
      <c r="B222" s="615">
        <v>1160</v>
      </c>
      <c r="C222" s="615">
        <v>1021.30698</v>
      </c>
      <c r="D222" s="616">
        <v>-138.69301999999999</v>
      </c>
      <c r="E222" s="617">
        <v>0.880437051724</v>
      </c>
      <c r="F222" s="615">
        <v>0</v>
      </c>
      <c r="G222" s="616">
        <v>0</v>
      </c>
      <c r="H222" s="618">
        <v>90.407669999999996</v>
      </c>
      <c r="I222" s="615">
        <v>354.932780000001</v>
      </c>
      <c r="J222" s="616">
        <v>354.932780000001</v>
      </c>
      <c r="K222" s="626" t="s">
        <v>336</v>
      </c>
    </row>
    <row r="223" spans="1:11" ht="14.4" customHeight="1" thickBot="1" x14ac:dyDescent="0.35">
      <c r="A223" s="636" t="s">
        <v>550</v>
      </c>
      <c r="B223" s="620">
        <v>0</v>
      </c>
      <c r="C223" s="620">
        <v>7.6980000000000004</v>
      </c>
      <c r="D223" s="621">
        <v>7.6980000000000004</v>
      </c>
      <c r="E223" s="622" t="s">
        <v>368</v>
      </c>
      <c r="F223" s="620">
        <v>0</v>
      </c>
      <c r="G223" s="621">
        <v>0</v>
      </c>
      <c r="H223" s="623">
        <v>0.49199999999999999</v>
      </c>
      <c r="I223" s="620">
        <v>2.1219999999999999</v>
      </c>
      <c r="J223" s="621">
        <v>2.1219999999999999</v>
      </c>
      <c r="K223" s="624" t="s">
        <v>336</v>
      </c>
    </row>
    <row r="224" spans="1:11" ht="14.4" customHeight="1" thickBot="1" x14ac:dyDescent="0.35">
      <c r="A224" s="637" t="s">
        <v>551</v>
      </c>
      <c r="B224" s="615">
        <v>0</v>
      </c>
      <c r="C224" s="615">
        <v>7.6980000000000004</v>
      </c>
      <c r="D224" s="616">
        <v>7.6980000000000004</v>
      </c>
      <c r="E224" s="625" t="s">
        <v>368</v>
      </c>
      <c r="F224" s="615">
        <v>0</v>
      </c>
      <c r="G224" s="616">
        <v>0</v>
      </c>
      <c r="H224" s="618">
        <v>0.49199999999999999</v>
      </c>
      <c r="I224" s="615">
        <v>2.1219999999999999</v>
      </c>
      <c r="J224" s="616">
        <v>2.1219999999999999</v>
      </c>
      <c r="K224" s="626" t="s">
        <v>336</v>
      </c>
    </row>
    <row r="225" spans="1:11" ht="14.4" customHeight="1" thickBot="1" x14ac:dyDescent="0.35">
      <c r="A225" s="636" t="s">
        <v>552</v>
      </c>
      <c r="B225" s="620">
        <v>650</v>
      </c>
      <c r="C225" s="620">
        <v>578.56880999999998</v>
      </c>
      <c r="D225" s="621">
        <v>-71.431190000000001</v>
      </c>
      <c r="E225" s="627">
        <v>0.89010586153799998</v>
      </c>
      <c r="F225" s="620">
        <v>0</v>
      </c>
      <c r="G225" s="621">
        <v>0</v>
      </c>
      <c r="H225" s="623">
        <v>62.364640000000001</v>
      </c>
      <c r="I225" s="620">
        <v>290.18496000000101</v>
      </c>
      <c r="J225" s="621">
        <v>290.18496000000101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619</v>
      </c>
      <c r="C226" s="615">
        <v>542.29398000000003</v>
      </c>
      <c r="D226" s="616">
        <v>-76.706019999999995</v>
      </c>
      <c r="E226" s="617">
        <v>0.87608074313399997</v>
      </c>
      <c r="F226" s="615">
        <v>0</v>
      </c>
      <c r="G226" s="616">
        <v>0</v>
      </c>
      <c r="H226" s="618">
        <v>62.364640000000001</v>
      </c>
      <c r="I226" s="615">
        <v>290.18496000000101</v>
      </c>
      <c r="J226" s="616">
        <v>290.18496000000101</v>
      </c>
      <c r="K226" s="626" t="s">
        <v>336</v>
      </c>
    </row>
    <row r="227" spans="1:11" ht="14.4" customHeight="1" thickBot="1" x14ac:dyDescent="0.35">
      <c r="A227" s="637" t="s">
        <v>554</v>
      </c>
      <c r="B227" s="615">
        <v>31</v>
      </c>
      <c r="C227" s="615">
        <v>36.274830000000001</v>
      </c>
      <c r="D227" s="616">
        <v>5.2748299999989996</v>
      </c>
      <c r="E227" s="617">
        <v>1.170155806451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0</v>
      </c>
      <c r="C228" s="620">
        <v>1944.29375</v>
      </c>
      <c r="D228" s="621">
        <v>1944.29375</v>
      </c>
      <c r="E228" s="622" t="s">
        <v>368</v>
      </c>
      <c r="F228" s="620">
        <v>0</v>
      </c>
      <c r="G228" s="621">
        <v>0</v>
      </c>
      <c r="H228" s="623">
        <v>150.74281000000099</v>
      </c>
      <c r="I228" s="620">
        <v>870.66501000000301</v>
      </c>
      <c r="J228" s="621">
        <v>870.66501000000301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0</v>
      </c>
      <c r="C229" s="615">
        <v>1944.29375</v>
      </c>
      <c r="D229" s="616">
        <v>1944.29375</v>
      </c>
      <c r="E229" s="625" t="s">
        <v>368</v>
      </c>
      <c r="F229" s="615">
        <v>0</v>
      </c>
      <c r="G229" s="616">
        <v>0</v>
      </c>
      <c r="H229" s="618">
        <v>150.74281000000099</v>
      </c>
      <c r="I229" s="615">
        <v>870.66501000000301</v>
      </c>
      <c r="J229" s="616">
        <v>870.66501000000301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10607</v>
      </c>
      <c r="C230" s="620">
        <v>12154.048870000001</v>
      </c>
      <c r="D230" s="621">
        <v>1547.0488700000001</v>
      </c>
      <c r="E230" s="627">
        <v>1.1458516894499999</v>
      </c>
      <c r="F230" s="620">
        <v>0</v>
      </c>
      <c r="G230" s="621">
        <v>0</v>
      </c>
      <c r="H230" s="623">
        <v>1004.12143</v>
      </c>
      <c r="I230" s="620">
        <v>3955.33275000001</v>
      </c>
      <c r="J230" s="621">
        <v>3955.33275000001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10607</v>
      </c>
      <c r="C231" s="615">
        <v>12154.048870000001</v>
      </c>
      <c r="D231" s="616">
        <v>1547.0488700000001</v>
      </c>
      <c r="E231" s="617">
        <v>1.1458516894499999</v>
      </c>
      <c r="F231" s="615">
        <v>0</v>
      </c>
      <c r="G231" s="616">
        <v>0</v>
      </c>
      <c r="H231" s="618">
        <v>1004.12143</v>
      </c>
      <c r="I231" s="615">
        <v>3955.33275000001</v>
      </c>
      <c r="J231" s="616">
        <v>3955.33275000001</v>
      </c>
      <c r="K231" s="626" t="s">
        <v>336</v>
      </c>
    </row>
    <row r="232" spans="1:11" ht="14.4" customHeight="1" thickBot="1" x14ac:dyDescent="0.35">
      <c r="A232" s="641" t="s">
        <v>559</v>
      </c>
      <c r="B232" s="620">
        <v>0</v>
      </c>
      <c r="C232" s="620">
        <v>0.47292000000000001</v>
      </c>
      <c r="D232" s="621">
        <v>0.47292000000000001</v>
      </c>
      <c r="E232" s="622" t="s">
        <v>368</v>
      </c>
      <c r="F232" s="620">
        <v>0</v>
      </c>
      <c r="G232" s="621">
        <v>0</v>
      </c>
      <c r="H232" s="623">
        <v>0</v>
      </c>
      <c r="I232" s="620">
        <v>0</v>
      </c>
      <c r="J232" s="621">
        <v>0</v>
      </c>
      <c r="K232" s="624" t="s">
        <v>336</v>
      </c>
    </row>
    <row r="233" spans="1:11" ht="14.4" customHeight="1" thickBot="1" x14ac:dyDescent="0.35">
      <c r="A233" s="638" t="s">
        <v>560</v>
      </c>
      <c r="B233" s="620">
        <v>0</v>
      </c>
      <c r="C233" s="620">
        <v>0.47292000000000001</v>
      </c>
      <c r="D233" s="621">
        <v>0.47292000000000001</v>
      </c>
      <c r="E233" s="622" t="s">
        <v>368</v>
      </c>
      <c r="F233" s="620">
        <v>0</v>
      </c>
      <c r="G233" s="621">
        <v>0</v>
      </c>
      <c r="H233" s="623">
        <v>0</v>
      </c>
      <c r="I233" s="620">
        <v>0</v>
      </c>
      <c r="J233" s="621">
        <v>0</v>
      </c>
      <c r="K233" s="624" t="s">
        <v>336</v>
      </c>
    </row>
    <row r="234" spans="1:11" ht="14.4" customHeight="1" thickBot="1" x14ac:dyDescent="0.35">
      <c r="A234" s="640" t="s">
        <v>561</v>
      </c>
      <c r="B234" s="620">
        <v>0</v>
      </c>
      <c r="C234" s="620">
        <v>0.47292000000000001</v>
      </c>
      <c r="D234" s="621">
        <v>0.47292000000000001</v>
      </c>
      <c r="E234" s="622" t="s">
        <v>368</v>
      </c>
      <c r="F234" s="620">
        <v>0</v>
      </c>
      <c r="G234" s="621">
        <v>0</v>
      </c>
      <c r="H234" s="623">
        <v>0</v>
      </c>
      <c r="I234" s="620">
        <v>0</v>
      </c>
      <c r="J234" s="621">
        <v>0</v>
      </c>
      <c r="K234" s="624" t="s">
        <v>336</v>
      </c>
    </row>
    <row r="235" spans="1:11" ht="14.4" customHeight="1" thickBot="1" x14ac:dyDescent="0.35">
      <c r="A235" s="636" t="s">
        <v>562</v>
      </c>
      <c r="B235" s="620">
        <v>0</v>
      </c>
      <c r="C235" s="620">
        <v>0.47292000000000001</v>
      </c>
      <c r="D235" s="621">
        <v>0.47292000000000001</v>
      </c>
      <c r="E235" s="622" t="s">
        <v>368</v>
      </c>
      <c r="F235" s="620">
        <v>0</v>
      </c>
      <c r="G235" s="621">
        <v>0</v>
      </c>
      <c r="H235" s="623">
        <v>0</v>
      </c>
      <c r="I235" s="620">
        <v>0</v>
      </c>
      <c r="J235" s="621">
        <v>0</v>
      </c>
      <c r="K235" s="624" t="s">
        <v>336</v>
      </c>
    </row>
    <row r="236" spans="1:11" ht="14.4" customHeight="1" thickBot="1" x14ac:dyDescent="0.35">
      <c r="A236" s="637" t="s">
        <v>563</v>
      </c>
      <c r="B236" s="615">
        <v>0</v>
      </c>
      <c r="C236" s="615">
        <v>0.47292000000000001</v>
      </c>
      <c r="D236" s="616">
        <v>0.47292000000000001</v>
      </c>
      <c r="E236" s="625" t="s">
        <v>368</v>
      </c>
      <c r="F236" s="615">
        <v>0</v>
      </c>
      <c r="G236" s="616">
        <v>0</v>
      </c>
      <c r="H236" s="618">
        <v>0</v>
      </c>
      <c r="I236" s="615">
        <v>0</v>
      </c>
      <c r="J236" s="616">
        <v>0</v>
      </c>
      <c r="K236" s="626" t="s">
        <v>336</v>
      </c>
    </row>
    <row r="237" spans="1:11" ht="14.4" customHeight="1" thickBot="1" x14ac:dyDescent="0.35">
      <c r="A237" s="642"/>
      <c r="B237" s="615">
        <v>-4086.2059623821701</v>
      </c>
      <c r="C237" s="615">
        <v>4303.5984699999399</v>
      </c>
      <c r="D237" s="616">
        <v>8389.8044323821105</v>
      </c>
      <c r="E237" s="617">
        <v>-1.053201554111</v>
      </c>
      <c r="F237" s="615">
        <v>26862.1108054297</v>
      </c>
      <c r="G237" s="616">
        <v>8954.0369351432291</v>
      </c>
      <c r="H237" s="618">
        <v>-587.26112000000296</v>
      </c>
      <c r="I237" s="615">
        <v>299.385829999956</v>
      </c>
      <c r="J237" s="616">
        <v>-8654.6511051432808</v>
      </c>
      <c r="K237" s="619">
        <v>1.1145283115E-2</v>
      </c>
    </row>
    <row r="238" spans="1:11" ht="14.4" customHeight="1" thickBot="1" x14ac:dyDescent="0.35">
      <c r="A238" s="643" t="s">
        <v>66</v>
      </c>
      <c r="B238" s="629">
        <v>-4086.2059623821701</v>
      </c>
      <c r="C238" s="629">
        <v>4303.5984699999399</v>
      </c>
      <c r="D238" s="630">
        <v>8389.8044323821105</v>
      </c>
      <c r="E238" s="631" t="s">
        <v>368</v>
      </c>
      <c r="F238" s="629">
        <v>26862.1108054297</v>
      </c>
      <c r="G238" s="630">
        <v>8954.0369351432291</v>
      </c>
      <c r="H238" s="629">
        <v>-587.26112000000296</v>
      </c>
      <c r="I238" s="629">
        <v>299.38582999996299</v>
      </c>
      <c r="J238" s="630">
        <v>-8654.6511051432699</v>
      </c>
      <c r="K238" s="632">
        <v>1.1145283115E-2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564</v>
      </c>
      <c r="B5" s="645" t="s">
        <v>565</v>
      </c>
      <c r="C5" s="646" t="s">
        <v>566</v>
      </c>
      <c r="D5" s="646" t="s">
        <v>566</v>
      </c>
      <c r="E5" s="646"/>
      <c r="F5" s="646" t="s">
        <v>566</v>
      </c>
      <c r="G5" s="646" t="s">
        <v>566</v>
      </c>
      <c r="H5" s="646" t="s">
        <v>566</v>
      </c>
      <c r="I5" s="647" t="s">
        <v>566</v>
      </c>
      <c r="J5" s="648" t="s">
        <v>74</v>
      </c>
    </row>
    <row r="6" spans="1:10" ht="14.4" customHeight="1" x14ac:dyDescent="0.3">
      <c r="A6" s="644" t="s">
        <v>564</v>
      </c>
      <c r="B6" s="645" t="s">
        <v>344</v>
      </c>
      <c r="C6" s="646">
        <v>4816.3333799999982</v>
      </c>
      <c r="D6" s="646">
        <v>4277.771660000004</v>
      </c>
      <c r="E6" s="646"/>
      <c r="F6" s="646">
        <v>4378.5346900000031</v>
      </c>
      <c r="G6" s="646">
        <v>4623.7712519881115</v>
      </c>
      <c r="H6" s="646">
        <v>-245.23656198810841</v>
      </c>
      <c r="I6" s="647">
        <v>0.94696178754892724</v>
      </c>
      <c r="J6" s="648" t="s">
        <v>1</v>
      </c>
    </row>
    <row r="7" spans="1:10" ht="14.4" customHeight="1" x14ac:dyDescent="0.3">
      <c r="A7" s="644" t="s">
        <v>564</v>
      </c>
      <c r="B7" s="645" t="s">
        <v>345</v>
      </c>
      <c r="C7" s="646">
        <v>678.49914999999999</v>
      </c>
      <c r="D7" s="646">
        <v>400.8236</v>
      </c>
      <c r="E7" s="646"/>
      <c r="F7" s="646">
        <v>472.56112000000002</v>
      </c>
      <c r="G7" s="646">
        <v>439.67132168680598</v>
      </c>
      <c r="H7" s="646">
        <v>32.889798313194035</v>
      </c>
      <c r="I7" s="647">
        <v>1.0748054209835924</v>
      </c>
      <c r="J7" s="648" t="s">
        <v>1</v>
      </c>
    </row>
    <row r="8" spans="1:10" ht="14.4" customHeight="1" x14ac:dyDescent="0.3">
      <c r="A8" s="644" t="s">
        <v>564</v>
      </c>
      <c r="B8" s="645" t="s">
        <v>346</v>
      </c>
      <c r="C8" s="646">
        <v>20.297070000000001</v>
      </c>
      <c r="D8" s="646">
        <v>0</v>
      </c>
      <c r="E8" s="646"/>
      <c r="F8" s="646">
        <v>0</v>
      </c>
      <c r="G8" s="646">
        <v>6.3734565893749995</v>
      </c>
      <c r="H8" s="646">
        <v>-6.3734565893749995</v>
      </c>
      <c r="I8" s="647">
        <v>0</v>
      </c>
      <c r="J8" s="648" t="s">
        <v>1</v>
      </c>
    </row>
    <row r="9" spans="1:10" ht="14.4" customHeight="1" x14ac:dyDescent="0.3">
      <c r="A9" s="644" t="s">
        <v>564</v>
      </c>
      <c r="B9" s="645" t="s">
        <v>347</v>
      </c>
      <c r="C9" s="646">
        <v>267.954419999999</v>
      </c>
      <c r="D9" s="646">
        <v>237.89193999999998</v>
      </c>
      <c r="E9" s="646"/>
      <c r="F9" s="646">
        <v>382.56918999999999</v>
      </c>
      <c r="G9" s="646">
        <v>312.4623119504547</v>
      </c>
      <c r="H9" s="646">
        <v>70.106878049545287</v>
      </c>
      <c r="I9" s="647">
        <v>1.224369069062837</v>
      </c>
      <c r="J9" s="648" t="s">
        <v>1</v>
      </c>
    </row>
    <row r="10" spans="1:10" ht="14.4" customHeight="1" x14ac:dyDescent="0.3">
      <c r="A10" s="644" t="s">
        <v>564</v>
      </c>
      <c r="B10" s="645" t="s">
        <v>348</v>
      </c>
      <c r="C10" s="646">
        <v>0</v>
      </c>
      <c r="D10" s="646">
        <v>21.73836</v>
      </c>
      <c r="E10" s="646"/>
      <c r="F10" s="646">
        <v>0</v>
      </c>
      <c r="G10" s="646">
        <v>14.026612097663334</v>
      </c>
      <c r="H10" s="646">
        <v>-14.026612097663334</v>
      </c>
      <c r="I10" s="647">
        <v>0</v>
      </c>
      <c r="J10" s="648" t="s">
        <v>1</v>
      </c>
    </row>
    <row r="11" spans="1:10" ht="14.4" customHeight="1" x14ac:dyDescent="0.3">
      <c r="A11" s="644" t="s">
        <v>564</v>
      </c>
      <c r="B11" s="645" t="s">
        <v>349</v>
      </c>
      <c r="C11" s="646">
        <v>683.62954999999999</v>
      </c>
      <c r="D11" s="646">
        <v>571.74064000000101</v>
      </c>
      <c r="E11" s="646"/>
      <c r="F11" s="646">
        <v>352.46990000000005</v>
      </c>
      <c r="G11" s="646">
        <v>581.54821727517663</v>
      </c>
      <c r="H11" s="646">
        <v>-229.07831727517657</v>
      </c>
      <c r="I11" s="647">
        <v>0.60608886680365937</v>
      </c>
      <c r="J11" s="648" t="s">
        <v>1</v>
      </c>
    </row>
    <row r="12" spans="1:10" ht="14.4" customHeight="1" x14ac:dyDescent="0.3">
      <c r="A12" s="644" t="s">
        <v>564</v>
      </c>
      <c r="B12" s="645" t="s">
        <v>350</v>
      </c>
      <c r="C12" s="646">
        <v>514.49476999999899</v>
      </c>
      <c r="D12" s="646">
        <v>629.62269000000106</v>
      </c>
      <c r="E12" s="646"/>
      <c r="F12" s="646">
        <v>453.56260000000003</v>
      </c>
      <c r="G12" s="646">
        <v>675.30549671798667</v>
      </c>
      <c r="H12" s="646">
        <v>-221.74289671798664</v>
      </c>
      <c r="I12" s="647">
        <v>0.67164061629045446</v>
      </c>
      <c r="J12" s="648" t="s">
        <v>1</v>
      </c>
    </row>
    <row r="13" spans="1:10" ht="14.4" customHeight="1" x14ac:dyDescent="0.3">
      <c r="A13" s="644" t="s">
        <v>564</v>
      </c>
      <c r="B13" s="645" t="s">
        <v>351</v>
      </c>
      <c r="C13" s="646">
        <v>241.55203999999898</v>
      </c>
      <c r="D13" s="646">
        <v>240.55736000000002</v>
      </c>
      <c r="E13" s="646"/>
      <c r="F13" s="646">
        <v>263.93054000000001</v>
      </c>
      <c r="G13" s="646">
        <v>240.810594245527</v>
      </c>
      <c r="H13" s="646">
        <v>23.119945754473008</v>
      </c>
      <c r="I13" s="647">
        <v>1.0960088397560293</v>
      </c>
      <c r="J13" s="648" t="s">
        <v>1</v>
      </c>
    </row>
    <row r="14" spans="1:10" ht="14.4" customHeight="1" x14ac:dyDescent="0.3">
      <c r="A14" s="644" t="s">
        <v>564</v>
      </c>
      <c r="B14" s="645" t="s">
        <v>567</v>
      </c>
      <c r="C14" s="646">
        <v>7222.7603799999943</v>
      </c>
      <c r="D14" s="646">
        <v>6380.1462500000052</v>
      </c>
      <c r="E14" s="646"/>
      <c r="F14" s="646">
        <v>6303.6280400000041</v>
      </c>
      <c r="G14" s="646">
        <v>6893.9692625510997</v>
      </c>
      <c r="H14" s="646">
        <v>-590.3412225510956</v>
      </c>
      <c r="I14" s="647">
        <v>0.9143684574055323</v>
      </c>
      <c r="J14" s="648" t="s">
        <v>568</v>
      </c>
    </row>
    <row r="16" spans="1:10" ht="14.4" customHeight="1" x14ac:dyDescent="0.3">
      <c r="A16" s="644" t="s">
        <v>564</v>
      </c>
      <c r="B16" s="645" t="s">
        <v>565</v>
      </c>
      <c r="C16" s="646" t="s">
        <v>566</v>
      </c>
      <c r="D16" s="646" t="s">
        <v>566</v>
      </c>
      <c r="E16" s="646"/>
      <c r="F16" s="646" t="s">
        <v>566</v>
      </c>
      <c r="G16" s="646" t="s">
        <v>566</v>
      </c>
      <c r="H16" s="646" t="s">
        <v>566</v>
      </c>
      <c r="I16" s="647" t="s">
        <v>566</v>
      </c>
      <c r="J16" s="648" t="s">
        <v>74</v>
      </c>
    </row>
    <row r="17" spans="1:10" ht="14.4" customHeight="1" x14ac:dyDescent="0.3">
      <c r="A17" s="644" t="s">
        <v>569</v>
      </c>
      <c r="B17" s="645" t="s">
        <v>570</v>
      </c>
      <c r="C17" s="646" t="s">
        <v>566</v>
      </c>
      <c r="D17" s="646" t="s">
        <v>566</v>
      </c>
      <c r="E17" s="646"/>
      <c r="F17" s="646" t="s">
        <v>566</v>
      </c>
      <c r="G17" s="646" t="s">
        <v>566</v>
      </c>
      <c r="H17" s="646" t="s">
        <v>566</v>
      </c>
      <c r="I17" s="647" t="s">
        <v>566</v>
      </c>
      <c r="J17" s="648" t="s">
        <v>0</v>
      </c>
    </row>
    <row r="18" spans="1:10" ht="14.4" customHeight="1" x14ac:dyDescent="0.3">
      <c r="A18" s="644" t="s">
        <v>569</v>
      </c>
      <c r="B18" s="645" t="s">
        <v>344</v>
      </c>
      <c r="C18" s="646">
        <v>11.559430000000003</v>
      </c>
      <c r="D18" s="646">
        <v>3.8207300000000002</v>
      </c>
      <c r="E18" s="646"/>
      <c r="F18" s="646">
        <v>6.5250900000000005</v>
      </c>
      <c r="G18" s="646">
        <v>6.6144348291506665</v>
      </c>
      <c r="H18" s="646">
        <v>-8.9344829150665994E-2</v>
      </c>
      <c r="I18" s="647">
        <v>0.98649244698021488</v>
      </c>
      <c r="J18" s="648" t="s">
        <v>1</v>
      </c>
    </row>
    <row r="19" spans="1:10" ht="14.4" customHeight="1" x14ac:dyDescent="0.3">
      <c r="A19" s="644" t="s">
        <v>569</v>
      </c>
      <c r="B19" s="645" t="s">
        <v>347</v>
      </c>
      <c r="C19" s="646" t="s">
        <v>566</v>
      </c>
      <c r="D19" s="646">
        <v>0</v>
      </c>
      <c r="E19" s="646"/>
      <c r="F19" s="646">
        <v>0</v>
      </c>
      <c r="G19" s="646">
        <v>13.241040836998001</v>
      </c>
      <c r="H19" s="646">
        <v>-13.241040836998001</v>
      </c>
      <c r="I19" s="647">
        <v>0</v>
      </c>
      <c r="J19" s="648" t="s">
        <v>1</v>
      </c>
    </row>
    <row r="20" spans="1:10" ht="14.4" customHeight="1" x14ac:dyDescent="0.3">
      <c r="A20" s="644" t="s">
        <v>569</v>
      </c>
      <c r="B20" s="645" t="s">
        <v>571</v>
      </c>
      <c r="C20" s="646">
        <v>11.559430000000003</v>
      </c>
      <c r="D20" s="646">
        <v>3.8207300000000002</v>
      </c>
      <c r="E20" s="646"/>
      <c r="F20" s="646">
        <v>6.5250900000000005</v>
      </c>
      <c r="G20" s="646">
        <v>19.855475666148667</v>
      </c>
      <c r="H20" s="646">
        <v>-13.330385666148667</v>
      </c>
      <c r="I20" s="647">
        <v>0.32862924614415251</v>
      </c>
      <c r="J20" s="648" t="s">
        <v>572</v>
      </c>
    </row>
    <row r="21" spans="1:10" ht="14.4" customHeight="1" x14ac:dyDescent="0.3">
      <c r="A21" s="644" t="s">
        <v>566</v>
      </c>
      <c r="B21" s="645" t="s">
        <v>566</v>
      </c>
      <c r="C21" s="646" t="s">
        <v>566</v>
      </c>
      <c r="D21" s="646" t="s">
        <v>566</v>
      </c>
      <c r="E21" s="646"/>
      <c r="F21" s="646" t="s">
        <v>566</v>
      </c>
      <c r="G21" s="646" t="s">
        <v>566</v>
      </c>
      <c r="H21" s="646" t="s">
        <v>566</v>
      </c>
      <c r="I21" s="647" t="s">
        <v>566</v>
      </c>
      <c r="J21" s="648" t="s">
        <v>573</v>
      </c>
    </row>
    <row r="22" spans="1:10" ht="14.4" customHeight="1" x14ac:dyDescent="0.3">
      <c r="A22" s="644" t="s">
        <v>574</v>
      </c>
      <c r="B22" s="645" t="s">
        <v>575</v>
      </c>
      <c r="C22" s="646" t="s">
        <v>566</v>
      </c>
      <c r="D22" s="646" t="s">
        <v>566</v>
      </c>
      <c r="E22" s="646"/>
      <c r="F22" s="646" t="s">
        <v>566</v>
      </c>
      <c r="G22" s="646" t="s">
        <v>566</v>
      </c>
      <c r="H22" s="646" t="s">
        <v>566</v>
      </c>
      <c r="I22" s="647" t="s">
        <v>566</v>
      </c>
      <c r="J22" s="648" t="s">
        <v>0</v>
      </c>
    </row>
    <row r="23" spans="1:10" ht="14.4" customHeight="1" x14ac:dyDescent="0.3">
      <c r="A23" s="644" t="s">
        <v>574</v>
      </c>
      <c r="B23" s="645" t="s">
        <v>344</v>
      </c>
      <c r="C23" s="646">
        <v>2413.121799999999</v>
      </c>
      <c r="D23" s="646">
        <v>2347.5413200000021</v>
      </c>
      <c r="E23" s="646"/>
      <c r="F23" s="646">
        <v>2254.4407600000009</v>
      </c>
      <c r="G23" s="646">
        <v>2684.6665821061733</v>
      </c>
      <c r="H23" s="646">
        <v>-430.22582210617247</v>
      </c>
      <c r="I23" s="647">
        <v>0.83974701924860562</v>
      </c>
      <c r="J23" s="648" t="s">
        <v>1</v>
      </c>
    </row>
    <row r="24" spans="1:10" ht="14.4" customHeight="1" x14ac:dyDescent="0.3">
      <c r="A24" s="644" t="s">
        <v>574</v>
      </c>
      <c r="B24" s="645" t="s">
        <v>345</v>
      </c>
      <c r="C24" s="646">
        <v>607.83445000000006</v>
      </c>
      <c r="D24" s="646">
        <v>400.8236</v>
      </c>
      <c r="E24" s="646"/>
      <c r="F24" s="646">
        <v>470.88925</v>
      </c>
      <c r="G24" s="646">
        <v>436.40116943016665</v>
      </c>
      <c r="H24" s="646">
        <v>34.488080569833357</v>
      </c>
      <c r="I24" s="647">
        <v>1.0790283871486099</v>
      </c>
      <c r="J24" s="648" t="s">
        <v>1</v>
      </c>
    </row>
    <row r="25" spans="1:10" ht="14.4" customHeight="1" x14ac:dyDescent="0.3">
      <c r="A25" s="644" t="s">
        <v>574</v>
      </c>
      <c r="B25" s="645" t="s">
        <v>346</v>
      </c>
      <c r="C25" s="646">
        <v>20.297070000000001</v>
      </c>
      <c r="D25" s="646">
        <v>0</v>
      </c>
      <c r="E25" s="646"/>
      <c r="F25" s="646">
        <v>0</v>
      </c>
      <c r="G25" s="646">
        <v>6.3734565893749995</v>
      </c>
      <c r="H25" s="646">
        <v>-6.3734565893749995</v>
      </c>
      <c r="I25" s="647">
        <v>0</v>
      </c>
      <c r="J25" s="648" t="s">
        <v>1</v>
      </c>
    </row>
    <row r="26" spans="1:10" ht="14.4" customHeight="1" x14ac:dyDescent="0.3">
      <c r="A26" s="644" t="s">
        <v>574</v>
      </c>
      <c r="B26" s="645" t="s">
        <v>347</v>
      </c>
      <c r="C26" s="646">
        <v>267.954419999999</v>
      </c>
      <c r="D26" s="646">
        <v>237.89193999999998</v>
      </c>
      <c r="E26" s="646"/>
      <c r="F26" s="646">
        <v>382.56918999999999</v>
      </c>
      <c r="G26" s="646">
        <v>299.22127111345668</v>
      </c>
      <c r="H26" s="646">
        <v>83.347918886543312</v>
      </c>
      <c r="I26" s="647">
        <v>1.2785494446179932</v>
      </c>
      <c r="J26" s="648" t="s">
        <v>1</v>
      </c>
    </row>
    <row r="27" spans="1:10" ht="14.4" customHeight="1" x14ac:dyDescent="0.3">
      <c r="A27" s="644" t="s">
        <v>574</v>
      </c>
      <c r="B27" s="645" t="s">
        <v>348</v>
      </c>
      <c r="C27" s="646">
        <v>0</v>
      </c>
      <c r="D27" s="646">
        <v>21.73836</v>
      </c>
      <c r="E27" s="646"/>
      <c r="F27" s="646">
        <v>0</v>
      </c>
      <c r="G27" s="646">
        <v>14.026612097663334</v>
      </c>
      <c r="H27" s="646">
        <v>-14.026612097663334</v>
      </c>
      <c r="I27" s="647">
        <v>0</v>
      </c>
      <c r="J27" s="648" t="s">
        <v>1</v>
      </c>
    </row>
    <row r="28" spans="1:10" ht="14.4" customHeight="1" x14ac:dyDescent="0.3">
      <c r="A28" s="644" t="s">
        <v>574</v>
      </c>
      <c r="B28" s="645" t="s">
        <v>349</v>
      </c>
      <c r="C28" s="646">
        <v>683.62954999999999</v>
      </c>
      <c r="D28" s="646">
        <v>571.74064000000101</v>
      </c>
      <c r="E28" s="646"/>
      <c r="F28" s="646">
        <v>352.46990000000005</v>
      </c>
      <c r="G28" s="646">
        <v>581.54821727517663</v>
      </c>
      <c r="H28" s="646">
        <v>-229.07831727517657</v>
      </c>
      <c r="I28" s="647">
        <v>0.60608886680365937</v>
      </c>
      <c r="J28" s="648" t="s">
        <v>1</v>
      </c>
    </row>
    <row r="29" spans="1:10" ht="14.4" customHeight="1" x14ac:dyDescent="0.3">
      <c r="A29" s="644" t="s">
        <v>574</v>
      </c>
      <c r="B29" s="645" t="s">
        <v>350</v>
      </c>
      <c r="C29" s="646">
        <v>514.49476999999899</v>
      </c>
      <c r="D29" s="646">
        <v>629.62269000000106</v>
      </c>
      <c r="E29" s="646"/>
      <c r="F29" s="646">
        <v>453.56260000000003</v>
      </c>
      <c r="G29" s="646">
        <v>675.30549671798667</v>
      </c>
      <c r="H29" s="646">
        <v>-221.74289671798664</v>
      </c>
      <c r="I29" s="647">
        <v>0.67164061629045446</v>
      </c>
      <c r="J29" s="648" t="s">
        <v>1</v>
      </c>
    </row>
    <row r="30" spans="1:10" ht="14.4" customHeight="1" x14ac:dyDescent="0.3">
      <c r="A30" s="644" t="s">
        <v>574</v>
      </c>
      <c r="B30" s="645" t="s">
        <v>351</v>
      </c>
      <c r="C30" s="646">
        <v>67.754369999999994</v>
      </c>
      <c r="D30" s="646">
        <v>60.004690000000004</v>
      </c>
      <c r="E30" s="646"/>
      <c r="F30" s="646">
        <v>64.825410000000005</v>
      </c>
      <c r="G30" s="646">
        <v>62.12415192705766</v>
      </c>
      <c r="H30" s="646">
        <v>2.7012580729423448</v>
      </c>
      <c r="I30" s="647">
        <v>1.0434816088292682</v>
      </c>
      <c r="J30" s="648" t="s">
        <v>1</v>
      </c>
    </row>
    <row r="31" spans="1:10" ht="14.4" customHeight="1" x14ac:dyDescent="0.3">
      <c r="A31" s="644" t="s">
        <v>574</v>
      </c>
      <c r="B31" s="645" t="s">
        <v>576</v>
      </c>
      <c r="C31" s="646">
        <v>4575.0864299999976</v>
      </c>
      <c r="D31" s="646">
        <v>4269.3632400000042</v>
      </c>
      <c r="E31" s="646"/>
      <c r="F31" s="646">
        <v>3978.7571100000014</v>
      </c>
      <c r="G31" s="646">
        <v>4759.6669572570563</v>
      </c>
      <c r="H31" s="646">
        <v>-780.90984725705493</v>
      </c>
      <c r="I31" s="647">
        <v>0.83593183004823413</v>
      </c>
      <c r="J31" s="648" t="s">
        <v>572</v>
      </c>
    </row>
    <row r="32" spans="1:10" ht="14.4" customHeight="1" x14ac:dyDescent="0.3">
      <c r="A32" s="644" t="s">
        <v>566</v>
      </c>
      <c r="B32" s="645" t="s">
        <v>566</v>
      </c>
      <c r="C32" s="646" t="s">
        <v>566</v>
      </c>
      <c r="D32" s="646" t="s">
        <v>566</v>
      </c>
      <c r="E32" s="646"/>
      <c r="F32" s="646" t="s">
        <v>566</v>
      </c>
      <c r="G32" s="646" t="s">
        <v>566</v>
      </c>
      <c r="H32" s="646" t="s">
        <v>566</v>
      </c>
      <c r="I32" s="647" t="s">
        <v>566</v>
      </c>
      <c r="J32" s="648" t="s">
        <v>573</v>
      </c>
    </row>
    <row r="33" spans="1:10" ht="14.4" customHeight="1" x14ac:dyDescent="0.3">
      <c r="A33" s="644" t="s">
        <v>577</v>
      </c>
      <c r="B33" s="645" t="s">
        <v>578</v>
      </c>
      <c r="C33" s="646" t="s">
        <v>566</v>
      </c>
      <c r="D33" s="646" t="s">
        <v>566</v>
      </c>
      <c r="E33" s="646"/>
      <c r="F33" s="646" t="s">
        <v>566</v>
      </c>
      <c r="G33" s="646" t="s">
        <v>566</v>
      </c>
      <c r="H33" s="646" t="s">
        <v>566</v>
      </c>
      <c r="I33" s="647" t="s">
        <v>566</v>
      </c>
      <c r="J33" s="648" t="s">
        <v>0</v>
      </c>
    </row>
    <row r="34" spans="1:10" ht="14.4" customHeight="1" x14ac:dyDescent="0.3">
      <c r="A34" s="644" t="s">
        <v>577</v>
      </c>
      <c r="B34" s="645" t="s">
        <v>344</v>
      </c>
      <c r="C34" s="646">
        <v>1233.94903</v>
      </c>
      <c r="D34" s="646">
        <v>914.73778000000107</v>
      </c>
      <c r="E34" s="646"/>
      <c r="F34" s="646">
        <v>1050.282200000001</v>
      </c>
      <c r="G34" s="646">
        <v>947.94466685385669</v>
      </c>
      <c r="H34" s="646">
        <v>102.33753314614432</v>
      </c>
      <c r="I34" s="647">
        <v>1.1079572856143527</v>
      </c>
      <c r="J34" s="648" t="s">
        <v>1</v>
      </c>
    </row>
    <row r="35" spans="1:10" ht="14.4" customHeight="1" x14ac:dyDescent="0.3">
      <c r="A35" s="644" t="s">
        <v>577</v>
      </c>
      <c r="B35" s="645" t="s">
        <v>345</v>
      </c>
      <c r="C35" s="646">
        <v>34.922699999999999</v>
      </c>
      <c r="D35" s="646">
        <v>0</v>
      </c>
      <c r="E35" s="646"/>
      <c r="F35" s="646" t="s">
        <v>566</v>
      </c>
      <c r="G35" s="646" t="s">
        <v>566</v>
      </c>
      <c r="H35" s="646" t="s">
        <v>566</v>
      </c>
      <c r="I35" s="647" t="s">
        <v>566</v>
      </c>
      <c r="J35" s="648" t="s">
        <v>1</v>
      </c>
    </row>
    <row r="36" spans="1:10" ht="14.4" customHeight="1" x14ac:dyDescent="0.3">
      <c r="A36" s="644" t="s">
        <v>577</v>
      </c>
      <c r="B36" s="645" t="s">
        <v>351</v>
      </c>
      <c r="C36" s="646">
        <v>173.427369999999</v>
      </c>
      <c r="D36" s="646">
        <v>180.55267000000001</v>
      </c>
      <c r="E36" s="646"/>
      <c r="F36" s="646">
        <v>197.44913</v>
      </c>
      <c r="G36" s="646">
        <v>175.82008698579202</v>
      </c>
      <c r="H36" s="646">
        <v>21.62904301420798</v>
      </c>
      <c r="I36" s="647">
        <v>1.1230180429609036</v>
      </c>
      <c r="J36" s="648" t="s">
        <v>1</v>
      </c>
    </row>
    <row r="37" spans="1:10" ht="14.4" customHeight="1" x14ac:dyDescent="0.3">
      <c r="A37" s="644" t="s">
        <v>577</v>
      </c>
      <c r="B37" s="645" t="s">
        <v>579</v>
      </c>
      <c r="C37" s="646">
        <v>1442.299099999999</v>
      </c>
      <c r="D37" s="646">
        <v>1095.2904500000011</v>
      </c>
      <c r="E37" s="646"/>
      <c r="F37" s="646">
        <v>1247.731330000001</v>
      </c>
      <c r="G37" s="646">
        <v>1123.7647538396486</v>
      </c>
      <c r="H37" s="646">
        <v>123.96657616035236</v>
      </c>
      <c r="I37" s="647">
        <v>1.1103136361385129</v>
      </c>
      <c r="J37" s="648" t="s">
        <v>572</v>
      </c>
    </row>
    <row r="38" spans="1:10" ht="14.4" customHeight="1" x14ac:dyDescent="0.3">
      <c r="A38" s="644" t="s">
        <v>566</v>
      </c>
      <c r="B38" s="645" t="s">
        <v>566</v>
      </c>
      <c r="C38" s="646" t="s">
        <v>566</v>
      </c>
      <c r="D38" s="646" t="s">
        <v>566</v>
      </c>
      <c r="E38" s="646"/>
      <c r="F38" s="646" t="s">
        <v>566</v>
      </c>
      <c r="G38" s="646" t="s">
        <v>566</v>
      </c>
      <c r="H38" s="646" t="s">
        <v>566</v>
      </c>
      <c r="I38" s="647" t="s">
        <v>566</v>
      </c>
      <c r="J38" s="648" t="s">
        <v>573</v>
      </c>
    </row>
    <row r="39" spans="1:10" ht="14.4" customHeight="1" x14ac:dyDescent="0.3">
      <c r="A39" s="644" t="s">
        <v>580</v>
      </c>
      <c r="B39" s="645" t="s">
        <v>581</v>
      </c>
      <c r="C39" s="646" t="s">
        <v>566</v>
      </c>
      <c r="D39" s="646" t="s">
        <v>566</v>
      </c>
      <c r="E39" s="646"/>
      <c r="F39" s="646" t="s">
        <v>566</v>
      </c>
      <c r="G39" s="646" t="s">
        <v>566</v>
      </c>
      <c r="H39" s="646" t="s">
        <v>566</v>
      </c>
      <c r="I39" s="647" t="s">
        <v>566</v>
      </c>
      <c r="J39" s="648" t="s">
        <v>0</v>
      </c>
    </row>
    <row r="40" spans="1:10" ht="14.4" customHeight="1" x14ac:dyDescent="0.3">
      <c r="A40" s="644" t="s">
        <v>580</v>
      </c>
      <c r="B40" s="645" t="s">
        <v>344</v>
      </c>
      <c r="C40" s="646">
        <v>1005.99863</v>
      </c>
      <c r="D40" s="646">
        <v>888.63687000000095</v>
      </c>
      <c r="E40" s="646"/>
      <c r="F40" s="646">
        <v>824.93890000000101</v>
      </c>
      <c r="G40" s="646">
        <v>841.03873803916997</v>
      </c>
      <c r="H40" s="646">
        <v>-16.099838039168958</v>
      </c>
      <c r="I40" s="647">
        <v>0.9808571979969618</v>
      </c>
      <c r="J40" s="648" t="s">
        <v>1</v>
      </c>
    </row>
    <row r="41" spans="1:10" ht="14.4" customHeight="1" x14ac:dyDescent="0.3">
      <c r="A41" s="644" t="s">
        <v>580</v>
      </c>
      <c r="B41" s="645" t="s">
        <v>345</v>
      </c>
      <c r="C41" s="646">
        <v>35.742000000000004</v>
      </c>
      <c r="D41" s="646">
        <v>0</v>
      </c>
      <c r="E41" s="646"/>
      <c r="F41" s="646">
        <v>1.67187</v>
      </c>
      <c r="G41" s="646">
        <v>3.2701522566393333</v>
      </c>
      <c r="H41" s="646">
        <v>-1.5982822566393333</v>
      </c>
      <c r="I41" s="647">
        <v>0.51125142464104889</v>
      </c>
      <c r="J41" s="648" t="s">
        <v>1</v>
      </c>
    </row>
    <row r="42" spans="1:10" ht="14.4" customHeight="1" x14ac:dyDescent="0.3">
      <c r="A42" s="644" t="s">
        <v>580</v>
      </c>
      <c r="B42" s="645" t="s">
        <v>351</v>
      </c>
      <c r="C42" s="646" t="s">
        <v>566</v>
      </c>
      <c r="D42" s="646">
        <v>0</v>
      </c>
      <c r="E42" s="646"/>
      <c r="F42" s="646">
        <v>0</v>
      </c>
      <c r="G42" s="646">
        <v>2.8663553326773332</v>
      </c>
      <c r="H42" s="646">
        <v>-2.8663553326773332</v>
      </c>
      <c r="I42" s="647">
        <v>0</v>
      </c>
      <c r="J42" s="648" t="s">
        <v>1</v>
      </c>
    </row>
    <row r="43" spans="1:10" ht="14.4" customHeight="1" x14ac:dyDescent="0.3">
      <c r="A43" s="644" t="s">
        <v>580</v>
      </c>
      <c r="B43" s="645" t="s">
        <v>582</v>
      </c>
      <c r="C43" s="646">
        <v>1041.74063</v>
      </c>
      <c r="D43" s="646">
        <v>888.63687000000095</v>
      </c>
      <c r="E43" s="646"/>
      <c r="F43" s="646">
        <v>826.61077000000103</v>
      </c>
      <c r="G43" s="646">
        <v>847.17524562848666</v>
      </c>
      <c r="H43" s="646">
        <v>-20.564475628485638</v>
      </c>
      <c r="I43" s="647">
        <v>0.97572583035847604</v>
      </c>
      <c r="J43" s="648" t="s">
        <v>572</v>
      </c>
    </row>
    <row r="44" spans="1:10" ht="14.4" customHeight="1" x14ac:dyDescent="0.3">
      <c r="A44" s="644" t="s">
        <v>566</v>
      </c>
      <c r="B44" s="645" t="s">
        <v>566</v>
      </c>
      <c r="C44" s="646" t="s">
        <v>566</v>
      </c>
      <c r="D44" s="646" t="s">
        <v>566</v>
      </c>
      <c r="E44" s="646"/>
      <c r="F44" s="646" t="s">
        <v>566</v>
      </c>
      <c r="G44" s="646" t="s">
        <v>566</v>
      </c>
      <c r="H44" s="646" t="s">
        <v>566</v>
      </c>
      <c r="I44" s="647" t="s">
        <v>566</v>
      </c>
      <c r="J44" s="648" t="s">
        <v>573</v>
      </c>
    </row>
    <row r="45" spans="1:10" ht="14.4" customHeight="1" x14ac:dyDescent="0.3">
      <c r="A45" s="644" t="s">
        <v>583</v>
      </c>
      <c r="B45" s="645" t="s">
        <v>584</v>
      </c>
      <c r="C45" s="646" t="s">
        <v>566</v>
      </c>
      <c r="D45" s="646" t="s">
        <v>566</v>
      </c>
      <c r="E45" s="646"/>
      <c r="F45" s="646" t="s">
        <v>566</v>
      </c>
      <c r="G45" s="646" t="s">
        <v>566</v>
      </c>
      <c r="H45" s="646" t="s">
        <v>566</v>
      </c>
      <c r="I45" s="647" t="s">
        <v>566</v>
      </c>
      <c r="J45" s="648" t="s">
        <v>0</v>
      </c>
    </row>
    <row r="46" spans="1:10" ht="14.4" customHeight="1" x14ac:dyDescent="0.3">
      <c r="A46" s="644" t="s">
        <v>583</v>
      </c>
      <c r="B46" s="645" t="s">
        <v>344</v>
      </c>
      <c r="C46" s="646">
        <v>53.920619999999005</v>
      </c>
      <c r="D46" s="646">
        <v>49.955869999999997</v>
      </c>
      <c r="E46" s="646"/>
      <c r="F46" s="646">
        <v>61.208799999999997</v>
      </c>
      <c r="G46" s="646">
        <v>46.002768646749331</v>
      </c>
      <c r="H46" s="646">
        <v>15.206031353250665</v>
      </c>
      <c r="I46" s="647">
        <v>1.3305460040898029</v>
      </c>
      <c r="J46" s="648" t="s">
        <v>1</v>
      </c>
    </row>
    <row r="47" spans="1:10" ht="14.4" customHeight="1" x14ac:dyDescent="0.3">
      <c r="A47" s="644" t="s">
        <v>583</v>
      </c>
      <c r="B47" s="645" t="s">
        <v>345</v>
      </c>
      <c r="C47" s="646">
        <v>0</v>
      </c>
      <c r="D47" s="646" t="s">
        <v>566</v>
      </c>
      <c r="E47" s="646"/>
      <c r="F47" s="646" t="s">
        <v>566</v>
      </c>
      <c r="G47" s="646" t="s">
        <v>566</v>
      </c>
      <c r="H47" s="646" t="s">
        <v>566</v>
      </c>
      <c r="I47" s="647" t="s">
        <v>566</v>
      </c>
      <c r="J47" s="648" t="s">
        <v>1</v>
      </c>
    </row>
    <row r="48" spans="1:10" ht="14.4" customHeight="1" x14ac:dyDescent="0.3">
      <c r="A48" s="644" t="s">
        <v>583</v>
      </c>
      <c r="B48" s="645" t="s">
        <v>351</v>
      </c>
      <c r="C48" s="646">
        <v>0.37030000000000002</v>
      </c>
      <c r="D48" s="646">
        <v>0</v>
      </c>
      <c r="E48" s="646"/>
      <c r="F48" s="646">
        <v>1.6559999999999999</v>
      </c>
      <c r="G48" s="646">
        <v>0</v>
      </c>
      <c r="H48" s="646">
        <v>1.6559999999999999</v>
      </c>
      <c r="I48" s="647" t="s">
        <v>566</v>
      </c>
      <c r="J48" s="648" t="s">
        <v>1</v>
      </c>
    </row>
    <row r="49" spans="1:10" ht="14.4" customHeight="1" x14ac:dyDescent="0.3">
      <c r="A49" s="644" t="s">
        <v>583</v>
      </c>
      <c r="B49" s="645" t="s">
        <v>585</v>
      </c>
      <c r="C49" s="646">
        <v>54.290919999999005</v>
      </c>
      <c r="D49" s="646">
        <v>49.955869999999997</v>
      </c>
      <c r="E49" s="646"/>
      <c r="F49" s="646">
        <v>62.864799999999995</v>
      </c>
      <c r="G49" s="646">
        <v>46.002768646749331</v>
      </c>
      <c r="H49" s="646">
        <v>16.862031353250664</v>
      </c>
      <c r="I49" s="647">
        <v>1.3665438374531873</v>
      </c>
      <c r="J49" s="648" t="s">
        <v>572</v>
      </c>
    </row>
    <row r="50" spans="1:10" ht="14.4" customHeight="1" x14ac:dyDescent="0.3">
      <c r="A50" s="644" t="s">
        <v>566</v>
      </c>
      <c r="B50" s="645" t="s">
        <v>566</v>
      </c>
      <c r="C50" s="646" t="s">
        <v>566</v>
      </c>
      <c r="D50" s="646" t="s">
        <v>566</v>
      </c>
      <c r="E50" s="646"/>
      <c r="F50" s="646" t="s">
        <v>566</v>
      </c>
      <c r="G50" s="646" t="s">
        <v>566</v>
      </c>
      <c r="H50" s="646" t="s">
        <v>566</v>
      </c>
      <c r="I50" s="647" t="s">
        <v>566</v>
      </c>
      <c r="J50" s="648" t="s">
        <v>573</v>
      </c>
    </row>
    <row r="51" spans="1:10" ht="14.4" customHeight="1" x14ac:dyDescent="0.3">
      <c r="A51" s="644" t="s">
        <v>586</v>
      </c>
      <c r="B51" s="645" t="s">
        <v>587</v>
      </c>
      <c r="C51" s="646" t="s">
        <v>566</v>
      </c>
      <c r="D51" s="646" t="s">
        <v>566</v>
      </c>
      <c r="E51" s="646"/>
      <c r="F51" s="646" t="s">
        <v>566</v>
      </c>
      <c r="G51" s="646" t="s">
        <v>566</v>
      </c>
      <c r="H51" s="646" t="s">
        <v>566</v>
      </c>
      <c r="I51" s="647" t="s">
        <v>566</v>
      </c>
      <c r="J51" s="648" t="s">
        <v>0</v>
      </c>
    </row>
    <row r="52" spans="1:10" ht="14.4" customHeight="1" x14ac:dyDescent="0.3">
      <c r="A52" s="644" t="s">
        <v>586</v>
      </c>
      <c r="B52" s="645" t="s">
        <v>344</v>
      </c>
      <c r="C52" s="646">
        <v>97.783870000000007</v>
      </c>
      <c r="D52" s="646">
        <v>73.079089999999994</v>
      </c>
      <c r="E52" s="646"/>
      <c r="F52" s="646">
        <v>181.13893999999999</v>
      </c>
      <c r="G52" s="646">
        <v>97.504061513011663</v>
      </c>
      <c r="H52" s="646">
        <v>83.634878486988327</v>
      </c>
      <c r="I52" s="647">
        <v>1.8577578942783575</v>
      </c>
      <c r="J52" s="648" t="s">
        <v>1</v>
      </c>
    </row>
    <row r="53" spans="1:10" ht="14.4" customHeight="1" x14ac:dyDescent="0.3">
      <c r="A53" s="644" t="s">
        <v>586</v>
      </c>
      <c r="B53" s="645" t="s">
        <v>588</v>
      </c>
      <c r="C53" s="646">
        <v>97.783870000000007</v>
      </c>
      <c r="D53" s="646">
        <v>73.079089999999994</v>
      </c>
      <c r="E53" s="646"/>
      <c r="F53" s="646">
        <v>181.13893999999999</v>
      </c>
      <c r="G53" s="646">
        <v>97.504061513011663</v>
      </c>
      <c r="H53" s="646">
        <v>83.634878486988327</v>
      </c>
      <c r="I53" s="647">
        <v>1.8577578942783575</v>
      </c>
      <c r="J53" s="648" t="s">
        <v>572</v>
      </c>
    </row>
    <row r="54" spans="1:10" ht="14.4" customHeight="1" x14ac:dyDescent="0.3">
      <c r="A54" s="644" t="s">
        <v>566</v>
      </c>
      <c r="B54" s="645" t="s">
        <v>566</v>
      </c>
      <c r="C54" s="646" t="s">
        <v>566</v>
      </c>
      <c r="D54" s="646" t="s">
        <v>566</v>
      </c>
      <c r="E54" s="646"/>
      <c r="F54" s="646" t="s">
        <v>566</v>
      </c>
      <c r="G54" s="646" t="s">
        <v>566</v>
      </c>
      <c r="H54" s="646" t="s">
        <v>566</v>
      </c>
      <c r="I54" s="647" t="s">
        <v>566</v>
      </c>
      <c r="J54" s="648" t="s">
        <v>573</v>
      </c>
    </row>
    <row r="55" spans="1:10" ht="14.4" customHeight="1" x14ac:dyDescent="0.3">
      <c r="A55" s="644" t="s">
        <v>589</v>
      </c>
      <c r="B55" s="645" t="s">
        <v>590</v>
      </c>
      <c r="C55" s="646" t="s">
        <v>566</v>
      </c>
      <c r="D55" s="646" t="s">
        <v>566</v>
      </c>
      <c r="E55" s="646"/>
      <c r="F55" s="646" t="s">
        <v>566</v>
      </c>
      <c r="G55" s="646" t="s">
        <v>566</v>
      </c>
      <c r="H55" s="646" t="s">
        <v>566</v>
      </c>
      <c r="I55" s="647" t="s">
        <v>566</v>
      </c>
      <c r="J55" s="648" t="s">
        <v>0</v>
      </c>
    </row>
    <row r="56" spans="1:10" ht="14.4" customHeight="1" x14ac:dyDescent="0.3">
      <c r="A56" s="644" t="s">
        <v>589</v>
      </c>
      <c r="B56" s="645" t="s">
        <v>344</v>
      </c>
      <c r="C56" s="646">
        <v>0</v>
      </c>
      <c r="D56" s="646">
        <v>0</v>
      </c>
      <c r="E56" s="646"/>
      <c r="F56" s="646" t="s">
        <v>566</v>
      </c>
      <c r="G56" s="646" t="s">
        <v>566</v>
      </c>
      <c r="H56" s="646" t="s">
        <v>566</v>
      </c>
      <c r="I56" s="647" t="s">
        <v>566</v>
      </c>
      <c r="J56" s="648" t="s">
        <v>1</v>
      </c>
    </row>
    <row r="57" spans="1:10" ht="14.4" customHeight="1" x14ac:dyDescent="0.3">
      <c r="A57" s="644" t="s">
        <v>589</v>
      </c>
      <c r="B57" s="645" t="s">
        <v>591</v>
      </c>
      <c r="C57" s="646">
        <v>0</v>
      </c>
      <c r="D57" s="646">
        <v>0</v>
      </c>
      <c r="E57" s="646"/>
      <c r="F57" s="646" t="s">
        <v>566</v>
      </c>
      <c r="G57" s="646" t="s">
        <v>566</v>
      </c>
      <c r="H57" s="646" t="s">
        <v>566</v>
      </c>
      <c r="I57" s="647" t="s">
        <v>566</v>
      </c>
      <c r="J57" s="648" t="s">
        <v>572</v>
      </c>
    </row>
    <row r="58" spans="1:10" ht="14.4" customHeight="1" x14ac:dyDescent="0.3">
      <c r="A58" s="644" t="s">
        <v>566</v>
      </c>
      <c r="B58" s="645" t="s">
        <v>566</v>
      </c>
      <c r="C58" s="646" t="s">
        <v>566</v>
      </c>
      <c r="D58" s="646" t="s">
        <v>566</v>
      </c>
      <c r="E58" s="646"/>
      <c r="F58" s="646" t="s">
        <v>566</v>
      </c>
      <c r="G58" s="646" t="s">
        <v>566</v>
      </c>
      <c r="H58" s="646" t="s">
        <v>566</v>
      </c>
      <c r="I58" s="647" t="s">
        <v>566</v>
      </c>
      <c r="J58" s="648" t="s">
        <v>573</v>
      </c>
    </row>
    <row r="59" spans="1:10" ht="14.4" customHeight="1" x14ac:dyDescent="0.3">
      <c r="A59" s="644" t="s">
        <v>564</v>
      </c>
      <c r="B59" s="645" t="s">
        <v>567</v>
      </c>
      <c r="C59" s="646">
        <v>7222.7603799999952</v>
      </c>
      <c r="D59" s="646">
        <v>6380.1462500000061</v>
      </c>
      <c r="E59" s="646"/>
      <c r="F59" s="646">
        <v>6303.6280400000041</v>
      </c>
      <c r="G59" s="646">
        <v>6893.9692625511016</v>
      </c>
      <c r="H59" s="646">
        <v>-590.34122255109742</v>
      </c>
      <c r="I59" s="647">
        <v>0.91436845740553208</v>
      </c>
      <c r="J59" s="648" t="s">
        <v>568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285.04831957358658</v>
      </c>
      <c r="M3" s="207">
        <f>SUBTOTAL(9,M5:M1048576)</f>
        <v>21191.267</v>
      </c>
      <c r="N3" s="208">
        <f>SUBTOTAL(9,N5:N1048576)</f>
        <v>6040535.0479851989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564</v>
      </c>
      <c r="B5" s="655" t="s">
        <v>2167</v>
      </c>
      <c r="C5" s="656" t="s">
        <v>569</v>
      </c>
      <c r="D5" s="657" t="s">
        <v>2168</v>
      </c>
      <c r="E5" s="656" t="s">
        <v>592</v>
      </c>
      <c r="F5" s="657" t="s">
        <v>2174</v>
      </c>
      <c r="G5" s="656" t="s">
        <v>593</v>
      </c>
      <c r="H5" s="656" t="s">
        <v>594</v>
      </c>
      <c r="I5" s="656" t="s">
        <v>595</v>
      </c>
      <c r="J5" s="656" t="s">
        <v>596</v>
      </c>
      <c r="K5" s="656" t="s">
        <v>597</v>
      </c>
      <c r="L5" s="658">
        <v>167.60949495740786</v>
      </c>
      <c r="M5" s="658">
        <v>2</v>
      </c>
      <c r="N5" s="659">
        <v>335.21898991481572</v>
      </c>
    </row>
    <row r="6" spans="1:14" ht="14.4" customHeight="1" x14ac:dyDescent="0.3">
      <c r="A6" s="660" t="s">
        <v>564</v>
      </c>
      <c r="B6" s="661" t="s">
        <v>2167</v>
      </c>
      <c r="C6" s="662" t="s">
        <v>569</v>
      </c>
      <c r="D6" s="663" t="s">
        <v>2168</v>
      </c>
      <c r="E6" s="662" t="s">
        <v>592</v>
      </c>
      <c r="F6" s="663" t="s">
        <v>2174</v>
      </c>
      <c r="G6" s="662" t="s">
        <v>593</v>
      </c>
      <c r="H6" s="662" t="s">
        <v>598</v>
      </c>
      <c r="I6" s="662" t="s">
        <v>599</v>
      </c>
      <c r="J6" s="662" t="s">
        <v>600</v>
      </c>
      <c r="K6" s="662"/>
      <c r="L6" s="664">
        <v>205.6</v>
      </c>
      <c r="M6" s="664">
        <v>1</v>
      </c>
      <c r="N6" s="665">
        <v>205.6</v>
      </c>
    </row>
    <row r="7" spans="1:14" ht="14.4" customHeight="1" x14ac:dyDescent="0.3">
      <c r="A7" s="660" t="s">
        <v>564</v>
      </c>
      <c r="B7" s="661" t="s">
        <v>2167</v>
      </c>
      <c r="C7" s="662" t="s">
        <v>569</v>
      </c>
      <c r="D7" s="663" t="s">
        <v>2168</v>
      </c>
      <c r="E7" s="662" t="s">
        <v>592</v>
      </c>
      <c r="F7" s="663" t="s">
        <v>2174</v>
      </c>
      <c r="G7" s="662" t="s">
        <v>593</v>
      </c>
      <c r="H7" s="662" t="s">
        <v>601</v>
      </c>
      <c r="I7" s="662" t="s">
        <v>602</v>
      </c>
      <c r="J7" s="662" t="s">
        <v>603</v>
      </c>
      <c r="K7" s="662" t="s">
        <v>604</v>
      </c>
      <c r="L7" s="664">
        <v>1592.8</v>
      </c>
      <c r="M7" s="664">
        <v>2</v>
      </c>
      <c r="N7" s="665">
        <v>3185.6</v>
      </c>
    </row>
    <row r="8" spans="1:14" ht="14.4" customHeight="1" x14ac:dyDescent="0.3">
      <c r="A8" s="660" t="s">
        <v>564</v>
      </c>
      <c r="B8" s="661" t="s">
        <v>2167</v>
      </c>
      <c r="C8" s="662" t="s">
        <v>569</v>
      </c>
      <c r="D8" s="663" t="s">
        <v>2168</v>
      </c>
      <c r="E8" s="662" t="s">
        <v>592</v>
      </c>
      <c r="F8" s="663" t="s">
        <v>2174</v>
      </c>
      <c r="G8" s="662" t="s">
        <v>593</v>
      </c>
      <c r="H8" s="662" t="s">
        <v>605</v>
      </c>
      <c r="I8" s="662" t="s">
        <v>606</v>
      </c>
      <c r="J8" s="662" t="s">
        <v>607</v>
      </c>
      <c r="K8" s="662" t="s">
        <v>608</v>
      </c>
      <c r="L8" s="664">
        <v>531.27</v>
      </c>
      <c r="M8" s="664">
        <v>1</v>
      </c>
      <c r="N8" s="665">
        <v>531.27</v>
      </c>
    </row>
    <row r="9" spans="1:14" ht="14.4" customHeight="1" x14ac:dyDescent="0.3">
      <c r="A9" s="660" t="s">
        <v>564</v>
      </c>
      <c r="B9" s="661" t="s">
        <v>2167</v>
      </c>
      <c r="C9" s="662" t="s">
        <v>569</v>
      </c>
      <c r="D9" s="663" t="s">
        <v>2168</v>
      </c>
      <c r="E9" s="662" t="s">
        <v>592</v>
      </c>
      <c r="F9" s="663" t="s">
        <v>2174</v>
      </c>
      <c r="G9" s="662" t="s">
        <v>593</v>
      </c>
      <c r="H9" s="662" t="s">
        <v>609</v>
      </c>
      <c r="I9" s="662" t="s">
        <v>610</v>
      </c>
      <c r="J9" s="662" t="s">
        <v>607</v>
      </c>
      <c r="K9" s="662" t="s">
        <v>611</v>
      </c>
      <c r="L9" s="664">
        <v>312.83999999999997</v>
      </c>
      <c r="M9" s="664">
        <v>1</v>
      </c>
      <c r="N9" s="665">
        <v>312.83999999999997</v>
      </c>
    </row>
    <row r="10" spans="1:14" ht="14.4" customHeight="1" x14ac:dyDescent="0.3">
      <c r="A10" s="660" t="s">
        <v>564</v>
      </c>
      <c r="B10" s="661" t="s">
        <v>2167</v>
      </c>
      <c r="C10" s="662" t="s">
        <v>569</v>
      </c>
      <c r="D10" s="663" t="s">
        <v>2168</v>
      </c>
      <c r="E10" s="662" t="s">
        <v>592</v>
      </c>
      <c r="F10" s="663" t="s">
        <v>2174</v>
      </c>
      <c r="G10" s="662" t="s">
        <v>593</v>
      </c>
      <c r="H10" s="662" t="s">
        <v>612</v>
      </c>
      <c r="I10" s="662" t="s">
        <v>613</v>
      </c>
      <c r="J10" s="662" t="s">
        <v>614</v>
      </c>
      <c r="K10" s="662" t="s">
        <v>615</v>
      </c>
      <c r="L10" s="664">
        <v>279.22235060862204</v>
      </c>
      <c r="M10" s="664">
        <v>7</v>
      </c>
      <c r="N10" s="665">
        <v>1954.5564542603543</v>
      </c>
    </row>
    <row r="11" spans="1:14" ht="14.4" customHeight="1" x14ac:dyDescent="0.3">
      <c r="A11" s="660" t="s">
        <v>564</v>
      </c>
      <c r="B11" s="661" t="s">
        <v>2167</v>
      </c>
      <c r="C11" s="662" t="s">
        <v>574</v>
      </c>
      <c r="D11" s="663" t="s">
        <v>2169</v>
      </c>
      <c r="E11" s="662" t="s">
        <v>592</v>
      </c>
      <c r="F11" s="663" t="s">
        <v>2174</v>
      </c>
      <c r="G11" s="662"/>
      <c r="H11" s="662" t="s">
        <v>616</v>
      </c>
      <c r="I11" s="662" t="s">
        <v>617</v>
      </c>
      <c r="J11" s="662" t="s">
        <v>618</v>
      </c>
      <c r="K11" s="662" t="s">
        <v>619</v>
      </c>
      <c r="L11" s="664">
        <v>70.7</v>
      </c>
      <c r="M11" s="664">
        <v>1</v>
      </c>
      <c r="N11" s="665">
        <v>70.7</v>
      </c>
    </row>
    <row r="12" spans="1:14" ht="14.4" customHeight="1" x14ac:dyDescent="0.3">
      <c r="A12" s="660" t="s">
        <v>564</v>
      </c>
      <c r="B12" s="661" t="s">
        <v>2167</v>
      </c>
      <c r="C12" s="662" t="s">
        <v>574</v>
      </c>
      <c r="D12" s="663" t="s">
        <v>2169</v>
      </c>
      <c r="E12" s="662" t="s">
        <v>592</v>
      </c>
      <c r="F12" s="663" t="s">
        <v>2174</v>
      </c>
      <c r="G12" s="662"/>
      <c r="H12" s="662" t="s">
        <v>620</v>
      </c>
      <c r="I12" s="662" t="s">
        <v>621</v>
      </c>
      <c r="J12" s="662" t="s">
        <v>622</v>
      </c>
      <c r="K12" s="662" t="s">
        <v>623</v>
      </c>
      <c r="L12" s="664">
        <v>90.990074404632537</v>
      </c>
      <c r="M12" s="664">
        <v>2</v>
      </c>
      <c r="N12" s="665">
        <v>181.98014880926507</v>
      </c>
    </row>
    <row r="13" spans="1:14" ht="14.4" customHeight="1" x14ac:dyDescent="0.3">
      <c r="A13" s="660" t="s">
        <v>564</v>
      </c>
      <c r="B13" s="661" t="s">
        <v>2167</v>
      </c>
      <c r="C13" s="662" t="s">
        <v>574</v>
      </c>
      <c r="D13" s="663" t="s">
        <v>2169</v>
      </c>
      <c r="E13" s="662" t="s">
        <v>592</v>
      </c>
      <c r="F13" s="663" t="s">
        <v>2174</v>
      </c>
      <c r="G13" s="662"/>
      <c r="H13" s="662" t="s">
        <v>624</v>
      </c>
      <c r="I13" s="662" t="s">
        <v>625</v>
      </c>
      <c r="J13" s="662" t="s">
        <v>626</v>
      </c>
      <c r="K13" s="662" t="s">
        <v>627</v>
      </c>
      <c r="L13" s="664">
        <v>26.109999999999985</v>
      </c>
      <c r="M13" s="664">
        <v>1</v>
      </c>
      <c r="N13" s="665">
        <v>26.109999999999985</v>
      </c>
    </row>
    <row r="14" spans="1:14" ht="14.4" customHeight="1" x14ac:dyDescent="0.3">
      <c r="A14" s="660" t="s">
        <v>564</v>
      </c>
      <c r="B14" s="661" t="s">
        <v>2167</v>
      </c>
      <c r="C14" s="662" t="s">
        <v>574</v>
      </c>
      <c r="D14" s="663" t="s">
        <v>2169</v>
      </c>
      <c r="E14" s="662" t="s">
        <v>592</v>
      </c>
      <c r="F14" s="663" t="s">
        <v>2174</v>
      </c>
      <c r="G14" s="662"/>
      <c r="H14" s="662" t="s">
        <v>628</v>
      </c>
      <c r="I14" s="662" t="s">
        <v>629</v>
      </c>
      <c r="J14" s="662" t="s">
        <v>630</v>
      </c>
      <c r="K14" s="662" t="s">
        <v>631</v>
      </c>
      <c r="L14" s="664">
        <v>151.54</v>
      </c>
      <c r="M14" s="664">
        <v>1</v>
      </c>
      <c r="N14" s="665">
        <v>151.54</v>
      </c>
    </row>
    <row r="15" spans="1:14" ht="14.4" customHeight="1" x14ac:dyDescent="0.3">
      <c r="A15" s="660" t="s">
        <v>564</v>
      </c>
      <c r="B15" s="661" t="s">
        <v>2167</v>
      </c>
      <c r="C15" s="662" t="s">
        <v>574</v>
      </c>
      <c r="D15" s="663" t="s">
        <v>2169</v>
      </c>
      <c r="E15" s="662" t="s">
        <v>592</v>
      </c>
      <c r="F15" s="663" t="s">
        <v>2174</v>
      </c>
      <c r="G15" s="662"/>
      <c r="H15" s="662" t="s">
        <v>632</v>
      </c>
      <c r="I15" s="662" t="s">
        <v>633</v>
      </c>
      <c r="J15" s="662" t="s">
        <v>634</v>
      </c>
      <c r="K15" s="662" t="s">
        <v>635</v>
      </c>
      <c r="L15" s="664">
        <v>86.02000000000001</v>
      </c>
      <c r="M15" s="664">
        <v>1</v>
      </c>
      <c r="N15" s="665">
        <v>86.02000000000001</v>
      </c>
    </row>
    <row r="16" spans="1:14" ht="14.4" customHeight="1" x14ac:dyDescent="0.3">
      <c r="A16" s="660" t="s">
        <v>564</v>
      </c>
      <c r="B16" s="661" t="s">
        <v>2167</v>
      </c>
      <c r="C16" s="662" t="s">
        <v>574</v>
      </c>
      <c r="D16" s="663" t="s">
        <v>2169</v>
      </c>
      <c r="E16" s="662" t="s">
        <v>592</v>
      </c>
      <c r="F16" s="663" t="s">
        <v>2174</v>
      </c>
      <c r="G16" s="662" t="s">
        <v>593</v>
      </c>
      <c r="H16" s="662" t="s">
        <v>636</v>
      </c>
      <c r="I16" s="662" t="s">
        <v>636</v>
      </c>
      <c r="J16" s="662" t="s">
        <v>637</v>
      </c>
      <c r="K16" s="662" t="s">
        <v>638</v>
      </c>
      <c r="L16" s="664">
        <v>174.53042553191489</v>
      </c>
      <c r="M16" s="664">
        <v>47</v>
      </c>
      <c r="N16" s="665">
        <v>8202.93</v>
      </c>
    </row>
    <row r="17" spans="1:14" ht="14.4" customHeight="1" x14ac:dyDescent="0.3">
      <c r="A17" s="660" t="s">
        <v>564</v>
      </c>
      <c r="B17" s="661" t="s">
        <v>2167</v>
      </c>
      <c r="C17" s="662" t="s">
        <v>574</v>
      </c>
      <c r="D17" s="663" t="s">
        <v>2169</v>
      </c>
      <c r="E17" s="662" t="s">
        <v>592</v>
      </c>
      <c r="F17" s="663" t="s">
        <v>2174</v>
      </c>
      <c r="G17" s="662" t="s">
        <v>593</v>
      </c>
      <c r="H17" s="662" t="s">
        <v>639</v>
      </c>
      <c r="I17" s="662" t="s">
        <v>639</v>
      </c>
      <c r="J17" s="662" t="s">
        <v>640</v>
      </c>
      <c r="K17" s="662" t="s">
        <v>641</v>
      </c>
      <c r="L17" s="664">
        <v>126.5</v>
      </c>
      <c r="M17" s="664">
        <v>8</v>
      </c>
      <c r="N17" s="665">
        <v>1012</v>
      </c>
    </row>
    <row r="18" spans="1:14" ht="14.4" customHeight="1" x14ac:dyDescent="0.3">
      <c r="A18" s="660" t="s">
        <v>564</v>
      </c>
      <c r="B18" s="661" t="s">
        <v>2167</v>
      </c>
      <c r="C18" s="662" t="s">
        <v>574</v>
      </c>
      <c r="D18" s="663" t="s">
        <v>2169</v>
      </c>
      <c r="E18" s="662" t="s">
        <v>592</v>
      </c>
      <c r="F18" s="663" t="s">
        <v>2174</v>
      </c>
      <c r="G18" s="662" t="s">
        <v>593</v>
      </c>
      <c r="H18" s="662" t="s">
        <v>642</v>
      </c>
      <c r="I18" s="662" t="s">
        <v>642</v>
      </c>
      <c r="J18" s="662" t="s">
        <v>640</v>
      </c>
      <c r="K18" s="662" t="s">
        <v>643</v>
      </c>
      <c r="L18" s="664">
        <v>222.2</v>
      </c>
      <c r="M18" s="664">
        <v>8</v>
      </c>
      <c r="N18" s="665">
        <v>1777.6</v>
      </c>
    </row>
    <row r="19" spans="1:14" ht="14.4" customHeight="1" x14ac:dyDescent="0.3">
      <c r="A19" s="660" t="s">
        <v>564</v>
      </c>
      <c r="B19" s="661" t="s">
        <v>2167</v>
      </c>
      <c r="C19" s="662" t="s">
        <v>574</v>
      </c>
      <c r="D19" s="663" t="s">
        <v>2169</v>
      </c>
      <c r="E19" s="662" t="s">
        <v>592</v>
      </c>
      <c r="F19" s="663" t="s">
        <v>2174</v>
      </c>
      <c r="G19" s="662" t="s">
        <v>593</v>
      </c>
      <c r="H19" s="662" t="s">
        <v>644</v>
      </c>
      <c r="I19" s="662" t="s">
        <v>645</v>
      </c>
      <c r="J19" s="662" t="s">
        <v>646</v>
      </c>
      <c r="K19" s="662" t="s">
        <v>647</v>
      </c>
      <c r="L19" s="664">
        <v>38.343333333333341</v>
      </c>
      <c r="M19" s="664">
        <v>3</v>
      </c>
      <c r="N19" s="665">
        <v>115.03000000000002</v>
      </c>
    </row>
    <row r="20" spans="1:14" ht="14.4" customHeight="1" x14ac:dyDescent="0.3">
      <c r="A20" s="660" t="s">
        <v>564</v>
      </c>
      <c r="B20" s="661" t="s">
        <v>2167</v>
      </c>
      <c r="C20" s="662" t="s">
        <v>574</v>
      </c>
      <c r="D20" s="663" t="s">
        <v>2169</v>
      </c>
      <c r="E20" s="662" t="s">
        <v>592</v>
      </c>
      <c r="F20" s="663" t="s">
        <v>2174</v>
      </c>
      <c r="G20" s="662" t="s">
        <v>593</v>
      </c>
      <c r="H20" s="662" t="s">
        <v>648</v>
      </c>
      <c r="I20" s="662" t="s">
        <v>649</v>
      </c>
      <c r="J20" s="662" t="s">
        <v>650</v>
      </c>
      <c r="K20" s="662" t="s">
        <v>651</v>
      </c>
      <c r="L20" s="664">
        <v>51.320000000000007</v>
      </c>
      <c r="M20" s="664">
        <v>1</v>
      </c>
      <c r="N20" s="665">
        <v>51.320000000000007</v>
      </c>
    </row>
    <row r="21" spans="1:14" ht="14.4" customHeight="1" x14ac:dyDescent="0.3">
      <c r="A21" s="660" t="s">
        <v>564</v>
      </c>
      <c r="B21" s="661" t="s">
        <v>2167</v>
      </c>
      <c r="C21" s="662" t="s">
        <v>574</v>
      </c>
      <c r="D21" s="663" t="s">
        <v>2169</v>
      </c>
      <c r="E21" s="662" t="s">
        <v>592</v>
      </c>
      <c r="F21" s="663" t="s">
        <v>2174</v>
      </c>
      <c r="G21" s="662" t="s">
        <v>593</v>
      </c>
      <c r="H21" s="662" t="s">
        <v>652</v>
      </c>
      <c r="I21" s="662" t="s">
        <v>653</v>
      </c>
      <c r="J21" s="662" t="s">
        <v>654</v>
      </c>
      <c r="K21" s="662" t="s">
        <v>655</v>
      </c>
      <c r="L21" s="664">
        <v>87.029728211325931</v>
      </c>
      <c r="M21" s="664">
        <v>74</v>
      </c>
      <c r="N21" s="665">
        <v>6440.1998876381185</v>
      </c>
    </row>
    <row r="22" spans="1:14" ht="14.4" customHeight="1" x14ac:dyDescent="0.3">
      <c r="A22" s="660" t="s">
        <v>564</v>
      </c>
      <c r="B22" s="661" t="s">
        <v>2167</v>
      </c>
      <c r="C22" s="662" t="s">
        <v>574</v>
      </c>
      <c r="D22" s="663" t="s">
        <v>2169</v>
      </c>
      <c r="E22" s="662" t="s">
        <v>592</v>
      </c>
      <c r="F22" s="663" t="s">
        <v>2174</v>
      </c>
      <c r="G22" s="662" t="s">
        <v>593</v>
      </c>
      <c r="H22" s="662" t="s">
        <v>656</v>
      </c>
      <c r="I22" s="662" t="s">
        <v>657</v>
      </c>
      <c r="J22" s="662" t="s">
        <v>658</v>
      </c>
      <c r="K22" s="662" t="s">
        <v>659</v>
      </c>
      <c r="L22" s="664">
        <v>96.829296706931672</v>
      </c>
      <c r="M22" s="664">
        <v>41</v>
      </c>
      <c r="N22" s="665">
        <v>3970.0011649841986</v>
      </c>
    </row>
    <row r="23" spans="1:14" ht="14.4" customHeight="1" x14ac:dyDescent="0.3">
      <c r="A23" s="660" t="s">
        <v>564</v>
      </c>
      <c r="B23" s="661" t="s">
        <v>2167</v>
      </c>
      <c r="C23" s="662" t="s">
        <v>574</v>
      </c>
      <c r="D23" s="663" t="s">
        <v>2169</v>
      </c>
      <c r="E23" s="662" t="s">
        <v>592</v>
      </c>
      <c r="F23" s="663" t="s">
        <v>2174</v>
      </c>
      <c r="G23" s="662" t="s">
        <v>593</v>
      </c>
      <c r="H23" s="662" t="s">
        <v>660</v>
      </c>
      <c r="I23" s="662" t="s">
        <v>661</v>
      </c>
      <c r="J23" s="662" t="s">
        <v>658</v>
      </c>
      <c r="K23" s="662" t="s">
        <v>662</v>
      </c>
      <c r="L23" s="664">
        <v>100.75963895991332</v>
      </c>
      <c r="M23" s="664">
        <v>33</v>
      </c>
      <c r="N23" s="665">
        <v>3325.0680856771396</v>
      </c>
    </row>
    <row r="24" spans="1:14" ht="14.4" customHeight="1" x14ac:dyDescent="0.3">
      <c r="A24" s="660" t="s">
        <v>564</v>
      </c>
      <c r="B24" s="661" t="s">
        <v>2167</v>
      </c>
      <c r="C24" s="662" t="s">
        <v>574</v>
      </c>
      <c r="D24" s="663" t="s">
        <v>2169</v>
      </c>
      <c r="E24" s="662" t="s">
        <v>592</v>
      </c>
      <c r="F24" s="663" t="s">
        <v>2174</v>
      </c>
      <c r="G24" s="662" t="s">
        <v>593</v>
      </c>
      <c r="H24" s="662" t="s">
        <v>594</v>
      </c>
      <c r="I24" s="662" t="s">
        <v>595</v>
      </c>
      <c r="J24" s="662" t="s">
        <v>596</v>
      </c>
      <c r="K24" s="662" t="s">
        <v>597</v>
      </c>
      <c r="L24" s="664">
        <v>167.62049274648967</v>
      </c>
      <c r="M24" s="664">
        <v>12</v>
      </c>
      <c r="N24" s="665">
        <v>2011.4459129578761</v>
      </c>
    </row>
    <row r="25" spans="1:14" ht="14.4" customHeight="1" x14ac:dyDescent="0.3">
      <c r="A25" s="660" t="s">
        <v>564</v>
      </c>
      <c r="B25" s="661" t="s">
        <v>2167</v>
      </c>
      <c r="C25" s="662" t="s">
        <v>574</v>
      </c>
      <c r="D25" s="663" t="s">
        <v>2169</v>
      </c>
      <c r="E25" s="662" t="s">
        <v>592</v>
      </c>
      <c r="F25" s="663" t="s">
        <v>2174</v>
      </c>
      <c r="G25" s="662" t="s">
        <v>593</v>
      </c>
      <c r="H25" s="662" t="s">
        <v>663</v>
      </c>
      <c r="I25" s="662" t="s">
        <v>664</v>
      </c>
      <c r="J25" s="662" t="s">
        <v>665</v>
      </c>
      <c r="K25" s="662" t="s">
        <v>666</v>
      </c>
      <c r="L25" s="664">
        <v>64.543202703686376</v>
      </c>
      <c r="M25" s="664">
        <v>148</v>
      </c>
      <c r="N25" s="665">
        <v>9552.394000145583</v>
      </c>
    </row>
    <row r="26" spans="1:14" ht="14.4" customHeight="1" x14ac:dyDescent="0.3">
      <c r="A26" s="660" t="s">
        <v>564</v>
      </c>
      <c r="B26" s="661" t="s">
        <v>2167</v>
      </c>
      <c r="C26" s="662" t="s">
        <v>574</v>
      </c>
      <c r="D26" s="663" t="s">
        <v>2169</v>
      </c>
      <c r="E26" s="662" t="s">
        <v>592</v>
      </c>
      <c r="F26" s="663" t="s">
        <v>2174</v>
      </c>
      <c r="G26" s="662" t="s">
        <v>593</v>
      </c>
      <c r="H26" s="662" t="s">
        <v>667</v>
      </c>
      <c r="I26" s="662" t="s">
        <v>668</v>
      </c>
      <c r="J26" s="662" t="s">
        <v>669</v>
      </c>
      <c r="K26" s="662" t="s">
        <v>670</v>
      </c>
      <c r="L26" s="664">
        <v>40.591558597952009</v>
      </c>
      <c r="M26" s="664">
        <v>11</v>
      </c>
      <c r="N26" s="665">
        <v>446.5071445774721</v>
      </c>
    </row>
    <row r="27" spans="1:14" ht="14.4" customHeight="1" x14ac:dyDescent="0.3">
      <c r="A27" s="660" t="s">
        <v>564</v>
      </c>
      <c r="B27" s="661" t="s">
        <v>2167</v>
      </c>
      <c r="C27" s="662" t="s">
        <v>574</v>
      </c>
      <c r="D27" s="663" t="s">
        <v>2169</v>
      </c>
      <c r="E27" s="662" t="s">
        <v>592</v>
      </c>
      <c r="F27" s="663" t="s">
        <v>2174</v>
      </c>
      <c r="G27" s="662" t="s">
        <v>593</v>
      </c>
      <c r="H27" s="662" t="s">
        <v>671</v>
      </c>
      <c r="I27" s="662" t="s">
        <v>672</v>
      </c>
      <c r="J27" s="662" t="s">
        <v>673</v>
      </c>
      <c r="K27" s="662" t="s">
        <v>674</v>
      </c>
      <c r="L27" s="664">
        <v>63.784164319562585</v>
      </c>
      <c r="M27" s="664">
        <v>116</v>
      </c>
      <c r="N27" s="665">
        <v>7398.9630610692602</v>
      </c>
    </row>
    <row r="28" spans="1:14" ht="14.4" customHeight="1" x14ac:dyDescent="0.3">
      <c r="A28" s="660" t="s">
        <v>564</v>
      </c>
      <c r="B28" s="661" t="s">
        <v>2167</v>
      </c>
      <c r="C28" s="662" t="s">
        <v>574</v>
      </c>
      <c r="D28" s="663" t="s">
        <v>2169</v>
      </c>
      <c r="E28" s="662" t="s">
        <v>592</v>
      </c>
      <c r="F28" s="663" t="s">
        <v>2174</v>
      </c>
      <c r="G28" s="662" t="s">
        <v>593</v>
      </c>
      <c r="H28" s="662" t="s">
        <v>675</v>
      </c>
      <c r="I28" s="662" t="s">
        <v>676</v>
      </c>
      <c r="J28" s="662" t="s">
        <v>677</v>
      </c>
      <c r="K28" s="662" t="s">
        <v>678</v>
      </c>
      <c r="L28" s="664">
        <v>30.219938541049359</v>
      </c>
      <c r="M28" s="664">
        <v>15</v>
      </c>
      <c r="N28" s="665">
        <v>453.29907811574037</v>
      </c>
    </row>
    <row r="29" spans="1:14" ht="14.4" customHeight="1" x14ac:dyDescent="0.3">
      <c r="A29" s="660" t="s">
        <v>564</v>
      </c>
      <c r="B29" s="661" t="s">
        <v>2167</v>
      </c>
      <c r="C29" s="662" t="s">
        <v>574</v>
      </c>
      <c r="D29" s="663" t="s">
        <v>2169</v>
      </c>
      <c r="E29" s="662" t="s">
        <v>592</v>
      </c>
      <c r="F29" s="663" t="s">
        <v>2174</v>
      </c>
      <c r="G29" s="662" t="s">
        <v>593</v>
      </c>
      <c r="H29" s="662" t="s">
        <v>679</v>
      </c>
      <c r="I29" s="662" t="s">
        <v>680</v>
      </c>
      <c r="J29" s="662" t="s">
        <v>681</v>
      </c>
      <c r="K29" s="662" t="s">
        <v>682</v>
      </c>
      <c r="L29" s="664">
        <v>27.7799200818964</v>
      </c>
      <c r="M29" s="664">
        <v>20</v>
      </c>
      <c r="N29" s="665">
        <v>555.59840163792796</v>
      </c>
    </row>
    <row r="30" spans="1:14" ht="14.4" customHeight="1" x14ac:dyDescent="0.3">
      <c r="A30" s="660" t="s">
        <v>564</v>
      </c>
      <c r="B30" s="661" t="s">
        <v>2167</v>
      </c>
      <c r="C30" s="662" t="s">
        <v>574</v>
      </c>
      <c r="D30" s="663" t="s">
        <v>2169</v>
      </c>
      <c r="E30" s="662" t="s">
        <v>592</v>
      </c>
      <c r="F30" s="663" t="s">
        <v>2174</v>
      </c>
      <c r="G30" s="662" t="s">
        <v>593</v>
      </c>
      <c r="H30" s="662" t="s">
        <v>683</v>
      </c>
      <c r="I30" s="662" t="s">
        <v>684</v>
      </c>
      <c r="J30" s="662" t="s">
        <v>685</v>
      </c>
      <c r="K30" s="662" t="s">
        <v>686</v>
      </c>
      <c r="L30" s="664">
        <v>38.189999999999984</v>
      </c>
      <c r="M30" s="664">
        <v>2</v>
      </c>
      <c r="N30" s="665">
        <v>76.379999999999967</v>
      </c>
    </row>
    <row r="31" spans="1:14" ht="14.4" customHeight="1" x14ac:dyDescent="0.3">
      <c r="A31" s="660" t="s">
        <v>564</v>
      </c>
      <c r="B31" s="661" t="s">
        <v>2167</v>
      </c>
      <c r="C31" s="662" t="s">
        <v>574</v>
      </c>
      <c r="D31" s="663" t="s">
        <v>2169</v>
      </c>
      <c r="E31" s="662" t="s">
        <v>592</v>
      </c>
      <c r="F31" s="663" t="s">
        <v>2174</v>
      </c>
      <c r="G31" s="662" t="s">
        <v>593</v>
      </c>
      <c r="H31" s="662" t="s">
        <v>687</v>
      </c>
      <c r="I31" s="662" t="s">
        <v>688</v>
      </c>
      <c r="J31" s="662" t="s">
        <v>689</v>
      </c>
      <c r="K31" s="662" t="s">
        <v>690</v>
      </c>
      <c r="L31" s="664">
        <v>63.049961025868924</v>
      </c>
      <c r="M31" s="664">
        <v>2</v>
      </c>
      <c r="N31" s="665">
        <v>126.09992205173785</v>
      </c>
    </row>
    <row r="32" spans="1:14" ht="14.4" customHeight="1" x14ac:dyDescent="0.3">
      <c r="A32" s="660" t="s">
        <v>564</v>
      </c>
      <c r="B32" s="661" t="s">
        <v>2167</v>
      </c>
      <c r="C32" s="662" t="s">
        <v>574</v>
      </c>
      <c r="D32" s="663" t="s">
        <v>2169</v>
      </c>
      <c r="E32" s="662" t="s">
        <v>592</v>
      </c>
      <c r="F32" s="663" t="s">
        <v>2174</v>
      </c>
      <c r="G32" s="662" t="s">
        <v>593</v>
      </c>
      <c r="H32" s="662" t="s">
        <v>691</v>
      </c>
      <c r="I32" s="662" t="s">
        <v>692</v>
      </c>
      <c r="J32" s="662" t="s">
        <v>693</v>
      </c>
      <c r="K32" s="662" t="s">
        <v>678</v>
      </c>
      <c r="L32" s="664">
        <v>66.14986453863996</v>
      </c>
      <c r="M32" s="664">
        <v>20</v>
      </c>
      <c r="N32" s="665">
        <v>1322.9972907727993</v>
      </c>
    </row>
    <row r="33" spans="1:14" ht="14.4" customHeight="1" x14ac:dyDescent="0.3">
      <c r="A33" s="660" t="s">
        <v>564</v>
      </c>
      <c r="B33" s="661" t="s">
        <v>2167</v>
      </c>
      <c r="C33" s="662" t="s">
        <v>574</v>
      </c>
      <c r="D33" s="663" t="s">
        <v>2169</v>
      </c>
      <c r="E33" s="662" t="s">
        <v>592</v>
      </c>
      <c r="F33" s="663" t="s">
        <v>2174</v>
      </c>
      <c r="G33" s="662" t="s">
        <v>593</v>
      </c>
      <c r="H33" s="662" t="s">
        <v>694</v>
      </c>
      <c r="I33" s="662" t="s">
        <v>695</v>
      </c>
      <c r="J33" s="662" t="s">
        <v>696</v>
      </c>
      <c r="K33" s="662" t="s">
        <v>697</v>
      </c>
      <c r="L33" s="664">
        <v>58.367798060802428</v>
      </c>
      <c r="M33" s="664">
        <v>10</v>
      </c>
      <c r="N33" s="665">
        <v>583.67798060802431</v>
      </c>
    </row>
    <row r="34" spans="1:14" ht="14.4" customHeight="1" x14ac:dyDescent="0.3">
      <c r="A34" s="660" t="s">
        <v>564</v>
      </c>
      <c r="B34" s="661" t="s">
        <v>2167</v>
      </c>
      <c r="C34" s="662" t="s">
        <v>574</v>
      </c>
      <c r="D34" s="663" t="s">
        <v>2169</v>
      </c>
      <c r="E34" s="662" t="s">
        <v>592</v>
      </c>
      <c r="F34" s="663" t="s">
        <v>2174</v>
      </c>
      <c r="G34" s="662" t="s">
        <v>593</v>
      </c>
      <c r="H34" s="662" t="s">
        <v>698</v>
      </c>
      <c r="I34" s="662" t="s">
        <v>699</v>
      </c>
      <c r="J34" s="662" t="s">
        <v>700</v>
      </c>
      <c r="K34" s="662" t="s">
        <v>701</v>
      </c>
      <c r="L34" s="664">
        <v>354.00636363636352</v>
      </c>
      <c r="M34" s="664">
        <v>11</v>
      </c>
      <c r="N34" s="665">
        <v>3894.0699999999988</v>
      </c>
    </row>
    <row r="35" spans="1:14" ht="14.4" customHeight="1" x14ac:dyDescent="0.3">
      <c r="A35" s="660" t="s">
        <v>564</v>
      </c>
      <c r="B35" s="661" t="s">
        <v>2167</v>
      </c>
      <c r="C35" s="662" t="s">
        <v>574</v>
      </c>
      <c r="D35" s="663" t="s">
        <v>2169</v>
      </c>
      <c r="E35" s="662" t="s">
        <v>592</v>
      </c>
      <c r="F35" s="663" t="s">
        <v>2174</v>
      </c>
      <c r="G35" s="662" t="s">
        <v>593</v>
      </c>
      <c r="H35" s="662" t="s">
        <v>702</v>
      </c>
      <c r="I35" s="662" t="s">
        <v>703</v>
      </c>
      <c r="J35" s="662" t="s">
        <v>704</v>
      </c>
      <c r="K35" s="662" t="s">
        <v>705</v>
      </c>
      <c r="L35" s="664">
        <v>28.45</v>
      </c>
      <c r="M35" s="664">
        <v>6</v>
      </c>
      <c r="N35" s="665">
        <v>170.7</v>
      </c>
    </row>
    <row r="36" spans="1:14" ht="14.4" customHeight="1" x14ac:dyDescent="0.3">
      <c r="A36" s="660" t="s">
        <v>564</v>
      </c>
      <c r="B36" s="661" t="s">
        <v>2167</v>
      </c>
      <c r="C36" s="662" t="s">
        <v>574</v>
      </c>
      <c r="D36" s="663" t="s">
        <v>2169</v>
      </c>
      <c r="E36" s="662" t="s">
        <v>592</v>
      </c>
      <c r="F36" s="663" t="s">
        <v>2174</v>
      </c>
      <c r="G36" s="662" t="s">
        <v>593</v>
      </c>
      <c r="H36" s="662" t="s">
        <v>706</v>
      </c>
      <c r="I36" s="662" t="s">
        <v>707</v>
      </c>
      <c r="J36" s="662" t="s">
        <v>708</v>
      </c>
      <c r="K36" s="662" t="s">
        <v>709</v>
      </c>
      <c r="L36" s="664">
        <v>57.730000000000004</v>
      </c>
      <c r="M36" s="664">
        <v>15</v>
      </c>
      <c r="N36" s="665">
        <v>865.95</v>
      </c>
    </row>
    <row r="37" spans="1:14" ht="14.4" customHeight="1" x14ac:dyDescent="0.3">
      <c r="A37" s="660" t="s">
        <v>564</v>
      </c>
      <c r="B37" s="661" t="s">
        <v>2167</v>
      </c>
      <c r="C37" s="662" t="s">
        <v>574</v>
      </c>
      <c r="D37" s="663" t="s">
        <v>2169</v>
      </c>
      <c r="E37" s="662" t="s">
        <v>592</v>
      </c>
      <c r="F37" s="663" t="s">
        <v>2174</v>
      </c>
      <c r="G37" s="662" t="s">
        <v>593</v>
      </c>
      <c r="H37" s="662" t="s">
        <v>710</v>
      </c>
      <c r="I37" s="662" t="s">
        <v>711</v>
      </c>
      <c r="J37" s="662" t="s">
        <v>712</v>
      </c>
      <c r="K37" s="662" t="s">
        <v>713</v>
      </c>
      <c r="L37" s="664">
        <v>109.8914571287725</v>
      </c>
      <c r="M37" s="664">
        <v>12</v>
      </c>
      <c r="N37" s="665">
        <v>1318.69748554527</v>
      </c>
    </row>
    <row r="38" spans="1:14" ht="14.4" customHeight="1" x14ac:dyDescent="0.3">
      <c r="A38" s="660" t="s">
        <v>564</v>
      </c>
      <c r="B38" s="661" t="s">
        <v>2167</v>
      </c>
      <c r="C38" s="662" t="s">
        <v>574</v>
      </c>
      <c r="D38" s="663" t="s">
        <v>2169</v>
      </c>
      <c r="E38" s="662" t="s">
        <v>592</v>
      </c>
      <c r="F38" s="663" t="s">
        <v>2174</v>
      </c>
      <c r="G38" s="662" t="s">
        <v>593</v>
      </c>
      <c r="H38" s="662" t="s">
        <v>714</v>
      </c>
      <c r="I38" s="662" t="s">
        <v>715</v>
      </c>
      <c r="J38" s="662" t="s">
        <v>716</v>
      </c>
      <c r="K38" s="662" t="s">
        <v>717</v>
      </c>
      <c r="L38" s="664">
        <v>41.41</v>
      </c>
      <c r="M38" s="664">
        <v>8</v>
      </c>
      <c r="N38" s="665">
        <v>331.28</v>
      </c>
    </row>
    <row r="39" spans="1:14" ht="14.4" customHeight="1" x14ac:dyDescent="0.3">
      <c r="A39" s="660" t="s">
        <v>564</v>
      </c>
      <c r="B39" s="661" t="s">
        <v>2167</v>
      </c>
      <c r="C39" s="662" t="s">
        <v>574</v>
      </c>
      <c r="D39" s="663" t="s">
        <v>2169</v>
      </c>
      <c r="E39" s="662" t="s">
        <v>592</v>
      </c>
      <c r="F39" s="663" t="s">
        <v>2174</v>
      </c>
      <c r="G39" s="662" t="s">
        <v>593</v>
      </c>
      <c r="H39" s="662" t="s">
        <v>718</v>
      </c>
      <c r="I39" s="662" t="s">
        <v>719</v>
      </c>
      <c r="J39" s="662" t="s">
        <v>720</v>
      </c>
      <c r="K39" s="662" t="s">
        <v>721</v>
      </c>
      <c r="L39" s="664">
        <v>248.7</v>
      </c>
      <c r="M39" s="664">
        <v>45</v>
      </c>
      <c r="N39" s="665">
        <v>11191.5</v>
      </c>
    </row>
    <row r="40" spans="1:14" ht="14.4" customHeight="1" x14ac:dyDescent="0.3">
      <c r="A40" s="660" t="s">
        <v>564</v>
      </c>
      <c r="B40" s="661" t="s">
        <v>2167</v>
      </c>
      <c r="C40" s="662" t="s">
        <v>574</v>
      </c>
      <c r="D40" s="663" t="s">
        <v>2169</v>
      </c>
      <c r="E40" s="662" t="s">
        <v>592</v>
      </c>
      <c r="F40" s="663" t="s">
        <v>2174</v>
      </c>
      <c r="G40" s="662" t="s">
        <v>593</v>
      </c>
      <c r="H40" s="662" t="s">
        <v>722</v>
      </c>
      <c r="I40" s="662" t="s">
        <v>723</v>
      </c>
      <c r="J40" s="662" t="s">
        <v>724</v>
      </c>
      <c r="K40" s="662" t="s">
        <v>725</v>
      </c>
      <c r="L40" s="664">
        <v>144.74190010584942</v>
      </c>
      <c r="M40" s="664">
        <v>13</v>
      </c>
      <c r="N40" s="665">
        <v>1881.6447013760423</v>
      </c>
    </row>
    <row r="41" spans="1:14" ht="14.4" customHeight="1" x14ac:dyDescent="0.3">
      <c r="A41" s="660" t="s">
        <v>564</v>
      </c>
      <c r="B41" s="661" t="s">
        <v>2167</v>
      </c>
      <c r="C41" s="662" t="s">
        <v>574</v>
      </c>
      <c r="D41" s="663" t="s">
        <v>2169</v>
      </c>
      <c r="E41" s="662" t="s">
        <v>592</v>
      </c>
      <c r="F41" s="663" t="s">
        <v>2174</v>
      </c>
      <c r="G41" s="662" t="s">
        <v>593</v>
      </c>
      <c r="H41" s="662" t="s">
        <v>726</v>
      </c>
      <c r="I41" s="662" t="s">
        <v>727</v>
      </c>
      <c r="J41" s="662" t="s">
        <v>728</v>
      </c>
      <c r="K41" s="662" t="s">
        <v>729</v>
      </c>
      <c r="L41" s="664">
        <v>80.388513608130324</v>
      </c>
      <c r="M41" s="664">
        <v>1</v>
      </c>
      <c r="N41" s="665">
        <v>80.388513608130324</v>
      </c>
    </row>
    <row r="42" spans="1:14" ht="14.4" customHeight="1" x14ac:dyDescent="0.3">
      <c r="A42" s="660" t="s">
        <v>564</v>
      </c>
      <c r="B42" s="661" t="s">
        <v>2167</v>
      </c>
      <c r="C42" s="662" t="s">
        <v>574</v>
      </c>
      <c r="D42" s="663" t="s">
        <v>2169</v>
      </c>
      <c r="E42" s="662" t="s">
        <v>592</v>
      </c>
      <c r="F42" s="663" t="s">
        <v>2174</v>
      </c>
      <c r="G42" s="662" t="s">
        <v>593</v>
      </c>
      <c r="H42" s="662" t="s">
        <v>730</v>
      </c>
      <c r="I42" s="662" t="s">
        <v>731</v>
      </c>
      <c r="J42" s="662" t="s">
        <v>732</v>
      </c>
      <c r="K42" s="662" t="s">
        <v>733</v>
      </c>
      <c r="L42" s="664">
        <v>130.45924856823089</v>
      </c>
      <c r="M42" s="664">
        <v>1</v>
      </c>
      <c r="N42" s="665">
        <v>130.45924856823089</v>
      </c>
    </row>
    <row r="43" spans="1:14" ht="14.4" customHeight="1" x14ac:dyDescent="0.3">
      <c r="A43" s="660" t="s">
        <v>564</v>
      </c>
      <c r="B43" s="661" t="s">
        <v>2167</v>
      </c>
      <c r="C43" s="662" t="s">
        <v>574</v>
      </c>
      <c r="D43" s="663" t="s">
        <v>2169</v>
      </c>
      <c r="E43" s="662" t="s">
        <v>592</v>
      </c>
      <c r="F43" s="663" t="s">
        <v>2174</v>
      </c>
      <c r="G43" s="662" t="s">
        <v>593</v>
      </c>
      <c r="H43" s="662" t="s">
        <v>734</v>
      </c>
      <c r="I43" s="662" t="s">
        <v>734</v>
      </c>
      <c r="J43" s="662" t="s">
        <v>735</v>
      </c>
      <c r="K43" s="662" t="s">
        <v>736</v>
      </c>
      <c r="L43" s="664">
        <v>36.573429864736823</v>
      </c>
      <c r="M43" s="664">
        <v>480</v>
      </c>
      <c r="N43" s="665">
        <v>17555.246335073676</v>
      </c>
    </row>
    <row r="44" spans="1:14" ht="14.4" customHeight="1" x14ac:dyDescent="0.3">
      <c r="A44" s="660" t="s">
        <v>564</v>
      </c>
      <c r="B44" s="661" t="s">
        <v>2167</v>
      </c>
      <c r="C44" s="662" t="s">
        <v>574</v>
      </c>
      <c r="D44" s="663" t="s">
        <v>2169</v>
      </c>
      <c r="E44" s="662" t="s">
        <v>592</v>
      </c>
      <c r="F44" s="663" t="s">
        <v>2174</v>
      </c>
      <c r="G44" s="662" t="s">
        <v>593</v>
      </c>
      <c r="H44" s="662" t="s">
        <v>737</v>
      </c>
      <c r="I44" s="662" t="s">
        <v>738</v>
      </c>
      <c r="J44" s="662" t="s">
        <v>739</v>
      </c>
      <c r="K44" s="662" t="s">
        <v>740</v>
      </c>
      <c r="L44" s="664">
        <v>157.78707609079595</v>
      </c>
      <c r="M44" s="664">
        <v>4</v>
      </c>
      <c r="N44" s="665">
        <v>631.1483043631838</v>
      </c>
    </row>
    <row r="45" spans="1:14" ht="14.4" customHeight="1" x14ac:dyDescent="0.3">
      <c r="A45" s="660" t="s">
        <v>564</v>
      </c>
      <c r="B45" s="661" t="s">
        <v>2167</v>
      </c>
      <c r="C45" s="662" t="s">
        <v>574</v>
      </c>
      <c r="D45" s="663" t="s">
        <v>2169</v>
      </c>
      <c r="E45" s="662" t="s">
        <v>592</v>
      </c>
      <c r="F45" s="663" t="s">
        <v>2174</v>
      </c>
      <c r="G45" s="662" t="s">
        <v>593</v>
      </c>
      <c r="H45" s="662" t="s">
        <v>741</v>
      </c>
      <c r="I45" s="662" t="s">
        <v>742</v>
      </c>
      <c r="J45" s="662" t="s">
        <v>743</v>
      </c>
      <c r="K45" s="662" t="s">
        <v>744</v>
      </c>
      <c r="L45" s="664">
        <v>77.140000000000015</v>
      </c>
      <c r="M45" s="664">
        <v>1</v>
      </c>
      <c r="N45" s="665">
        <v>77.140000000000015</v>
      </c>
    </row>
    <row r="46" spans="1:14" ht="14.4" customHeight="1" x14ac:dyDescent="0.3">
      <c r="A46" s="660" t="s">
        <v>564</v>
      </c>
      <c r="B46" s="661" t="s">
        <v>2167</v>
      </c>
      <c r="C46" s="662" t="s">
        <v>574</v>
      </c>
      <c r="D46" s="663" t="s">
        <v>2169</v>
      </c>
      <c r="E46" s="662" t="s">
        <v>592</v>
      </c>
      <c r="F46" s="663" t="s">
        <v>2174</v>
      </c>
      <c r="G46" s="662" t="s">
        <v>593</v>
      </c>
      <c r="H46" s="662" t="s">
        <v>745</v>
      </c>
      <c r="I46" s="662" t="s">
        <v>746</v>
      </c>
      <c r="J46" s="662" t="s">
        <v>747</v>
      </c>
      <c r="K46" s="662" t="s">
        <v>748</v>
      </c>
      <c r="L46" s="664">
        <v>81.999936061332562</v>
      </c>
      <c r="M46" s="664">
        <v>4</v>
      </c>
      <c r="N46" s="665">
        <v>327.99974424533025</v>
      </c>
    </row>
    <row r="47" spans="1:14" ht="14.4" customHeight="1" x14ac:dyDescent="0.3">
      <c r="A47" s="660" t="s">
        <v>564</v>
      </c>
      <c r="B47" s="661" t="s">
        <v>2167</v>
      </c>
      <c r="C47" s="662" t="s">
        <v>574</v>
      </c>
      <c r="D47" s="663" t="s">
        <v>2169</v>
      </c>
      <c r="E47" s="662" t="s">
        <v>592</v>
      </c>
      <c r="F47" s="663" t="s">
        <v>2174</v>
      </c>
      <c r="G47" s="662" t="s">
        <v>593</v>
      </c>
      <c r="H47" s="662" t="s">
        <v>749</v>
      </c>
      <c r="I47" s="662" t="s">
        <v>750</v>
      </c>
      <c r="J47" s="662" t="s">
        <v>751</v>
      </c>
      <c r="K47" s="662" t="s">
        <v>752</v>
      </c>
      <c r="L47" s="664">
        <v>103.78999603090462</v>
      </c>
      <c r="M47" s="664">
        <v>2</v>
      </c>
      <c r="N47" s="665">
        <v>207.57999206180924</v>
      </c>
    </row>
    <row r="48" spans="1:14" ht="14.4" customHeight="1" x14ac:dyDescent="0.3">
      <c r="A48" s="660" t="s">
        <v>564</v>
      </c>
      <c r="B48" s="661" t="s">
        <v>2167</v>
      </c>
      <c r="C48" s="662" t="s">
        <v>574</v>
      </c>
      <c r="D48" s="663" t="s">
        <v>2169</v>
      </c>
      <c r="E48" s="662" t="s">
        <v>592</v>
      </c>
      <c r="F48" s="663" t="s">
        <v>2174</v>
      </c>
      <c r="G48" s="662" t="s">
        <v>593</v>
      </c>
      <c r="H48" s="662" t="s">
        <v>753</v>
      </c>
      <c r="I48" s="662" t="s">
        <v>754</v>
      </c>
      <c r="J48" s="662" t="s">
        <v>755</v>
      </c>
      <c r="K48" s="662" t="s">
        <v>756</v>
      </c>
      <c r="L48" s="664">
        <v>62.259999999999984</v>
      </c>
      <c r="M48" s="664">
        <v>1</v>
      </c>
      <c r="N48" s="665">
        <v>62.259999999999984</v>
      </c>
    </row>
    <row r="49" spans="1:14" ht="14.4" customHeight="1" x14ac:dyDescent="0.3">
      <c r="A49" s="660" t="s">
        <v>564</v>
      </c>
      <c r="B49" s="661" t="s">
        <v>2167</v>
      </c>
      <c r="C49" s="662" t="s">
        <v>574</v>
      </c>
      <c r="D49" s="663" t="s">
        <v>2169</v>
      </c>
      <c r="E49" s="662" t="s">
        <v>592</v>
      </c>
      <c r="F49" s="663" t="s">
        <v>2174</v>
      </c>
      <c r="G49" s="662" t="s">
        <v>593</v>
      </c>
      <c r="H49" s="662" t="s">
        <v>757</v>
      </c>
      <c r="I49" s="662" t="s">
        <v>758</v>
      </c>
      <c r="J49" s="662" t="s">
        <v>759</v>
      </c>
      <c r="K49" s="662" t="s">
        <v>760</v>
      </c>
      <c r="L49" s="664">
        <v>76.919999999999987</v>
      </c>
      <c r="M49" s="664">
        <v>2</v>
      </c>
      <c r="N49" s="665">
        <v>153.83999999999997</v>
      </c>
    </row>
    <row r="50" spans="1:14" ht="14.4" customHeight="1" x14ac:dyDescent="0.3">
      <c r="A50" s="660" t="s">
        <v>564</v>
      </c>
      <c r="B50" s="661" t="s">
        <v>2167</v>
      </c>
      <c r="C50" s="662" t="s">
        <v>574</v>
      </c>
      <c r="D50" s="663" t="s">
        <v>2169</v>
      </c>
      <c r="E50" s="662" t="s">
        <v>592</v>
      </c>
      <c r="F50" s="663" t="s">
        <v>2174</v>
      </c>
      <c r="G50" s="662" t="s">
        <v>593</v>
      </c>
      <c r="H50" s="662" t="s">
        <v>761</v>
      </c>
      <c r="I50" s="662" t="s">
        <v>762</v>
      </c>
      <c r="J50" s="662" t="s">
        <v>708</v>
      </c>
      <c r="K50" s="662" t="s">
        <v>763</v>
      </c>
      <c r="L50" s="664">
        <v>21.509999999999998</v>
      </c>
      <c r="M50" s="664">
        <v>7</v>
      </c>
      <c r="N50" s="665">
        <v>150.57</v>
      </c>
    </row>
    <row r="51" spans="1:14" ht="14.4" customHeight="1" x14ac:dyDescent="0.3">
      <c r="A51" s="660" t="s">
        <v>564</v>
      </c>
      <c r="B51" s="661" t="s">
        <v>2167</v>
      </c>
      <c r="C51" s="662" t="s">
        <v>574</v>
      </c>
      <c r="D51" s="663" t="s">
        <v>2169</v>
      </c>
      <c r="E51" s="662" t="s">
        <v>592</v>
      </c>
      <c r="F51" s="663" t="s">
        <v>2174</v>
      </c>
      <c r="G51" s="662" t="s">
        <v>593</v>
      </c>
      <c r="H51" s="662" t="s">
        <v>764</v>
      </c>
      <c r="I51" s="662" t="s">
        <v>765</v>
      </c>
      <c r="J51" s="662" t="s">
        <v>766</v>
      </c>
      <c r="K51" s="662" t="s">
        <v>767</v>
      </c>
      <c r="L51" s="664">
        <v>95.77</v>
      </c>
      <c r="M51" s="664">
        <v>1</v>
      </c>
      <c r="N51" s="665">
        <v>95.77</v>
      </c>
    </row>
    <row r="52" spans="1:14" ht="14.4" customHeight="1" x14ac:dyDescent="0.3">
      <c r="A52" s="660" t="s">
        <v>564</v>
      </c>
      <c r="B52" s="661" t="s">
        <v>2167</v>
      </c>
      <c r="C52" s="662" t="s">
        <v>574</v>
      </c>
      <c r="D52" s="663" t="s">
        <v>2169</v>
      </c>
      <c r="E52" s="662" t="s">
        <v>592</v>
      </c>
      <c r="F52" s="663" t="s">
        <v>2174</v>
      </c>
      <c r="G52" s="662" t="s">
        <v>593</v>
      </c>
      <c r="H52" s="662" t="s">
        <v>768</v>
      </c>
      <c r="I52" s="662" t="s">
        <v>769</v>
      </c>
      <c r="J52" s="662" t="s">
        <v>770</v>
      </c>
      <c r="K52" s="662" t="s">
        <v>771</v>
      </c>
      <c r="L52" s="664">
        <v>193.38166666666666</v>
      </c>
      <c r="M52" s="664">
        <v>6</v>
      </c>
      <c r="N52" s="665">
        <v>1160.29</v>
      </c>
    </row>
    <row r="53" spans="1:14" ht="14.4" customHeight="1" x14ac:dyDescent="0.3">
      <c r="A53" s="660" t="s">
        <v>564</v>
      </c>
      <c r="B53" s="661" t="s">
        <v>2167</v>
      </c>
      <c r="C53" s="662" t="s">
        <v>574</v>
      </c>
      <c r="D53" s="663" t="s">
        <v>2169</v>
      </c>
      <c r="E53" s="662" t="s">
        <v>592</v>
      </c>
      <c r="F53" s="663" t="s">
        <v>2174</v>
      </c>
      <c r="G53" s="662" t="s">
        <v>593</v>
      </c>
      <c r="H53" s="662" t="s">
        <v>772</v>
      </c>
      <c r="I53" s="662" t="s">
        <v>773</v>
      </c>
      <c r="J53" s="662" t="s">
        <v>774</v>
      </c>
      <c r="K53" s="662" t="s">
        <v>775</v>
      </c>
      <c r="L53" s="664">
        <v>75.437573681124675</v>
      </c>
      <c r="M53" s="664">
        <v>20</v>
      </c>
      <c r="N53" s="665">
        <v>1508.7514736224934</v>
      </c>
    </row>
    <row r="54" spans="1:14" ht="14.4" customHeight="1" x14ac:dyDescent="0.3">
      <c r="A54" s="660" t="s">
        <v>564</v>
      </c>
      <c r="B54" s="661" t="s">
        <v>2167</v>
      </c>
      <c r="C54" s="662" t="s">
        <v>574</v>
      </c>
      <c r="D54" s="663" t="s">
        <v>2169</v>
      </c>
      <c r="E54" s="662" t="s">
        <v>592</v>
      </c>
      <c r="F54" s="663" t="s">
        <v>2174</v>
      </c>
      <c r="G54" s="662" t="s">
        <v>593</v>
      </c>
      <c r="H54" s="662" t="s">
        <v>776</v>
      </c>
      <c r="I54" s="662" t="s">
        <v>777</v>
      </c>
      <c r="J54" s="662" t="s">
        <v>778</v>
      </c>
      <c r="K54" s="662" t="s">
        <v>779</v>
      </c>
      <c r="L54" s="664">
        <v>117.48333333333333</v>
      </c>
      <c r="M54" s="664">
        <v>3</v>
      </c>
      <c r="N54" s="665">
        <v>352.45</v>
      </c>
    </row>
    <row r="55" spans="1:14" ht="14.4" customHeight="1" x14ac:dyDescent="0.3">
      <c r="A55" s="660" t="s">
        <v>564</v>
      </c>
      <c r="B55" s="661" t="s">
        <v>2167</v>
      </c>
      <c r="C55" s="662" t="s">
        <v>574</v>
      </c>
      <c r="D55" s="663" t="s">
        <v>2169</v>
      </c>
      <c r="E55" s="662" t="s">
        <v>592</v>
      </c>
      <c r="F55" s="663" t="s">
        <v>2174</v>
      </c>
      <c r="G55" s="662" t="s">
        <v>593</v>
      </c>
      <c r="H55" s="662" t="s">
        <v>780</v>
      </c>
      <c r="I55" s="662" t="s">
        <v>781</v>
      </c>
      <c r="J55" s="662" t="s">
        <v>782</v>
      </c>
      <c r="K55" s="662" t="s">
        <v>783</v>
      </c>
      <c r="L55" s="664">
        <v>125.15525558550848</v>
      </c>
      <c r="M55" s="664">
        <v>205</v>
      </c>
      <c r="N55" s="665">
        <v>25656.827395029239</v>
      </c>
    </row>
    <row r="56" spans="1:14" ht="14.4" customHeight="1" x14ac:dyDescent="0.3">
      <c r="A56" s="660" t="s">
        <v>564</v>
      </c>
      <c r="B56" s="661" t="s">
        <v>2167</v>
      </c>
      <c r="C56" s="662" t="s">
        <v>574</v>
      </c>
      <c r="D56" s="663" t="s">
        <v>2169</v>
      </c>
      <c r="E56" s="662" t="s">
        <v>592</v>
      </c>
      <c r="F56" s="663" t="s">
        <v>2174</v>
      </c>
      <c r="G56" s="662" t="s">
        <v>593</v>
      </c>
      <c r="H56" s="662" t="s">
        <v>784</v>
      </c>
      <c r="I56" s="662" t="s">
        <v>785</v>
      </c>
      <c r="J56" s="662" t="s">
        <v>786</v>
      </c>
      <c r="K56" s="662" t="s">
        <v>787</v>
      </c>
      <c r="L56" s="664">
        <v>103.88000000000002</v>
      </c>
      <c r="M56" s="664">
        <v>1</v>
      </c>
      <c r="N56" s="665">
        <v>103.88000000000002</v>
      </c>
    </row>
    <row r="57" spans="1:14" ht="14.4" customHeight="1" x14ac:dyDescent="0.3">
      <c r="A57" s="660" t="s">
        <v>564</v>
      </c>
      <c r="B57" s="661" t="s">
        <v>2167</v>
      </c>
      <c r="C57" s="662" t="s">
        <v>574</v>
      </c>
      <c r="D57" s="663" t="s">
        <v>2169</v>
      </c>
      <c r="E57" s="662" t="s">
        <v>592</v>
      </c>
      <c r="F57" s="663" t="s">
        <v>2174</v>
      </c>
      <c r="G57" s="662" t="s">
        <v>593</v>
      </c>
      <c r="H57" s="662" t="s">
        <v>788</v>
      </c>
      <c r="I57" s="662" t="s">
        <v>789</v>
      </c>
      <c r="J57" s="662" t="s">
        <v>790</v>
      </c>
      <c r="K57" s="662" t="s">
        <v>791</v>
      </c>
      <c r="L57" s="664">
        <v>21.329999999999995</v>
      </c>
      <c r="M57" s="664">
        <v>1</v>
      </c>
      <c r="N57" s="665">
        <v>21.329999999999995</v>
      </c>
    </row>
    <row r="58" spans="1:14" ht="14.4" customHeight="1" x14ac:dyDescent="0.3">
      <c r="A58" s="660" t="s">
        <v>564</v>
      </c>
      <c r="B58" s="661" t="s">
        <v>2167</v>
      </c>
      <c r="C58" s="662" t="s">
        <v>574</v>
      </c>
      <c r="D58" s="663" t="s">
        <v>2169</v>
      </c>
      <c r="E58" s="662" t="s">
        <v>592</v>
      </c>
      <c r="F58" s="663" t="s">
        <v>2174</v>
      </c>
      <c r="G58" s="662" t="s">
        <v>593</v>
      </c>
      <c r="H58" s="662" t="s">
        <v>792</v>
      </c>
      <c r="I58" s="662" t="s">
        <v>793</v>
      </c>
      <c r="J58" s="662" t="s">
        <v>794</v>
      </c>
      <c r="K58" s="662" t="s">
        <v>795</v>
      </c>
      <c r="L58" s="664">
        <v>63.58</v>
      </c>
      <c r="M58" s="664">
        <v>20</v>
      </c>
      <c r="N58" s="665">
        <v>1271.5999999999999</v>
      </c>
    </row>
    <row r="59" spans="1:14" ht="14.4" customHeight="1" x14ac:dyDescent="0.3">
      <c r="A59" s="660" t="s">
        <v>564</v>
      </c>
      <c r="B59" s="661" t="s">
        <v>2167</v>
      </c>
      <c r="C59" s="662" t="s">
        <v>574</v>
      </c>
      <c r="D59" s="663" t="s">
        <v>2169</v>
      </c>
      <c r="E59" s="662" t="s">
        <v>592</v>
      </c>
      <c r="F59" s="663" t="s">
        <v>2174</v>
      </c>
      <c r="G59" s="662" t="s">
        <v>593</v>
      </c>
      <c r="H59" s="662" t="s">
        <v>796</v>
      </c>
      <c r="I59" s="662" t="s">
        <v>796</v>
      </c>
      <c r="J59" s="662" t="s">
        <v>797</v>
      </c>
      <c r="K59" s="662" t="s">
        <v>798</v>
      </c>
      <c r="L59" s="664">
        <v>154.49979949444446</v>
      </c>
      <c r="M59" s="664">
        <v>1</v>
      </c>
      <c r="N59" s="665">
        <v>154.49979949444446</v>
      </c>
    </row>
    <row r="60" spans="1:14" ht="14.4" customHeight="1" x14ac:dyDescent="0.3">
      <c r="A60" s="660" t="s">
        <v>564</v>
      </c>
      <c r="B60" s="661" t="s">
        <v>2167</v>
      </c>
      <c r="C60" s="662" t="s">
        <v>574</v>
      </c>
      <c r="D60" s="663" t="s">
        <v>2169</v>
      </c>
      <c r="E60" s="662" t="s">
        <v>592</v>
      </c>
      <c r="F60" s="663" t="s">
        <v>2174</v>
      </c>
      <c r="G60" s="662" t="s">
        <v>593</v>
      </c>
      <c r="H60" s="662" t="s">
        <v>799</v>
      </c>
      <c r="I60" s="662" t="s">
        <v>800</v>
      </c>
      <c r="J60" s="662" t="s">
        <v>801</v>
      </c>
      <c r="K60" s="662" t="s">
        <v>802</v>
      </c>
      <c r="L60" s="664">
        <v>123.96000000000004</v>
      </c>
      <c r="M60" s="664">
        <v>4</v>
      </c>
      <c r="N60" s="665">
        <v>495.84000000000015</v>
      </c>
    </row>
    <row r="61" spans="1:14" ht="14.4" customHeight="1" x14ac:dyDescent="0.3">
      <c r="A61" s="660" t="s">
        <v>564</v>
      </c>
      <c r="B61" s="661" t="s">
        <v>2167</v>
      </c>
      <c r="C61" s="662" t="s">
        <v>574</v>
      </c>
      <c r="D61" s="663" t="s">
        <v>2169</v>
      </c>
      <c r="E61" s="662" t="s">
        <v>592</v>
      </c>
      <c r="F61" s="663" t="s">
        <v>2174</v>
      </c>
      <c r="G61" s="662" t="s">
        <v>593</v>
      </c>
      <c r="H61" s="662" t="s">
        <v>803</v>
      </c>
      <c r="I61" s="662" t="s">
        <v>804</v>
      </c>
      <c r="J61" s="662" t="s">
        <v>801</v>
      </c>
      <c r="K61" s="662" t="s">
        <v>805</v>
      </c>
      <c r="L61" s="664">
        <v>138.94999815547072</v>
      </c>
      <c r="M61" s="664">
        <v>2</v>
      </c>
      <c r="N61" s="665">
        <v>277.89999631094145</v>
      </c>
    </row>
    <row r="62" spans="1:14" ht="14.4" customHeight="1" x14ac:dyDescent="0.3">
      <c r="A62" s="660" t="s">
        <v>564</v>
      </c>
      <c r="B62" s="661" t="s">
        <v>2167</v>
      </c>
      <c r="C62" s="662" t="s">
        <v>574</v>
      </c>
      <c r="D62" s="663" t="s">
        <v>2169</v>
      </c>
      <c r="E62" s="662" t="s">
        <v>592</v>
      </c>
      <c r="F62" s="663" t="s">
        <v>2174</v>
      </c>
      <c r="G62" s="662" t="s">
        <v>593</v>
      </c>
      <c r="H62" s="662" t="s">
        <v>806</v>
      </c>
      <c r="I62" s="662" t="s">
        <v>807</v>
      </c>
      <c r="J62" s="662" t="s">
        <v>808</v>
      </c>
      <c r="K62" s="662" t="s">
        <v>809</v>
      </c>
      <c r="L62" s="664">
        <v>88.639963828366703</v>
      </c>
      <c r="M62" s="664">
        <v>60</v>
      </c>
      <c r="N62" s="665">
        <v>5318.3978297020021</v>
      </c>
    </row>
    <row r="63" spans="1:14" ht="14.4" customHeight="1" x14ac:dyDescent="0.3">
      <c r="A63" s="660" t="s">
        <v>564</v>
      </c>
      <c r="B63" s="661" t="s">
        <v>2167</v>
      </c>
      <c r="C63" s="662" t="s">
        <v>574</v>
      </c>
      <c r="D63" s="663" t="s">
        <v>2169</v>
      </c>
      <c r="E63" s="662" t="s">
        <v>592</v>
      </c>
      <c r="F63" s="663" t="s">
        <v>2174</v>
      </c>
      <c r="G63" s="662" t="s">
        <v>593</v>
      </c>
      <c r="H63" s="662" t="s">
        <v>810</v>
      </c>
      <c r="I63" s="662" t="s">
        <v>811</v>
      </c>
      <c r="J63" s="662" t="s">
        <v>812</v>
      </c>
      <c r="K63" s="662" t="s">
        <v>813</v>
      </c>
      <c r="L63" s="664">
        <v>49.288119921823785</v>
      </c>
      <c r="M63" s="664">
        <v>23</v>
      </c>
      <c r="N63" s="665">
        <v>1133.626758201947</v>
      </c>
    </row>
    <row r="64" spans="1:14" ht="14.4" customHeight="1" x14ac:dyDescent="0.3">
      <c r="A64" s="660" t="s">
        <v>564</v>
      </c>
      <c r="B64" s="661" t="s">
        <v>2167</v>
      </c>
      <c r="C64" s="662" t="s">
        <v>574</v>
      </c>
      <c r="D64" s="663" t="s">
        <v>2169</v>
      </c>
      <c r="E64" s="662" t="s">
        <v>592</v>
      </c>
      <c r="F64" s="663" t="s">
        <v>2174</v>
      </c>
      <c r="G64" s="662" t="s">
        <v>593</v>
      </c>
      <c r="H64" s="662" t="s">
        <v>814</v>
      </c>
      <c r="I64" s="662" t="s">
        <v>814</v>
      </c>
      <c r="J64" s="662" t="s">
        <v>815</v>
      </c>
      <c r="K64" s="662" t="s">
        <v>816</v>
      </c>
      <c r="L64" s="664">
        <v>106.45009790271062</v>
      </c>
      <c r="M64" s="664">
        <v>6</v>
      </c>
      <c r="N64" s="665">
        <v>638.70058741626372</v>
      </c>
    </row>
    <row r="65" spans="1:14" ht="14.4" customHeight="1" x14ac:dyDescent="0.3">
      <c r="A65" s="660" t="s">
        <v>564</v>
      </c>
      <c r="B65" s="661" t="s">
        <v>2167</v>
      </c>
      <c r="C65" s="662" t="s">
        <v>574</v>
      </c>
      <c r="D65" s="663" t="s">
        <v>2169</v>
      </c>
      <c r="E65" s="662" t="s">
        <v>592</v>
      </c>
      <c r="F65" s="663" t="s">
        <v>2174</v>
      </c>
      <c r="G65" s="662" t="s">
        <v>593</v>
      </c>
      <c r="H65" s="662" t="s">
        <v>817</v>
      </c>
      <c r="I65" s="662" t="s">
        <v>818</v>
      </c>
      <c r="J65" s="662" t="s">
        <v>819</v>
      </c>
      <c r="K65" s="662" t="s">
        <v>820</v>
      </c>
      <c r="L65" s="664">
        <v>40.429668831275222</v>
      </c>
      <c r="M65" s="664">
        <v>1</v>
      </c>
      <c r="N65" s="665">
        <v>40.429668831275222</v>
      </c>
    </row>
    <row r="66" spans="1:14" ht="14.4" customHeight="1" x14ac:dyDescent="0.3">
      <c r="A66" s="660" t="s">
        <v>564</v>
      </c>
      <c r="B66" s="661" t="s">
        <v>2167</v>
      </c>
      <c r="C66" s="662" t="s">
        <v>574</v>
      </c>
      <c r="D66" s="663" t="s">
        <v>2169</v>
      </c>
      <c r="E66" s="662" t="s">
        <v>592</v>
      </c>
      <c r="F66" s="663" t="s">
        <v>2174</v>
      </c>
      <c r="G66" s="662" t="s">
        <v>593</v>
      </c>
      <c r="H66" s="662" t="s">
        <v>821</v>
      </c>
      <c r="I66" s="662" t="s">
        <v>822</v>
      </c>
      <c r="J66" s="662" t="s">
        <v>823</v>
      </c>
      <c r="K66" s="662" t="s">
        <v>824</v>
      </c>
      <c r="L66" s="664">
        <v>375.79937087367972</v>
      </c>
      <c r="M66" s="664">
        <v>35</v>
      </c>
      <c r="N66" s="665">
        <v>13152.977980578789</v>
      </c>
    </row>
    <row r="67" spans="1:14" ht="14.4" customHeight="1" x14ac:dyDescent="0.3">
      <c r="A67" s="660" t="s">
        <v>564</v>
      </c>
      <c r="B67" s="661" t="s">
        <v>2167</v>
      </c>
      <c r="C67" s="662" t="s">
        <v>574</v>
      </c>
      <c r="D67" s="663" t="s">
        <v>2169</v>
      </c>
      <c r="E67" s="662" t="s">
        <v>592</v>
      </c>
      <c r="F67" s="663" t="s">
        <v>2174</v>
      </c>
      <c r="G67" s="662" t="s">
        <v>593</v>
      </c>
      <c r="H67" s="662" t="s">
        <v>825</v>
      </c>
      <c r="I67" s="662" t="s">
        <v>826</v>
      </c>
      <c r="J67" s="662" t="s">
        <v>827</v>
      </c>
      <c r="K67" s="662" t="s">
        <v>828</v>
      </c>
      <c r="L67" s="664">
        <v>37.839999999999968</v>
      </c>
      <c r="M67" s="664">
        <v>1</v>
      </c>
      <c r="N67" s="665">
        <v>37.839999999999968</v>
      </c>
    </row>
    <row r="68" spans="1:14" ht="14.4" customHeight="1" x14ac:dyDescent="0.3">
      <c r="A68" s="660" t="s">
        <v>564</v>
      </c>
      <c r="B68" s="661" t="s">
        <v>2167</v>
      </c>
      <c r="C68" s="662" t="s">
        <v>574</v>
      </c>
      <c r="D68" s="663" t="s">
        <v>2169</v>
      </c>
      <c r="E68" s="662" t="s">
        <v>592</v>
      </c>
      <c r="F68" s="663" t="s">
        <v>2174</v>
      </c>
      <c r="G68" s="662" t="s">
        <v>593</v>
      </c>
      <c r="H68" s="662" t="s">
        <v>829</v>
      </c>
      <c r="I68" s="662" t="s">
        <v>830</v>
      </c>
      <c r="J68" s="662" t="s">
        <v>831</v>
      </c>
      <c r="K68" s="662" t="s">
        <v>832</v>
      </c>
      <c r="L68" s="664">
        <v>153.54758448255808</v>
      </c>
      <c r="M68" s="664">
        <v>1</v>
      </c>
      <c r="N68" s="665">
        <v>153.54758448255808</v>
      </c>
    </row>
    <row r="69" spans="1:14" ht="14.4" customHeight="1" x14ac:dyDescent="0.3">
      <c r="A69" s="660" t="s">
        <v>564</v>
      </c>
      <c r="B69" s="661" t="s">
        <v>2167</v>
      </c>
      <c r="C69" s="662" t="s">
        <v>574</v>
      </c>
      <c r="D69" s="663" t="s">
        <v>2169</v>
      </c>
      <c r="E69" s="662" t="s">
        <v>592</v>
      </c>
      <c r="F69" s="663" t="s">
        <v>2174</v>
      </c>
      <c r="G69" s="662" t="s">
        <v>593</v>
      </c>
      <c r="H69" s="662" t="s">
        <v>833</v>
      </c>
      <c r="I69" s="662" t="s">
        <v>834</v>
      </c>
      <c r="J69" s="662" t="s">
        <v>835</v>
      </c>
      <c r="K69" s="662" t="s">
        <v>836</v>
      </c>
      <c r="L69" s="664">
        <v>55.356666666666655</v>
      </c>
      <c r="M69" s="664">
        <v>3</v>
      </c>
      <c r="N69" s="665">
        <v>166.06999999999996</v>
      </c>
    </row>
    <row r="70" spans="1:14" ht="14.4" customHeight="1" x14ac:dyDescent="0.3">
      <c r="A70" s="660" t="s">
        <v>564</v>
      </c>
      <c r="B70" s="661" t="s">
        <v>2167</v>
      </c>
      <c r="C70" s="662" t="s">
        <v>574</v>
      </c>
      <c r="D70" s="663" t="s">
        <v>2169</v>
      </c>
      <c r="E70" s="662" t="s">
        <v>592</v>
      </c>
      <c r="F70" s="663" t="s">
        <v>2174</v>
      </c>
      <c r="G70" s="662" t="s">
        <v>593</v>
      </c>
      <c r="H70" s="662" t="s">
        <v>837</v>
      </c>
      <c r="I70" s="662" t="s">
        <v>838</v>
      </c>
      <c r="J70" s="662" t="s">
        <v>839</v>
      </c>
      <c r="K70" s="662" t="s">
        <v>840</v>
      </c>
      <c r="L70" s="664">
        <v>220.13402060762149</v>
      </c>
      <c r="M70" s="664">
        <v>310</v>
      </c>
      <c r="N70" s="665">
        <v>68241.546388362665</v>
      </c>
    </row>
    <row r="71" spans="1:14" ht="14.4" customHeight="1" x14ac:dyDescent="0.3">
      <c r="A71" s="660" t="s">
        <v>564</v>
      </c>
      <c r="B71" s="661" t="s">
        <v>2167</v>
      </c>
      <c r="C71" s="662" t="s">
        <v>574</v>
      </c>
      <c r="D71" s="663" t="s">
        <v>2169</v>
      </c>
      <c r="E71" s="662" t="s">
        <v>592</v>
      </c>
      <c r="F71" s="663" t="s">
        <v>2174</v>
      </c>
      <c r="G71" s="662" t="s">
        <v>593</v>
      </c>
      <c r="H71" s="662" t="s">
        <v>841</v>
      </c>
      <c r="I71" s="662" t="s">
        <v>842</v>
      </c>
      <c r="J71" s="662" t="s">
        <v>843</v>
      </c>
      <c r="K71" s="662" t="s">
        <v>844</v>
      </c>
      <c r="L71" s="664">
        <v>149.24999999999997</v>
      </c>
      <c r="M71" s="664">
        <v>1</v>
      </c>
      <c r="N71" s="665">
        <v>149.24999999999997</v>
      </c>
    </row>
    <row r="72" spans="1:14" ht="14.4" customHeight="1" x14ac:dyDescent="0.3">
      <c r="A72" s="660" t="s">
        <v>564</v>
      </c>
      <c r="B72" s="661" t="s">
        <v>2167</v>
      </c>
      <c r="C72" s="662" t="s">
        <v>574</v>
      </c>
      <c r="D72" s="663" t="s">
        <v>2169</v>
      </c>
      <c r="E72" s="662" t="s">
        <v>592</v>
      </c>
      <c r="F72" s="663" t="s">
        <v>2174</v>
      </c>
      <c r="G72" s="662" t="s">
        <v>593</v>
      </c>
      <c r="H72" s="662" t="s">
        <v>845</v>
      </c>
      <c r="I72" s="662" t="s">
        <v>846</v>
      </c>
      <c r="J72" s="662" t="s">
        <v>847</v>
      </c>
      <c r="K72" s="662" t="s">
        <v>848</v>
      </c>
      <c r="L72" s="664">
        <v>243.73878002926739</v>
      </c>
      <c r="M72" s="664">
        <v>1</v>
      </c>
      <c r="N72" s="665">
        <v>243.73878002926739</v>
      </c>
    </row>
    <row r="73" spans="1:14" ht="14.4" customHeight="1" x14ac:dyDescent="0.3">
      <c r="A73" s="660" t="s">
        <v>564</v>
      </c>
      <c r="B73" s="661" t="s">
        <v>2167</v>
      </c>
      <c r="C73" s="662" t="s">
        <v>574</v>
      </c>
      <c r="D73" s="663" t="s">
        <v>2169</v>
      </c>
      <c r="E73" s="662" t="s">
        <v>592</v>
      </c>
      <c r="F73" s="663" t="s">
        <v>2174</v>
      </c>
      <c r="G73" s="662" t="s">
        <v>593</v>
      </c>
      <c r="H73" s="662" t="s">
        <v>849</v>
      </c>
      <c r="I73" s="662" t="s">
        <v>215</v>
      </c>
      <c r="J73" s="662" t="s">
        <v>850</v>
      </c>
      <c r="K73" s="662"/>
      <c r="L73" s="664">
        <v>72.219999999999985</v>
      </c>
      <c r="M73" s="664">
        <v>3</v>
      </c>
      <c r="N73" s="665">
        <v>216.65999999999997</v>
      </c>
    </row>
    <row r="74" spans="1:14" ht="14.4" customHeight="1" x14ac:dyDescent="0.3">
      <c r="A74" s="660" t="s">
        <v>564</v>
      </c>
      <c r="B74" s="661" t="s">
        <v>2167</v>
      </c>
      <c r="C74" s="662" t="s">
        <v>574</v>
      </c>
      <c r="D74" s="663" t="s">
        <v>2169</v>
      </c>
      <c r="E74" s="662" t="s">
        <v>592</v>
      </c>
      <c r="F74" s="663" t="s">
        <v>2174</v>
      </c>
      <c r="G74" s="662" t="s">
        <v>593</v>
      </c>
      <c r="H74" s="662" t="s">
        <v>851</v>
      </c>
      <c r="I74" s="662" t="s">
        <v>215</v>
      </c>
      <c r="J74" s="662" t="s">
        <v>852</v>
      </c>
      <c r="K74" s="662"/>
      <c r="L74" s="664">
        <v>146.33008982795855</v>
      </c>
      <c r="M74" s="664">
        <v>24</v>
      </c>
      <c r="N74" s="665">
        <v>3511.9221558710051</v>
      </c>
    </row>
    <row r="75" spans="1:14" ht="14.4" customHeight="1" x14ac:dyDescent="0.3">
      <c r="A75" s="660" t="s">
        <v>564</v>
      </c>
      <c r="B75" s="661" t="s">
        <v>2167</v>
      </c>
      <c r="C75" s="662" t="s">
        <v>574</v>
      </c>
      <c r="D75" s="663" t="s">
        <v>2169</v>
      </c>
      <c r="E75" s="662" t="s">
        <v>592</v>
      </c>
      <c r="F75" s="663" t="s">
        <v>2174</v>
      </c>
      <c r="G75" s="662" t="s">
        <v>593</v>
      </c>
      <c r="H75" s="662" t="s">
        <v>853</v>
      </c>
      <c r="I75" s="662" t="s">
        <v>215</v>
      </c>
      <c r="J75" s="662" t="s">
        <v>854</v>
      </c>
      <c r="K75" s="662"/>
      <c r="L75" s="664">
        <v>99.789779527197382</v>
      </c>
      <c r="M75" s="664">
        <v>72</v>
      </c>
      <c r="N75" s="665">
        <v>7184.8641259582118</v>
      </c>
    </row>
    <row r="76" spans="1:14" ht="14.4" customHeight="1" x14ac:dyDescent="0.3">
      <c r="A76" s="660" t="s">
        <v>564</v>
      </c>
      <c r="B76" s="661" t="s">
        <v>2167</v>
      </c>
      <c r="C76" s="662" t="s">
        <v>574</v>
      </c>
      <c r="D76" s="663" t="s">
        <v>2169</v>
      </c>
      <c r="E76" s="662" t="s">
        <v>592</v>
      </c>
      <c r="F76" s="663" t="s">
        <v>2174</v>
      </c>
      <c r="G76" s="662" t="s">
        <v>593</v>
      </c>
      <c r="H76" s="662" t="s">
        <v>855</v>
      </c>
      <c r="I76" s="662" t="s">
        <v>215</v>
      </c>
      <c r="J76" s="662" t="s">
        <v>856</v>
      </c>
      <c r="K76" s="662" t="s">
        <v>857</v>
      </c>
      <c r="L76" s="664">
        <v>1377.51</v>
      </c>
      <c r="M76" s="664">
        <v>3</v>
      </c>
      <c r="N76" s="665">
        <v>4132.53</v>
      </c>
    </row>
    <row r="77" spans="1:14" ht="14.4" customHeight="1" x14ac:dyDescent="0.3">
      <c r="A77" s="660" t="s">
        <v>564</v>
      </c>
      <c r="B77" s="661" t="s">
        <v>2167</v>
      </c>
      <c r="C77" s="662" t="s">
        <v>574</v>
      </c>
      <c r="D77" s="663" t="s">
        <v>2169</v>
      </c>
      <c r="E77" s="662" t="s">
        <v>592</v>
      </c>
      <c r="F77" s="663" t="s">
        <v>2174</v>
      </c>
      <c r="G77" s="662" t="s">
        <v>593</v>
      </c>
      <c r="H77" s="662" t="s">
        <v>858</v>
      </c>
      <c r="I77" s="662" t="s">
        <v>859</v>
      </c>
      <c r="J77" s="662" t="s">
        <v>860</v>
      </c>
      <c r="K77" s="662" t="s">
        <v>861</v>
      </c>
      <c r="L77" s="664">
        <v>58.249793989503019</v>
      </c>
      <c r="M77" s="664">
        <v>2</v>
      </c>
      <c r="N77" s="665">
        <v>116.49958797900604</v>
      </c>
    </row>
    <row r="78" spans="1:14" ht="14.4" customHeight="1" x14ac:dyDescent="0.3">
      <c r="A78" s="660" t="s">
        <v>564</v>
      </c>
      <c r="B78" s="661" t="s">
        <v>2167</v>
      </c>
      <c r="C78" s="662" t="s">
        <v>574</v>
      </c>
      <c r="D78" s="663" t="s">
        <v>2169</v>
      </c>
      <c r="E78" s="662" t="s">
        <v>592</v>
      </c>
      <c r="F78" s="663" t="s">
        <v>2174</v>
      </c>
      <c r="G78" s="662" t="s">
        <v>593</v>
      </c>
      <c r="H78" s="662" t="s">
        <v>862</v>
      </c>
      <c r="I78" s="662" t="s">
        <v>863</v>
      </c>
      <c r="J78" s="662" t="s">
        <v>864</v>
      </c>
      <c r="K78" s="662" t="s">
        <v>865</v>
      </c>
      <c r="L78" s="664">
        <v>62.245691897590561</v>
      </c>
      <c r="M78" s="664">
        <v>10</v>
      </c>
      <c r="N78" s="665">
        <v>622.45691897590564</v>
      </c>
    </row>
    <row r="79" spans="1:14" ht="14.4" customHeight="1" x14ac:dyDescent="0.3">
      <c r="A79" s="660" t="s">
        <v>564</v>
      </c>
      <c r="B79" s="661" t="s">
        <v>2167</v>
      </c>
      <c r="C79" s="662" t="s">
        <v>574</v>
      </c>
      <c r="D79" s="663" t="s">
        <v>2169</v>
      </c>
      <c r="E79" s="662" t="s">
        <v>592</v>
      </c>
      <c r="F79" s="663" t="s">
        <v>2174</v>
      </c>
      <c r="G79" s="662" t="s">
        <v>593</v>
      </c>
      <c r="H79" s="662" t="s">
        <v>866</v>
      </c>
      <c r="I79" s="662" t="s">
        <v>867</v>
      </c>
      <c r="J79" s="662" t="s">
        <v>868</v>
      </c>
      <c r="K79" s="662"/>
      <c r="L79" s="664">
        <v>134.09999004366136</v>
      </c>
      <c r="M79" s="664">
        <v>5</v>
      </c>
      <c r="N79" s="665">
        <v>670.49995021830682</v>
      </c>
    </row>
    <row r="80" spans="1:14" ht="14.4" customHeight="1" x14ac:dyDescent="0.3">
      <c r="A80" s="660" t="s">
        <v>564</v>
      </c>
      <c r="B80" s="661" t="s">
        <v>2167</v>
      </c>
      <c r="C80" s="662" t="s">
        <v>574</v>
      </c>
      <c r="D80" s="663" t="s">
        <v>2169</v>
      </c>
      <c r="E80" s="662" t="s">
        <v>592</v>
      </c>
      <c r="F80" s="663" t="s">
        <v>2174</v>
      </c>
      <c r="G80" s="662" t="s">
        <v>593</v>
      </c>
      <c r="H80" s="662" t="s">
        <v>869</v>
      </c>
      <c r="I80" s="662" t="s">
        <v>870</v>
      </c>
      <c r="J80" s="662" t="s">
        <v>871</v>
      </c>
      <c r="K80" s="662" t="s">
        <v>872</v>
      </c>
      <c r="L80" s="664">
        <v>40.597552412792723</v>
      </c>
      <c r="M80" s="664">
        <v>231</v>
      </c>
      <c r="N80" s="665">
        <v>9378.0346073551191</v>
      </c>
    </row>
    <row r="81" spans="1:14" ht="14.4" customHeight="1" x14ac:dyDescent="0.3">
      <c r="A81" s="660" t="s">
        <v>564</v>
      </c>
      <c r="B81" s="661" t="s">
        <v>2167</v>
      </c>
      <c r="C81" s="662" t="s">
        <v>574</v>
      </c>
      <c r="D81" s="663" t="s">
        <v>2169</v>
      </c>
      <c r="E81" s="662" t="s">
        <v>592</v>
      </c>
      <c r="F81" s="663" t="s">
        <v>2174</v>
      </c>
      <c r="G81" s="662" t="s">
        <v>593</v>
      </c>
      <c r="H81" s="662" t="s">
        <v>873</v>
      </c>
      <c r="I81" s="662" t="s">
        <v>874</v>
      </c>
      <c r="J81" s="662" t="s">
        <v>875</v>
      </c>
      <c r="K81" s="662" t="s">
        <v>876</v>
      </c>
      <c r="L81" s="664">
        <v>82.100000000000009</v>
      </c>
      <c r="M81" s="664">
        <v>2</v>
      </c>
      <c r="N81" s="665">
        <v>164.20000000000002</v>
      </c>
    </row>
    <row r="82" spans="1:14" ht="14.4" customHeight="1" x14ac:dyDescent="0.3">
      <c r="A82" s="660" t="s">
        <v>564</v>
      </c>
      <c r="B82" s="661" t="s">
        <v>2167</v>
      </c>
      <c r="C82" s="662" t="s">
        <v>574</v>
      </c>
      <c r="D82" s="663" t="s">
        <v>2169</v>
      </c>
      <c r="E82" s="662" t="s">
        <v>592</v>
      </c>
      <c r="F82" s="663" t="s">
        <v>2174</v>
      </c>
      <c r="G82" s="662" t="s">
        <v>593</v>
      </c>
      <c r="H82" s="662" t="s">
        <v>877</v>
      </c>
      <c r="I82" s="662" t="s">
        <v>878</v>
      </c>
      <c r="J82" s="662" t="s">
        <v>879</v>
      </c>
      <c r="K82" s="662" t="s">
        <v>880</v>
      </c>
      <c r="L82" s="664">
        <v>53.010000000000019</v>
      </c>
      <c r="M82" s="664">
        <v>4</v>
      </c>
      <c r="N82" s="665">
        <v>212.04000000000008</v>
      </c>
    </row>
    <row r="83" spans="1:14" ht="14.4" customHeight="1" x14ac:dyDescent="0.3">
      <c r="A83" s="660" t="s">
        <v>564</v>
      </c>
      <c r="B83" s="661" t="s">
        <v>2167</v>
      </c>
      <c r="C83" s="662" t="s">
        <v>574</v>
      </c>
      <c r="D83" s="663" t="s">
        <v>2169</v>
      </c>
      <c r="E83" s="662" t="s">
        <v>592</v>
      </c>
      <c r="F83" s="663" t="s">
        <v>2174</v>
      </c>
      <c r="G83" s="662" t="s">
        <v>593</v>
      </c>
      <c r="H83" s="662" t="s">
        <v>881</v>
      </c>
      <c r="I83" s="662" t="s">
        <v>882</v>
      </c>
      <c r="J83" s="662" t="s">
        <v>759</v>
      </c>
      <c r="K83" s="662" t="s">
        <v>883</v>
      </c>
      <c r="L83" s="664">
        <v>58.71</v>
      </c>
      <c r="M83" s="664">
        <v>40</v>
      </c>
      <c r="N83" s="665">
        <v>2348.4</v>
      </c>
    </row>
    <row r="84" spans="1:14" ht="14.4" customHeight="1" x14ac:dyDescent="0.3">
      <c r="A84" s="660" t="s">
        <v>564</v>
      </c>
      <c r="B84" s="661" t="s">
        <v>2167</v>
      </c>
      <c r="C84" s="662" t="s">
        <v>574</v>
      </c>
      <c r="D84" s="663" t="s">
        <v>2169</v>
      </c>
      <c r="E84" s="662" t="s">
        <v>592</v>
      </c>
      <c r="F84" s="663" t="s">
        <v>2174</v>
      </c>
      <c r="G84" s="662" t="s">
        <v>593</v>
      </c>
      <c r="H84" s="662" t="s">
        <v>884</v>
      </c>
      <c r="I84" s="662" t="s">
        <v>885</v>
      </c>
      <c r="J84" s="662" t="s">
        <v>879</v>
      </c>
      <c r="K84" s="662" t="s">
        <v>756</v>
      </c>
      <c r="L84" s="664">
        <v>26.789940018851002</v>
      </c>
      <c r="M84" s="664">
        <v>3</v>
      </c>
      <c r="N84" s="665">
        <v>80.36982005655301</v>
      </c>
    </row>
    <row r="85" spans="1:14" ht="14.4" customHeight="1" x14ac:dyDescent="0.3">
      <c r="A85" s="660" t="s">
        <v>564</v>
      </c>
      <c r="B85" s="661" t="s">
        <v>2167</v>
      </c>
      <c r="C85" s="662" t="s">
        <v>574</v>
      </c>
      <c r="D85" s="663" t="s">
        <v>2169</v>
      </c>
      <c r="E85" s="662" t="s">
        <v>592</v>
      </c>
      <c r="F85" s="663" t="s">
        <v>2174</v>
      </c>
      <c r="G85" s="662" t="s">
        <v>593</v>
      </c>
      <c r="H85" s="662" t="s">
        <v>886</v>
      </c>
      <c r="I85" s="662" t="s">
        <v>887</v>
      </c>
      <c r="J85" s="662" t="s">
        <v>879</v>
      </c>
      <c r="K85" s="662" t="s">
        <v>888</v>
      </c>
      <c r="L85" s="664">
        <v>27.519999999999992</v>
      </c>
      <c r="M85" s="664">
        <v>4</v>
      </c>
      <c r="N85" s="665">
        <v>110.07999999999997</v>
      </c>
    </row>
    <row r="86" spans="1:14" ht="14.4" customHeight="1" x14ac:dyDescent="0.3">
      <c r="A86" s="660" t="s">
        <v>564</v>
      </c>
      <c r="B86" s="661" t="s">
        <v>2167</v>
      </c>
      <c r="C86" s="662" t="s">
        <v>574</v>
      </c>
      <c r="D86" s="663" t="s">
        <v>2169</v>
      </c>
      <c r="E86" s="662" t="s">
        <v>592</v>
      </c>
      <c r="F86" s="663" t="s">
        <v>2174</v>
      </c>
      <c r="G86" s="662" t="s">
        <v>593</v>
      </c>
      <c r="H86" s="662" t="s">
        <v>889</v>
      </c>
      <c r="I86" s="662" t="s">
        <v>890</v>
      </c>
      <c r="J86" s="662" t="s">
        <v>891</v>
      </c>
      <c r="K86" s="662" t="s">
        <v>892</v>
      </c>
      <c r="L86" s="664">
        <v>151.12</v>
      </c>
      <c r="M86" s="664">
        <v>1</v>
      </c>
      <c r="N86" s="665">
        <v>151.12</v>
      </c>
    </row>
    <row r="87" spans="1:14" ht="14.4" customHeight="1" x14ac:dyDescent="0.3">
      <c r="A87" s="660" t="s">
        <v>564</v>
      </c>
      <c r="B87" s="661" t="s">
        <v>2167</v>
      </c>
      <c r="C87" s="662" t="s">
        <v>574</v>
      </c>
      <c r="D87" s="663" t="s">
        <v>2169</v>
      </c>
      <c r="E87" s="662" t="s">
        <v>592</v>
      </c>
      <c r="F87" s="663" t="s">
        <v>2174</v>
      </c>
      <c r="G87" s="662" t="s">
        <v>593</v>
      </c>
      <c r="H87" s="662" t="s">
        <v>893</v>
      </c>
      <c r="I87" s="662" t="s">
        <v>894</v>
      </c>
      <c r="J87" s="662" t="s">
        <v>891</v>
      </c>
      <c r="K87" s="662" t="s">
        <v>895</v>
      </c>
      <c r="L87" s="664">
        <v>36.249854717163366</v>
      </c>
      <c r="M87" s="664">
        <v>1</v>
      </c>
      <c r="N87" s="665">
        <v>36.249854717163366</v>
      </c>
    </row>
    <row r="88" spans="1:14" ht="14.4" customHeight="1" x14ac:dyDescent="0.3">
      <c r="A88" s="660" t="s">
        <v>564</v>
      </c>
      <c r="B88" s="661" t="s">
        <v>2167</v>
      </c>
      <c r="C88" s="662" t="s">
        <v>574</v>
      </c>
      <c r="D88" s="663" t="s">
        <v>2169</v>
      </c>
      <c r="E88" s="662" t="s">
        <v>592</v>
      </c>
      <c r="F88" s="663" t="s">
        <v>2174</v>
      </c>
      <c r="G88" s="662" t="s">
        <v>593</v>
      </c>
      <c r="H88" s="662" t="s">
        <v>896</v>
      </c>
      <c r="I88" s="662" t="s">
        <v>897</v>
      </c>
      <c r="J88" s="662" t="s">
        <v>898</v>
      </c>
      <c r="K88" s="662" t="s">
        <v>899</v>
      </c>
      <c r="L88" s="664">
        <v>26.910000000000004</v>
      </c>
      <c r="M88" s="664">
        <v>4</v>
      </c>
      <c r="N88" s="665">
        <v>107.64000000000001</v>
      </c>
    </row>
    <row r="89" spans="1:14" ht="14.4" customHeight="1" x14ac:dyDescent="0.3">
      <c r="A89" s="660" t="s">
        <v>564</v>
      </c>
      <c r="B89" s="661" t="s">
        <v>2167</v>
      </c>
      <c r="C89" s="662" t="s">
        <v>574</v>
      </c>
      <c r="D89" s="663" t="s">
        <v>2169</v>
      </c>
      <c r="E89" s="662" t="s">
        <v>592</v>
      </c>
      <c r="F89" s="663" t="s">
        <v>2174</v>
      </c>
      <c r="G89" s="662" t="s">
        <v>593</v>
      </c>
      <c r="H89" s="662" t="s">
        <v>900</v>
      </c>
      <c r="I89" s="662" t="s">
        <v>215</v>
      </c>
      <c r="J89" s="662" t="s">
        <v>901</v>
      </c>
      <c r="K89" s="662" t="s">
        <v>902</v>
      </c>
      <c r="L89" s="664">
        <v>169.13314538875935</v>
      </c>
      <c r="M89" s="664">
        <v>29</v>
      </c>
      <c r="N89" s="665">
        <v>4904.861216274021</v>
      </c>
    </row>
    <row r="90" spans="1:14" ht="14.4" customHeight="1" x14ac:dyDescent="0.3">
      <c r="A90" s="660" t="s">
        <v>564</v>
      </c>
      <c r="B90" s="661" t="s">
        <v>2167</v>
      </c>
      <c r="C90" s="662" t="s">
        <v>574</v>
      </c>
      <c r="D90" s="663" t="s">
        <v>2169</v>
      </c>
      <c r="E90" s="662" t="s">
        <v>592</v>
      </c>
      <c r="F90" s="663" t="s">
        <v>2174</v>
      </c>
      <c r="G90" s="662" t="s">
        <v>593</v>
      </c>
      <c r="H90" s="662" t="s">
        <v>903</v>
      </c>
      <c r="I90" s="662" t="s">
        <v>904</v>
      </c>
      <c r="J90" s="662" t="s">
        <v>905</v>
      </c>
      <c r="K90" s="662" t="s">
        <v>906</v>
      </c>
      <c r="L90" s="664">
        <v>208.69035666228635</v>
      </c>
      <c r="M90" s="664">
        <v>35</v>
      </c>
      <c r="N90" s="665">
        <v>7304.1624831800218</v>
      </c>
    </row>
    <row r="91" spans="1:14" ht="14.4" customHeight="1" x14ac:dyDescent="0.3">
      <c r="A91" s="660" t="s">
        <v>564</v>
      </c>
      <c r="B91" s="661" t="s">
        <v>2167</v>
      </c>
      <c r="C91" s="662" t="s">
        <v>574</v>
      </c>
      <c r="D91" s="663" t="s">
        <v>2169</v>
      </c>
      <c r="E91" s="662" t="s">
        <v>592</v>
      </c>
      <c r="F91" s="663" t="s">
        <v>2174</v>
      </c>
      <c r="G91" s="662" t="s">
        <v>593</v>
      </c>
      <c r="H91" s="662" t="s">
        <v>907</v>
      </c>
      <c r="I91" s="662" t="s">
        <v>215</v>
      </c>
      <c r="J91" s="662" t="s">
        <v>908</v>
      </c>
      <c r="K91" s="662"/>
      <c r="L91" s="664">
        <v>161.58362279422332</v>
      </c>
      <c r="M91" s="664">
        <v>32</v>
      </c>
      <c r="N91" s="665">
        <v>5170.6759294151461</v>
      </c>
    </row>
    <row r="92" spans="1:14" ht="14.4" customHeight="1" x14ac:dyDescent="0.3">
      <c r="A92" s="660" t="s">
        <v>564</v>
      </c>
      <c r="B92" s="661" t="s">
        <v>2167</v>
      </c>
      <c r="C92" s="662" t="s">
        <v>574</v>
      </c>
      <c r="D92" s="663" t="s">
        <v>2169</v>
      </c>
      <c r="E92" s="662" t="s">
        <v>592</v>
      </c>
      <c r="F92" s="663" t="s">
        <v>2174</v>
      </c>
      <c r="G92" s="662" t="s">
        <v>593</v>
      </c>
      <c r="H92" s="662" t="s">
        <v>909</v>
      </c>
      <c r="I92" s="662" t="s">
        <v>215</v>
      </c>
      <c r="J92" s="662" t="s">
        <v>910</v>
      </c>
      <c r="K92" s="662"/>
      <c r="L92" s="664">
        <v>99.739582344486266</v>
      </c>
      <c r="M92" s="664">
        <v>5</v>
      </c>
      <c r="N92" s="665">
        <v>498.69791172243134</v>
      </c>
    </row>
    <row r="93" spans="1:14" ht="14.4" customHeight="1" x14ac:dyDescent="0.3">
      <c r="A93" s="660" t="s">
        <v>564</v>
      </c>
      <c r="B93" s="661" t="s">
        <v>2167</v>
      </c>
      <c r="C93" s="662" t="s">
        <v>574</v>
      </c>
      <c r="D93" s="663" t="s">
        <v>2169</v>
      </c>
      <c r="E93" s="662" t="s">
        <v>592</v>
      </c>
      <c r="F93" s="663" t="s">
        <v>2174</v>
      </c>
      <c r="G93" s="662" t="s">
        <v>593</v>
      </c>
      <c r="H93" s="662" t="s">
        <v>911</v>
      </c>
      <c r="I93" s="662" t="s">
        <v>911</v>
      </c>
      <c r="J93" s="662" t="s">
        <v>912</v>
      </c>
      <c r="K93" s="662" t="s">
        <v>913</v>
      </c>
      <c r="L93" s="664">
        <v>94.25</v>
      </c>
      <c r="M93" s="664">
        <v>1</v>
      </c>
      <c r="N93" s="665">
        <v>94.25</v>
      </c>
    </row>
    <row r="94" spans="1:14" ht="14.4" customHeight="1" x14ac:dyDescent="0.3">
      <c r="A94" s="660" t="s">
        <v>564</v>
      </c>
      <c r="B94" s="661" t="s">
        <v>2167</v>
      </c>
      <c r="C94" s="662" t="s">
        <v>574</v>
      </c>
      <c r="D94" s="663" t="s">
        <v>2169</v>
      </c>
      <c r="E94" s="662" t="s">
        <v>592</v>
      </c>
      <c r="F94" s="663" t="s">
        <v>2174</v>
      </c>
      <c r="G94" s="662" t="s">
        <v>593</v>
      </c>
      <c r="H94" s="662" t="s">
        <v>914</v>
      </c>
      <c r="I94" s="662" t="s">
        <v>915</v>
      </c>
      <c r="J94" s="662" t="s">
        <v>916</v>
      </c>
      <c r="K94" s="662" t="s">
        <v>917</v>
      </c>
      <c r="L94" s="664">
        <v>42.169998549378143</v>
      </c>
      <c r="M94" s="664">
        <v>10</v>
      </c>
      <c r="N94" s="665">
        <v>421.69998549378141</v>
      </c>
    </row>
    <row r="95" spans="1:14" ht="14.4" customHeight="1" x14ac:dyDescent="0.3">
      <c r="A95" s="660" t="s">
        <v>564</v>
      </c>
      <c r="B95" s="661" t="s">
        <v>2167</v>
      </c>
      <c r="C95" s="662" t="s">
        <v>574</v>
      </c>
      <c r="D95" s="663" t="s">
        <v>2169</v>
      </c>
      <c r="E95" s="662" t="s">
        <v>592</v>
      </c>
      <c r="F95" s="663" t="s">
        <v>2174</v>
      </c>
      <c r="G95" s="662" t="s">
        <v>593</v>
      </c>
      <c r="H95" s="662" t="s">
        <v>918</v>
      </c>
      <c r="I95" s="662" t="s">
        <v>919</v>
      </c>
      <c r="J95" s="662" t="s">
        <v>920</v>
      </c>
      <c r="K95" s="662" t="s">
        <v>659</v>
      </c>
      <c r="L95" s="664">
        <v>57.790599045188735</v>
      </c>
      <c r="M95" s="664">
        <v>25</v>
      </c>
      <c r="N95" s="665">
        <v>1444.7649761297184</v>
      </c>
    </row>
    <row r="96" spans="1:14" ht="14.4" customHeight="1" x14ac:dyDescent="0.3">
      <c r="A96" s="660" t="s">
        <v>564</v>
      </c>
      <c r="B96" s="661" t="s">
        <v>2167</v>
      </c>
      <c r="C96" s="662" t="s">
        <v>574</v>
      </c>
      <c r="D96" s="663" t="s">
        <v>2169</v>
      </c>
      <c r="E96" s="662" t="s">
        <v>592</v>
      </c>
      <c r="F96" s="663" t="s">
        <v>2174</v>
      </c>
      <c r="G96" s="662" t="s">
        <v>593</v>
      </c>
      <c r="H96" s="662" t="s">
        <v>921</v>
      </c>
      <c r="I96" s="662" t="s">
        <v>922</v>
      </c>
      <c r="J96" s="662" t="s">
        <v>923</v>
      </c>
      <c r="K96" s="662" t="s">
        <v>655</v>
      </c>
      <c r="L96" s="664">
        <v>124.346910477406</v>
      </c>
      <c r="M96" s="664">
        <v>3000</v>
      </c>
      <c r="N96" s="665">
        <v>373040.73143221799</v>
      </c>
    </row>
    <row r="97" spans="1:14" ht="14.4" customHeight="1" x14ac:dyDescent="0.3">
      <c r="A97" s="660" t="s">
        <v>564</v>
      </c>
      <c r="B97" s="661" t="s">
        <v>2167</v>
      </c>
      <c r="C97" s="662" t="s">
        <v>574</v>
      </c>
      <c r="D97" s="663" t="s">
        <v>2169</v>
      </c>
      <c r="E97" s="662" t="s">
        <v>592</v>
      </c>
      <c r="F97" s="663" t="s">
        <v>2174</v>
      </c>
      <c r="G97" s="662" t="s">
        <v>593</v>
      </c>
      <c r="H97" s="662" t="s">
        <v>924</v>
      </c>
      <c r="I97" s="662" t="s">
        <v>925</v>
      </c>
      <c r="J97" s="662" t="s">
        <v>926</v>
      </c>
      <c r="K97" s="662" t="s">
        <v>927</v>
      </c>
      <c r="L97" s="664">
        <v>61.879729236656139</v>
      </c>
      <c r="M97" s="664">
        <v>35</v>
      </c>
      <c r="N97" s="665">
        <v>2165.7905232829648</v>
      </c>
    </row>
    <row r="98" spans="1:14" ht="14.4" customHeight="1" x14ac:dyDescent="0.3">
      <c r="A98" s="660" t="s">
        <v>564</v>
      </c>
      <c r="B98" s="661" t="s">
        <v>2167</v>
      </c>
      <c r="C98" s="662" t="s">
        <v>574</v>
      </c>
      <c r="D98" s="663" t="s">
        <v>2169</v>
      </c>
      <c r="E98" s="662" t="s">
        <v>592</v>
      </c>
      <c r="F98" s="663" t="s">
        <v>2174</v>
      </c>
      <c r="G98" s="662" t="s">
        <v>593</v>
      </c>
      <c r="H98" s="662" t="s">
        <v>928</v>
      </c>
      <c r="I98" s="662" t="s">
        <v>929</v>
      </c>
      <c r="J98" s="662" t="s">
        <v>930</v>
      </c>
      <c r="K98" s="662" t="s">
        <v>931</v>
      </c>
      <c r="L98" s="664">
        <v>60.590000000000067</v>
      </c>
      <c r="M98" s="664">
        <v>1</v>
      </c>
      <c r="N98" s="665">
        <v>60.590000000000067</v>
      </c>
    </row>
    <row r="99" spans="1:14" ht="14.4" customHeight="1" x14ac:dyDescent="0.3">
      <c r="A99" s="660" t="s">
        <v>564</v>
      </c>
      <c r="B99" s="661" t="s">
        <v>2167</v>
      </c>
      <c r="C99" s="662" t="s">
        <v>574</v>
      </c>
      <c r="D99" s="663" t="s">
        <v>2169</v>
      </c>
      <c r="E99" s="662" t="s">
        <v>592</v>
      </c>
      <c r="F99" s="663" t="s">
        <v>2174</v>
      </c>
      <c r="G99" s="662" t="s">
        <v>593</v>
      </c>
      <c r="H99" s="662" t="s">
        <v>601</v>
      </c>
      <c r="I99" s="662" t="s">
        <v>602</v>
      </c>
      <c r="J99" s="662" t="s">
        <v>603</v>
      </c>
      <c r="K99" s="662" t="s">
        <v>604</v>
      </c>
      <c r="L99" s="664">
        <v>1592.7478914222881</v>
      </c>
      <c r="M99" s="664">
        <v>3</v>
      </c>
      <c r="N99" s="665">
        <v>4778.2436742668642</v>
      </c>
    </row>
    <row r="100" spans="1:14" ht="14.4" customHeight="1" x14ac:dyDescent="0.3">
      <c r="A100" s="660" t="s">
        <v>564</v>
      </c>
      <c r="B100" s="661" t="s">
        <v>2167</v>
      </c>
      <c r="C100" s="662" t="s">
        <v>574</v>
      </c>
      <c r="D100" s="663" t="s">
        <v>2169</v>
      </c>
      <c r="E100" s="662" t="s">
        <v>592</v>
      </c>
      <c r="F100" s="663" t="s">
        <v>2174</v>
      </c>
      <c r="G100" s="662" t="s">
        <v>593</v>
      </c>
      <c r="H100" s="662" t="s">
        <v>932</v>
      </c>
      <c r="I100" s="662" t="s">
        <v>933</v>
      </c>
      <c r="J100" s="662" t="s">
        <v>934</v>
      </c>
      <c r="K100" s="662" t="s">
        <v>935</v>
      </c>
      <c r="L100" s="664">
        <v>75.252327113309718</v>
      </c>
      <c r="M100" s="664">
        <v>47.5</v>
      </c>
      <c r="N100" s="665">
        <v>3574.4855378822117</v>
      </c>
    </row>
    <row r="101" spans="1:14" ht="14.4" customHeight="1" x14ac:dyDescent="0.3">
      <c r="A101" s="660" t="s">
        <v>564</v>
      </c>
      <c r="B101" s="661" t="s">
        <v>2167</v>
      </c>
      <c r="C101" s="662" t="s">
        <v>574</v>
      </c>
      <c r="D101" s="663" t="s">
        <v>2169</v>
      </c>
      <c r="E101" s="662" t="s">
        <v>592</v>
      </c>
      <c r="F101" s="663" t="s">
        <v>2174</v>
      </c>
      <c r="G101" s="662" t="s">
        <v>593</v>
      </c>
      <c r="H101" s="662" t="s">
        <v>936</v>
      </c>
      <c r="I101" s="662" t="s">
        <v>937</v>
      </c>
      <c r="J101" s="662" t="s">
        <v>938</v>
      </c>
      <c r="K101" s="662" t="s">
        <v>939</v>
      </c>
      <c r="L101" s="664">
        <v>61.940000000000005</v>
      </c>
      <c r="M101" s="664">
        <v>3</v>
      </c>
      <c r="N101" s="665">
        <v>185.82000000000002</v>
      </c>
    </row>
    <row r="102" spans="1:14" ht="14.4" customHeight="1" x14ac:dyDescent="0.3">
      <c r="A102" s="660" t="s">
        <v>564</v>
      </c>
      <c r="B102" s="661" t="s">
        <v>2167</v>
      </c>
      <c r="C102" s="662" t="s">
        <v>574</v>
      </c>
      <c r="D102" s="663" t="s">
        <v>2169</v>
      </c>
      <c r="E102" s="662" t="s">
        <v>592</v>
      </c>
      <c r="F102" s="663" t="s">
        <v>2174</v>
      </c>
      <c r="G102" s="662" t="s">
        <v>593</v>
      </c>
      <c r="H102" s="662" t="s">
        <v>940</v>
      </c>
      <c r="I102" s="662" t="s">
        <v>941</v>
      </c>
      <c r="J102" s="662" t="s">
        <v>942</v>
      </c>
      <c r="K102" s="662" t="s">
        <v>943</v>
      </c>
      <c r="L102" s="664">
        <v>295.32000000000005</v>
      </c>
      <c r="M102" s="664">
        <v>1</v>
      </c>
      <c r="N102" s="665">
        <v>295.32000000000005</v>
      </c>
    </row>
    <row r="103" spans="1:14" ht="14.4" customHeight="1" x14ac:dyDescent="0.3">
      <c r="A103" s="660" t="s">
        <v>564</v>
      </c>
      <c r="B103" s="661" t="s">
        <v>2167</v>
      </c>
      <c r="C103" s="662" t="s">
        <v>574</v>
      </c>
      <c r="D103" s="663" t="s">
        <v>2169</v>
      </c>
      <c r="E103" s="662" t="s">
        <v>592</v>
      </c>
      <c r="F103" s="663" t="s">
        <v>2174</v>
      </c>
      <c r="G103" s="662" t="s">
        <v>593</v>
      </c>
      <c r="H103" s="662" t="s">
        <v>944</v>
      </c>
      <c r="I103" s="662" t="s">
        <v>945</v>
      </c>
      <c r="J103" s="662" t="s">
        <v>946</v>
      </c>
      <c r="K103" s="662" t="s">
        <v>947</v>
      </c>
      <c r="L103" s="664">
        <v>1707.2916666666667</v>
      </c>
      <c r="M103" s="664">
        <v>36</v>
      </c>
      <c r="N103" s="665">
        <v>61462.5</v>
      </c>
    </row>
    <row r="104" spans="1:14" ht="14.4" customHeight="1" x14ac:dyDescent="0.3">
      <c r="A104" s="660" t="s">
        <v>564</v>
      </c>
      <c r="B104" s="661" t="s">
        <v>2167</v>
      </c>
      <c r="C104" s="662" t="s">
        <v>574</v>
      </c>
      <c r="D104" s="663" t="s">
        <v>2169</v>
      </c>
      <c r="E104" s="662" t="s">
        <v>592</v>
      </c>
      <c r="F104" s="663" t="s">
        <v>2174</v>
      </c>
      <c r="G104" s="662" t="s">
        <v>593</v>
      </c>
      <c r="H104" s="662" t="s">
        <v>948</v>
      </c>
      <c r="I104" s="662" t="s">
        <v>949</v>
      </c>
      <c r="J104" s="662" t="s">
        <v>950</v>
      </c>
      <c r="K104" s="662" t="s">
        <v>951</v>
      </c>
      <c r="L104" s="664">
        <v>139.95850896621798</v>
      </c>
      <c r="M104" s="664">
        <v>6</v>
      </c>
      <c r="N104" s="665">
        <v>839.7510537973078</v>
      </c>
    </row>
    <row r="105" spans="1:14" ht="14.4" customHeight="1" x14ac:dyDescent="0.3">
      <c r="A105" s="660" t="s">
        <v>564</v>
      </c>
      <c r="B105" s="661" t="s">
        <v>2167</v>
      </c>
      <c r="C105" s="662" t="s">
        <v>574</v>
      </c>
      <c r="D105" s="663" t="s">
        <v>2169</v>
      </c>
      <c r="E105" s="662" t="s">
        <v>592</v>
      </c>
      <c r="F105" s="663" t="s">
        <v>2174</v>
      </c>
      <c r="G105" s="662" t="s">
        <v>593</v>
      </c>
      <c r="H105" s="662" t="s">
        <v>952</v>
      </c>
      <c r="I105" s="662" t="s">
        <v>953</v>
      </c>
      <c r="J105" s="662" t="s">
        <v>954</v>
      </c>
      <c r="K105" s="662" t="s">
        <v>955</v>
      </c>
      <c r="L105" s="664">
        <v>92.613630008108601</v>
      </c>
      <c r="M105" s="664">
        <v>3</v>
      </c>
      <c r="N105" s="665">
        <v>277.8408900243258</v>
      </c>
    </row>
    <row r="106" spans="1:14" ht="14.4" customHeight="1" x14ac:dyDescent="0.3">
      <c r="A106" s="660" t="s">
        <v>564</v>
      </c>
      <c r="B106" s="661" t="s">
        <v>2167</v>
      </c>
      <c r="C106" s="662" t="s">
        <v>574</v>
      </c>
      <c r="D106" s="663" t="s">
        <v>2169</v>
      </c>
      <c r="E106" s="662" t="s">
        <v>592</v>
      </c>
      <c r="F106" s="663" t="s">
        <v>2174</v>
      </c>
      <c r="G106" s="662" t="s">
        <v>593</v>
      </c>
      <c r="H106" s="662" t="s">
        <v>956</v>
      </c>
      <c r="I106" s="662" t="s">
        <v>957</v>
      </c>
      <c r="J106" s="662" t="s">
        <v>958</v>
      </c>
      <c r="K106" s="662" t="s">
        <v>959</v>
      </c>
      <c r="L106" s="664">
        <v>66.069735204496098</v>
      </c>
      <c r="M106" s="664">
        <v>1</v>
      </c>
      <c r="N106" s="665">
        <v>66.069735204496098</v>
      </c>
    </row>
    <row r="107" spans="1:14" ht="14.4" customHeight="1" x14ac:dyDescent="0.3">
      <c r="A107" s="660" t="s">
        <v>564</v>
      </c>
      <c r="B107" s="661" t="s">
        <v>2167</v>
      </c>
      <c r="C107" s="662" t="s">
        <v>574</v>
      </c>
      <c r="D107" s="663" t="s">
        <v>2169</v>
      </c>
      <c r="E107" s="662" t="s">
        <v>592</v>
      </c>
      <c r="F107" s="663" t="s">
        <v>2174</v>
      </c>
      <c r="G107" s="662" t="s">
        <v>593</v>
      </c>
      <c r="H107" s="662" t="s">
        <v>960</v>
      </c>
      <c r="I107" s="662" t="s">
        <v>961</v>
      </c>
      <c r="J107" s="662" t="s">
        <v>962</v>
      </c>
      <c r="K107" s="662" t="s">
        <v>963</v>
      </c>
      <c r="L107" s="664">
        <v>1072.5593004473649</v>
      </c>
      <c r="M107" s="664">
        <v>9</v>
      </c>
      <c r="N107" s="665">
        <v>9653.0337040262839</v>
      </c>
    </row>
    <row r="108" spans="1:14" ht="14.4" customHeight="1" x14ac:dyDescent="0.3">
      <c r="A108" s="660" t="s">
        <v>564</v>
      </c>
      <c r="B108" s="661" t="s">
        <v>2167</v>
      </c>
      <c r="C108" s="662" t="s">
        <v>574</v>
      </c>
      <c r="D108" s="663" t="s">
        <v>2169</v>
      </c>
      <c r="E108" s="662" t="s">
        <v>592</v>
      </c>
      <c r="F108" s="663" t="s">
        <v>2174</v>
      </c>
      <c r="G108" s="662" t="s">
        <v>593</v>
      </c>
      <c r="H108" s="662" t="s">
        <v>964</v>
      </c>
      <c r="I108" s="662" t="s">
        <v>965</v>
      </c>
      <c r="J108" s="662" t="s">
        <v>966</v>
      </c>
      <c r="K108" s="662" t="s">
        <v>967</v>
      </c>
      <c r="L108" s="664">
        <v>328.13129345406128</v>
      </c>
      <c r="M108" s="664">
        <v>13</v>
      </c>
      <c r="N108" s="665">
        <v>4265.7068149027964</v>
      </c>
    </row>
    <row r="109" spans="1:14" ht="14.4" customHeight="1" x14ac:dyDescent="0.3">
      <c r="A109" s="660" t="s">
        <v>564</v>
      </c>
      <c r="B109" s="661" t="s">
        <v>2167</v>
      </c>
      <c r="C109" s="662" t="s">
        <v>574</v>
      </c>
      <c r="D109" s="663" t="s">
        <v>2169</v>
      </c>
      <c r="E109" s="662" t="s">
        <v>592</v>
      </c>
      <c r="F109" s="663" t="s">
        <v>2174</v>
      </c>
      <c r="G109" s="662" t="s">
        <v>593</v>
      </c>
      <c r="H109" s="662" t="s">
        <v>968</v>
      </c>
      <c r="I109" s="662" t="s">
        <v>969</v>
      </c>
      <c r="J109" s="662" t="s">
        <v>970</v>
      </c>
      <c r="K109" s="662" t="s">
        <v>971</v>
      </c>
      <c r="L109" s="664">
        <v>566.45536003374139</v>
      </c>
      <c r="M109" s="664">
        <v>5</v>
      </c>
      <c r="N109" s="665">
        <v>2832.2768001687068</v>
      </c>
    </row>
    <row r="110" spans="1:14" ht="14.4" customHeight="1" x14ac:dyDescent="0.3">
      <c r="A110" s="660" t="s">
        <v>564</v>
      </c>
      <c r="B110" s="661" t="s">
        <v>2167</v>
      </c>
      <c r="C110" s="662" t="s">
        <v>574</v>
      </c>
      <c r="D110" s="663" t="s">
        <v>2169</v>
      </c>
      <c r="E110" s="662" t="s">
        <v>592</v>
      </c>
      <c r="F110" s="663" t="s">
        <v>2174</v>
      </c>
      <c r="G110" s="662" t="s">
        <v>593</v>
      </c>
      <c r="H110" s="662" t="s">
        <v>972</v>
      </c>
      <c r="I110" s="662" t="s">
        <v>973</v>
      </c>
      <c r="J110" s="662" t="s">
        <v>974</v>
      </c>
      <c r="K110" s="662" t="s">
        <v>975</v>
      </c>
      <c r="L110" s="664">
        <v>1528.4099999999999</v>
      </c>
      <c r="M110" s="664">
        <v>1</v>
      </c>
      <c r="N110" s="665">
        <v>1528.4099999999999</v>
      </c>
    </row>
    <row r="111" spans="1:14" ht="14.4" customHeight="1" x14ac:dyDescent="0.3">
      <c r="A111" s="660" t="s">
        <v>564</v>
      </c>
      <c r="B111" s="661" t="s">
        <v>2167</v>
      </c>
      <c r="C111" s="662" t="s">
        <v>574</v>
      </c>
      <c r="D111" s="663" t="s">
        <v>2169</v>
      </c>
      <c r="E111" s="662" t="s">
        <v>592</v>
      </c>
      <c r="F111" s="663" t="s">
        <v>2174</v>
      </c>
      <c r="G111" s="662" t="s">
        <v>593</v>
      </c>
      <c r="H111" s="662" t="s">
        <v>976</v>
      </c>
      <c r="I111" s="662" t="s">
        <v>977</v>
      </c>
      <c r="J111" s="662" t="s">
        <v>978</v>
      </c>
      <c r="K111" s="662" t="s">
        <v>979</v>
      </c>
      <c r="L111" s="664">
        <v>54.875608119521267</v>
      </c>
      <c r="M111" s="664">
        <v>4</v>
      </c>
      <c r="N111" s="665">
        <v>219.50243247808507</v>
      </c>
    </row>
    <row r="112" spans="1:14" ht="14.4" customHeight="1" x14ac:dyDescent="0.3">
      <c r="A112" s="660" t="s">
        <v>564</v>
      </c>
      <c r="B112" s="661" t="s">
        <v>2167</v>
      </c>
      <c r="C112" s="662" t="s">
        <v>574</v>
      </c>
      <c r="D112" s="663" t="s">
        <v>2169</v>
      </c>
      <c r="E112" s="662" t="s">
        <v>592</v>
      </c>
      <c r="F112" s="663" t="s">
        <v>2174</v>
      </c>
      <c r="G112" s="662" t="s">
        <v>593</v>
      </c>
      <c r="H112" s="662" t="s">
        <v>980</v>
      </c>
      <c r="I112" s="662" t="s">
        <v>981</v>
      </c>
      <c r="J112" s="662" t="s">
        <v>982</v>
      </c>
      <c r="K112" s="662" t="s">
        <v>983</v>
      </c>
      <c r="L112" s="664">
        <v>71.159530295983785</v>
      </c>
      <c r="M112" s="664">
        <v>3</v>
      </c>
      <c r="N112" s="665">
        <v>213.47859088795136</v>
      </c>
    </row>
    <row r="113" spans="1:14" ht="14.4" customHeight="1" x14ac:dyDescent="0.3">
      <c r="A113" s="660" t="s">
        <v>564</v>
      </c>
      <c r="B113" s="661" t="s">
        <v>2167</v>
      </c>
      <c r="C113" s="662" t="s">
        <v>574</v>
      </c>
      <c r="D113" s="663" t="s">
        <v>2169</v>
      </c>
      <c r="E113" s="662" t="s">
        <v>592</v>
      </c>
      <c r="F113" s="663" t="s">
        <v>2174</v>
      </c>
      <c r="G113" s="662" t="s">
        <v>593</v>
      </c>
      <c r="H113" s="662" t="s">
        <v>984</v>
      </c>
      <c r="I113" s="662" t="s">
        <v>985</v>
      </c>
      <c r="J113" s="662" t="s">
        <v>986</v>
      </c>
      <c r="K113" s="662" t="s">
        <v>987</v>
      </c>
      <c r="L113" s="664">
        <v>68.111805370477768</v>
      </c>
      <c r="M113" s="664">
        <v>5</v>
      </c>
      <c r="N113" s="665">
        <v>340.55902685238885</v>
      </c>
    </row>
    <row r="114" spans="1:14" ht="14.4" customHeight="1" x14ac:dyDescent="0.3">
      <c r="A114" s="660" t="s">
        <v>564</v>
      </c>
      <c r="B114" s="661" t="s">
        <v>2167</v>
      </c>
      <c r="C114" s="662" t="s">
        <v>574</v>
      </c>
      <c r="D114" s="663" t="s">
        <v>2169</v>
      </c>
      <c r="E114" s="662" t="s">
        <v>592</v>
      </c>
      <c r="F114" s="663" t="s">
        <v>2174</v>
      </c>
      <c r="G114" s="662" t="s">
        <v>593</v>
      </c>
      <c r="H114" s="662" t="s">
        <v>988</v>
      </c>
      <c r="I114" s="662" t="s">
        <v>989</v>
      </c>
      <c r="J114" s="662" t="s">
        <v>990</v>
      </c>
      <c r="K114" s="662" t="s">
        <v>991</v>
      </c>
      <c r="L114" s="664">
        <v>36.519550950626368</v>
      </c>
      <c r="M114" s="664">
        <v>7</v>
      </c>
      <c r="N114" s="665">
        <v>255.63685665438456</v>
      </c>
    </row>
    <row r="115" spans="1:14" ht="14.4" customHeight="1" x14ac:dyDescent="0.3">
      <c r="A115" s="660" t="s">
        <v>564</v>
      </c>
      <c r="B115" s="661" t="s">
        <v>2167</v>
      </c>
      <c r="C115" s="662" t="s">
        <v>574</v>
      </c>
      <c r="D115" s="663" t="s">
        <v>2169</v>
      </c>
      <c r="E115" s="662" t="s">
        <v>592</v>
      </c>
      <c r="F115" s="663" t="s">
        <v>2174</v>
      </c>
      <c r="G115" s="662" t="s">
        <v>593</v>
      </c>
      <c r="H115" s="662" t="s">
        <v>992</v>
      </c>
      <c r="I115" s="662" t="s">
        <v>215</v>
      </c>
      <c r="J115" s="662" t="s">
        <v>993</v>
      </c>
      <c r="K115" s="662"/>
      <c r="L115" s="664">
        <v>114.0710838350074</v>
      </c>
      <c r="M115" s="664">
        <v>53</v>
      </c>
      <c r="N115" s="665">
        <v>6045.7674432553922</v>
      </c>
    </row>
    <row r="116" spans="1:14" ht="14.4" customHeight="1" x14ac:dyDescent="0.3">
      <c r="A116" s="660" t="s">
        <v>564</v>
      </c>
      <c r="B116" s="661" t="s">
        <v>2167</v>
      </c>
      <c r="C116" s="662" t="s">
        <v>574</v>
      </c>
      <c r="D116" s="663" t="s">
        <v>2169</v>
      </c>
      <c r="E116" s="662" t="s">
        <v>592</v>
      </c>
      <c r="F116" s="663" t="s">
        <v>2174</v>
      </c>
      <c r="G116" s="662" t="s">
        <v>593</v>
      </c>
      <c r="H116" s="662" t="s">
        <v>994</v>
      </c>
      <c r="I116" s="662" t="s">
        <v>215</v>
      </c>
      <c r="J116" s="662" t="s">
        <v>995</v>
      </c>
      <c r="K116" s="662"/>
      <c r="L116" s="664">
        <v>137.89000000000001</v>
      </c>
      <c r="M116" s="664">
        <v>10</v>
      </c>
      <c r="N116" s="665">
        <v>1378.9</v>
      </c>
    </row>
    <row r="117" spans="1:14" ht="14.4" customHeight="1" x14ac:dyDescent="0.3">
      <c r="A117" s="660" t="s">
        <v>564</v>
      </c>
      <c r="B117" s="661" t="s">
        <v>2167</v>
      </c>
      <c r="C117" s="662" t="s">
        <v>574</v>
      </c>
      <c r="D117" s="663" t="s">
        <v>2169</v>
      </c>
      <c r="E117" s="662" t="s">
        <v>592</v>
      </c>
      <c r="F117" s="663" t="s">
        <v>2174</v>
      </c>
      <c r="G117" s="662" t="s">
        <v>593</v>
      </c>
      <c r="H117" s="662" t="s">
        <v>996</v>
      </c>
      <c r="I117" s="662" t="s">
        <v>215</v>
      </c>
      <c r="J117" s="662" t="s">
        <v>997</v>
      </c>
      <c r="K117" s="662"/>
      <c r="L117" s="664">
        <v>275.76999895246917</v>
      </c>
      <c r="M117" s="664">
        <v>1</v>
      </c>
      <c r="N117" s="665">
        <v>275.76999895246917</v>
      </c>
    </row>
    <row r="118" spans="1:14" ht="14.4" customHeight="1" x14ac:dyDescent="0.3">
      <c r="A118" s="660" t="s">
        <v>564</v>
      </c>
      <c r="B118" s="661" t="s">
        <v>2167</v>
      </c>
      <c r="C118" s="662" t="s">
        <v>574</v>
      </c>
      <c r="D118" s="663" t="s">
        <v>2169</v>
      </c>
      <c r="E118" s="662" t="s">
        <v>592</v>
      </c>
      <c r="F118" s="663" t="s">
        <v>2174</v>
      </c>
      <c r="G118" s="662" t="s">
        <v>593</v>
      </c>
      <c r="H118" s="662" t="s">
        <v>998</v>
      </c>
      <c r="I118" s="662" t="s">
        <v>999</v>
      </c>
      <c r="J118" s="662" t="s">
        <v>1000</v>
      </c>
      <c r="K118" s="662" t="s">
        <v>1001</v>
      </c>
      <c r="L118" s="664">
        <v>102.63964550894308</v>
      </c>
      <c r="M118" s="664">
        <v>3</v>
      </c>
      <c r="N118" s="665">
        <v>307.91893652682921</v>
      </c>
    </row>
    <row r="119" spans="1:14" ht="14.4" customHeight="1" x14ac:dyDescent="0.3">
      <c r="A119" s="660" t="s">
        <v>564</v>
      </c>
      <c r="B119" s="661" t="s">
        <v>2167</v>
      </c>
      <c r="C119" s="662" t="s">
        <v>574</v>
      </c>
      <c r="D119" s="663" t="s">
        <v>2169</v>
      </c>
      <c r="E119" s="662" t="s">
        <v>592</v>
      </c>
      <c r="F119" s="663" t="s">
        <v>2174</v>
      </c>
      <c r="G119" s="662" t="s">
        <v>593</v>
      </c>
      <c r="H119" s="662" t="s">
        <v>1002</v>
      </c>
      <c r="I119" s="662" t="s">
        <v>1003</v>
      </c>
      <c r="J119" s="662" t="s">
        <v>1004</v>
      </c>
      <c r="K119" s="662" t="s">
        <v>1005</v>
      </c>
      <c r="L119" s="664">
        <v>169.56831057284347</v>
      </c>
      <c r="M119" s="664">
        <v>3</v>
      </c>
      <c r="N119" s="665">
        <v>508.70493171853042</v>
      </c>
    </row>
    <row r="120" spans="1:14" ht="14.4" customHeight="1" x14ac:dyDescent="0.3">
      <c r="A120" s="660" t="s">
        <v>564</v>
      </c>
      <c r="B120" s="661" t="s">
        <v>2167</v>
      </c>
      <c r="C120" s="662" t="s">
        <v>574</v>
      </c>
      <c r="D120" s="663" t="s">
        <v>2169</v>
      </c>
      <c r="E120" s="662" t="s">
        <v>592</v>
      </c>
      <c r="F120" s="663" t="s">
        <v>2174</v>
      </c>
      <c r="G120" s="662" t="s">
        <v>593</v>
      </c>
      <c r="H120" s="662" t="s">
        <v>1006</v>
      </c>
      <c r="I120" s="662" t="s">
        <v>1007</v>
      </c>
      <c r="J120" s="662" t="s">
        <v>1008</v>
      </c>
      <c r="K120" s="662" t="s">
        <v>1009</v>
      </c>
      <c r="L120" s="664">
        <v>85.2</v>
      </c>
      <c r="M120" s="664">
        <v>2</v>
      </c>
      <c r="N120" s="665">
        <v>170.4</v>
      </c>
    </row>
    <row r="121" spans="1:14" ht="14.4" customHeight="1" x14ac:dyDescent="0.3">
      <c r="A121" s="660" t="s">
        <v>564</v>
      </c>
      <c r="B121" s="661" t="s">
        <v>2167</v>
      </c>
      <c r="C121" s="662" t="s">
        <v>574</v>
      </c>
      <c r="D121" s="663" t="s">
        <v>2169</v>
      </c>
      <c r="E121" s="662" t="s">
        <v>592</v>
      </c>
      <c r="F121" s="663" t="s">
        <v>2174</v>
      </c>
      <c r="G121" s="662" t="s">
        <v>593</v>
      </c>
      <c r="H121" s="662" t="s">
        <v>1010</v>
      </c>
      <c r="I121" s="662" t="s">
        <v>1011</v>
      </c>
      <c r="J121" s="662" t="s">
        <v>1012</v>
      </c>
      <c r="K121" s="662" t="s">
        <v>1013</v>
      </c>
      <c r="L121" s="664">
        <v>47.61</v>
      </c>
      <c r="M121" s="664">
        <v>25</v>
      </c>
      <c r="N121" s="665">
        <v>1190.25</v>
      </c>
    </row>
    <row r="122" spans="1:14" ht="14.4" customHeight="1" x14ac:dyDescent="0.3">
      <c r="A122" s="660" t="s">
        <v>564</v>
      </c>
      <c r="B122" s="661" t="s">
        <v>2167</v>
      </c>
      <c r="C122" s="662" t="s">
        <v>574</v>
      </c>
      <c r="D122" s="663" t="s">
        <v>2169</v>
      </c>
      <c r="E122" s="662" t="s">
        <v>592</v>
      </c>
      <c r="F122" s="663" t="s">
        <v>2174</v>
      </c>
      <c r="G122" s="662" t="s">
        <v>593</v>
      </c>
      <c r="H122" s="662" t="s">
        <v>1014</v>
      </c>
      <c r="I122" s="662" t="s">
        <v>1015</v>
      </c>
      <c r="J122" s="662" t="s">
        <v>1016</v>
      </c>
      <c r="K122" s="662"/>
      <c r="L122" s="664">
        <v>37.181505153148819</v>
      </c>
      <c r="M122" s="664">
        <v>1</v>
      </c>
      <c r="N122" s="665">
        <v>37.181505153148819</v>
      </c>
    </row>
    <row r="123" spans="1:14" ht="14.4" customHeight="1" x14ac:dyDescent="0.3">
      <c r="A123" s="660" t="s">
        <v>564</v>
      </c>
      <c r="B123" s="661" t="s">
        <v>2167</v>
      </c>
      <c r="C123" s="662" t="s">
        <v>574</v>
      </c>
      <c r="D123" s="663" t="s">
        <v>2169</v>
      </c>
      <c r="E123" s="662" t="s">
        <v>592</v>
      </c>
      <c r="F123" s="663" t="s">
        <v>2174</v>
      </c>
      <c r="G123" s="662" t="s">
        <v>593</v>
      </c>
      <c r="H123" s="662" t="s">
        <v>1017</v>
      </c>
      <c r="I123" s="662" t="s">
        <v>1018</v>
      </c>
      <c r="J123" s="662" t="s">
        <v>596</v>
      </c>
      <c r="K123" s="662" t="s">
        <v>1019</v>
      </c>
      <c r="L123" s="664">
        <v>59.083079385474427</v>
      </c>
      <c r="M123" s="664">
        <v>22</v>
      </c>
      <c r="N123" s="665">
        <v>1299.8277464804373</v>
      </c>
    </row>
    <row r="124" spans="1:14" ht="14.4" customHeight="1" x14ac:dyDescent="0.3">
      <c r="A124" s="660" t="s">
        <v>564</v>
      </c>
      <c r="B124" s="661" t="s">
        <v>2167</v>
      </c>
      <c r="C124" s="662" t="s">
        <v>574</v>
      </c>
      <c r="D124" s="663" t="s">
        <v>2169</v>
      </c>
      <c r="E124" s="662" t="s">
        <v>592</v>
      </c>
      <c r="F124" s="663" t="s">
        <v>2174</v>
      </c>
      <c r="G124" s="662" t="s">
        <v>593</v>
      </c>
      <c r="H124" s="662" t="s">
        <v>1020</v>
      </c>
      <c r="I124" s="662" t="s">
        <v>1021</v>
      </c>
      <c r="J124" s="662" t="s">
        <v>1022</v>
      </c>
      <c r="K124" s="662" t="s">
        <v>1023</v>
      </c>
      <c r="L124" s="664">
        <v>141.70005967300452</v>
      </c>
      <c r="M124" s="664">
        <v>4</v>
      </c>
      <c r="N124" s="665">
        <v>566.80023869201807</v>
      </c>
    </row>
    <row r="125" spans="1:14" ht="14.4" customHeight="1" x14ac:dyDescent="0.3">
      <c r="A125" s="660" t="s">
        <v>564</v>
      </c>
      <c r="B125" s="661" t="s">
        <v>2167</v>
      </c>
      <c r="C125" s="662" t="s">
        <v>574</v>
      </c>
      <c r="D125" s="663" t="s">
        <v>2169</v>
      </c>
      <c r="E125" s="662" t="s">
        <v>592</v>
      </c>
      <c r="F125" s="663" t="s">
        <v>2174</v>
      </c>
      <c r="G125" s="662" t="s">
        <v>593</v>
      </c>
      <c r="H125" s="662" t="s">
        <v>1024</v>
      </c>
      <c r="I125" s="662" t="s">
        <v>1025</v>
      </c>
      <c r="J125" s="662" t="s">
        <v>1026</v>
      </c>
      <c r="K125" s="662" t="s">
        <v>1027</v>
      </c>
      <c r="L125" s="664">
        <v>294.56666666666666</v>
      </c>
      <c r="M125" s="664">
        <v>3</v>
      </c>
      <c r="N125" s="665">
        <v>883.7</v>
      </c>
    </row>
    <row r="126" spans="1:14" ht="14.4" customHeight="1" x14ac:dyDescent="0.3">
      <c r="A126" s="660" t="s">
        <v>564</v>
      </c>
      <c r="B126" s="661" t="s">
        <v>2167</v>
      </c>
      <c r="C126" s="662" t="s">
        <v>574</v>
      </c>
      <c r="D126" s="663" t="s">
        <v>2169</v>
      </c>
      <c r="E126" s="662" t="s">
        <v>592</v>
      </c>
      <c r="F126" s="663" t="s">
        <v>2174</v>
      </c>
      <c r="G126" s="662" t="s">
        <v>593</v>
      </c>
      <c r="H126" s="662" t="s">
        <v>1028</v>
      </c>
      <c r="I126" s="662" t="s">
        <v>1029</v>
      </c>
      <c r="J126" s="662" t="s">
        <v>1030</v>
      </c>
      <c r="K126" s="662" t="s">
        <v>1031</v>
      </c>
      <c r="L126" s="664">
        <v>52.030004786150364</v>
      </c>
      <c r="M126" s="664">
        <v>1</v>
      </c>
      <c r="N126" s="665">
        <v>52.030004786150364</v>
      </c>
    </row>
    <row r="127" spans="1:14" ht="14.4" customHeight="1" x14ac:dyDescent="0.3">
      <c r="A127" s="660" t="s">
        <v>564</v>
      </c>
      <c r="B127" s="661" t="s">
        <v>2167</v>
      </c>
      <c r="C127" s="662" t="s">
        <v>574</v>
      </c>
      <c r="D127" s="663" t="s">
        <v>2169</v>
      </c>
      <c r="E127" s="662" t="s">
        <v>592</v>
      </c>
      <c r="F127" s="663" t="s">
        <v>2174</v>
      </c>
      <c r="G127" s="662" t="s">
        <v>593</v>
      </c>
      <c r="H127" s="662" t="s">
        <v>1032</v>
      </c>
      <c r="I127" s="662" t="s">
        <v>1032</v>
      </c>
      <c r="J127" s="662" t="s">
        <v>1033</v>
      </c>
      <c r="K127" s="662" t="s">
        <v>638</v>
      </c>
      <c r="L127" s="664">
        <v>291.36722318881328</v>
      </c>
      <c r="M127" s="664">
        <v>37</v>
      </c>
      <c r="N127" s="665">
        <v>10780.587257986092</v>
      </c>
    </row>
    <row r="128" spans="1:14" ht="14.4" customHeight="1" x14ac:dyDescent="0.3">
      <c r="A128" s="660" t="s">
        <v>564</v>
      </c>
      <c r="B128" s="661" t="s">
        <v>2167</v>
      </c>
      <c r="C128" s="662" t="s">
        <v>574</v>
      </c>
      <c r="D128" s="663" t="s">
        <v>2169</v>
      </c>
      <c r="E128" s="662" t="s">
        <v>592</v>
      </c>
      <c r="F128" s="663" t="s">
        <v>2174</v>
      </c>
      <c r="G128" s="662" t="s">
        <v>593</v>
      </c>
      <c r="H128" s="662" t="s">
        <v>1034</v>
      </c>
      <c r="I128" s="662" t="s">
        <v>1034</v>
      </c>
      <c r="J128" s="662" t="s">
        <v>1035</v>
      </c>
      <c r="K128" s="662" t="s">
        <v>1036</v>
      </c>
      <c r="L128" s="664">
        <v>255.34681414909306</v>
      </c>
      <c r="M128" s="664">
        <v>1</v>
      </c>
      <c r="N128" s="665">
        <v>255.34681414909306</v>
      </c>
    </row>
    <row r="129" spans="1:14" ht="14.4" customHeight="1" x14ac:dyDescent="0.3">
      <c r="A129" s="660" t="s">
        <v>564</v>
      </c>
      <c r="B129" s="661" t="s">
        <v>2167</v>
      </c>
      <c r="C129" s="662" t="s">
        <v>574</v>
      </c>
      <c r="D129" s="663" t="s">
        <v>2169</v>
      </c>
      <c r="E129" s="662" t="s">
        <v>592</v>
      </c>
      <c r="F129" s="663" t="s">
        <v>2174</v>
      </c>
      <c r="G129" s="662" t="s">
        <v>593</v>
      </c>
      <c r="H129" s="662" t="s">
        <v>1037</v>
      </c>
      <c r="I129" s="662" t="s">
        <v>1038</v>
      </c>
      <c r="J129" s="662" t="s">
        <v>1039</v>
      </c>
      <c r="K129" s="662" t="s">
        <v>659</v>
      </c>
      <c r="L129" s="664">
        <v>71.077845040338872</v>
      </c>
      <c r="M129" s="664">
        <v>410</v>
      </c>
      <c r="N129" s="665">
        <v>29141.916466538936</v>
      </c>
    </row>
    <row r="130" spans="1:14" ht="14.4" customHeight="1" x14ac:dyDescent="0.3">
      <c r="A130" s="660" t="s">
        <v>564</v>
      </c>
      <c r="B130" s="661" t="s">
        <v>2167</v>
      </c>
      <c r="C130" s="662" t="s">
        <v>574</v>
      </c>
      <c r="D130" s="663" t="s">
        <v>2169</v>
      </c>
      <c r="E130" s="662" t="s">
        <v>592</v>
      </c>
      <c r="F130" s="663" t="s">
        <v>2174</v>
      </c>
      <c r="G130" s="662" t="s">
        <v>593</v>
      </c>
      <c r="H130" s="662" t="s">
        <v>1040</v>
      </c>
      <c r="I130" s="662" t="s">
        <v>1041</v>
      </c>
      <c r="J130" s="662" t="s">
        <v>1042</v>
      </c>
      <c r="K130" s="662" t="s">
        <v>674</v>
      </c>
      <c r="L130" s="664">
        <v>40.541664193015841</v>
      </c>
      <c r="M130" s="664">
        <v>55</v>
      </c>
      <c r="N130" s="665">
        <v>2229.7915306158711</v>
      </c>
    </row>
    <row r="131" spans="1:14" ht="14.4" customHeight="1" x14ac:dyDescent="0.3">
      <c r="A131" s="660" t="s">
        <v>564</v>
      </c>
      <c r="B131" s="661" t="s">
        <v>2167</v>
      </c>
      <c r="C131" s="662" t="s">
        <v>574</v>
      </c>
      <c r="D131" s="663" t="s">
        <v>2169</v>
      </c>
      <c r="E131" s="662" t="s">
        <v>592</v>
      </c>
      <c r="F131" s="663" t="s">
        <v>2174</v>
      </c>
      <c r="G131" s="662" t="s">
        <v>593</v>
      </c>
      <c r="H131" s="662" t="s">
        <v>1043</v>
      </c>
      <c r="I131" s="662" t="s">
        <v>1044</v>
      </c>
      <c r="J131" s="662" t="s">
        <v>1045</v>
      </c>
      <c r="K131" s="662" t="s">
        <v>1046</v>
      </c>
      <c r="L131" s="664">
        <v>155.12</v>
      </c>
      <c r="M131" s="664">
        <v>4</v>
      </c>
      <c r="N131" s="665">
        <v>620.48</v>
      </c>
    </row>
    <row r="132" spans="1:14" ht="14.4" customHeight="1" x14ac:dyDescent="0.3">
      <c r="A132" s="660" t="s">
        <v>564</v>
      </c>
      <c r="B132" s="661" t="s">
        <v>2167</v>
      </c>
      <c r="C132" s="662" t="s">
        <v>574</v>
      </c>
      <c r="D132" s="663" t="s">
        <v>2169</v>
      </c>
      <c r="E132" s="662" t="s">
        <v>592</v>
      </c>
      <c r="F132" s="663" t="s">
        <v>2174</v>
      </c>
      <c r="G132" s="662" t="s">
        <v>593</v>
      </c>
      <c r="H132" s="662" t="s">
        <v>1047</v>
      </c>
      <c r="I132" s="662" t="s">
        <v>1048</v>
      </c>
      <c r="J132" s="662" t="s">
        <v>1049</v>
      </c>
      <c r="K132" s="662" t="s">
        <v>1050</v>
      </c>
      <c r="L132" s="664">
        <v>95.594999999999999</v>
      </c>
      <c r="M132" s="664">
        <v>4</v>
      </c>
      <c r="N132" s="665">
        <v>382.38</v>
      </c>
    </row>
    <row r="133" spans="1:14" ht="14.4" customHeight="1" x14ac:dyDescent="0.3">
      <c r="A133" s="660" t="s">
        <v>564</v>
      </c>
      <c r="B133" s="661" t="s">
        <v>2167</v>
      </c>
      <c r="C133" s="662" t="s">
        <v>574</v>
      </c>
      <c r="D133" s="663" t="s">
        <v>2169</v>
      </c>
      <c r="E133" s="662" t="s">
        <v>592</v>
      </c>
      <c r="F133" s="663" t="s">
        <v>2174</v>
      </c>
      <c r="G133" s="662" t="s">
        <v>593</v>
      </c>
      <c r="H133" s="662" t="s">
        <v>1051</v>
      </c>
      <c r="I133" s="662" t="s">
        <v>1052</v>
      </c>
      <c r="J133" s="662" t="s">
        <v>1053</v>
      </c>
      <c r="K133" s="662" t="s">
        <v>1054</v>
      </c>
      <c r="L133" s="664">
        <v>258.45699999999999</v>
      </c>
      <c r="M133" s="664">
        <v>10</v>
      </c>
      <c r="N133" s="665">
        <v>2584.5699999999997</v>
      </c>
    </row>
    <row r="134" spans="1:14" ht="14.4" customHeight="1" x14ac:dyDescent="0.3">
      <c r="A134" s="660" t="s">
        <v>564</v>
      </c>
      <c r="B134" s="661" t="s">
        <v>2167</v>
      </c>
      <c r="C134" s="662" t="s">
        <v>574</v>
      </c>
      <c r="D134" s="663" t="s">
        <v>2169</v>
      </c>
      <c r="E134" s="662" t="s">
        <v>592</v>
      </c>
      <c r="F134" s="663" t="s">
        <v>2174</v>
      </c>
      <c r="G134" s="662" t="s">
        <v>593</v>
      </c>
      <c r="H134" s="662" t="s">
        <v>1055</v>
      </c>
      <c r="I134" s="662" t="s">
        <v>1056</v>
      </c>
      <c r="J134" s="662" t="s">
        <v>1057</v>
      </c>
      <c r="K134" s="662" t="s">
        <v>1058</v>
      </c>
      <c r="L134" s="664">
        <v>363.90629727532729</v>
      </c>
      <c r="M134" s="664">
        <v>17</v>
      </c>
      <c r="N134" s="665">
        <v>6186.4070536805639</v>
      </c>
    </row>
    <row r="135" spans="1:14" ht="14.4" customHeight="1" x14ac:dyDescent="0.3">
      <c r="A135" s="660" t="s">
        <v>564</v>
      </c>
      <c r="B135" s="661" t="s">
        <v>2167</v>
      </c>
      <c r="C135" s="662" t="s">
        <v>574</v>
      </c>
      <c r="D135" s="663" t="s">
        <v>2169</v>
      </c>
      <c r="E135" s="662" t="s">
        <v>592</v>
      </c>
      <c r="F135" s="663" t="s">
        <v>2174</v>
      </c>
      <c r="G135" s="662" t="s">
        <v>593</v>
      </c>
      <c r="H135" s="662" t="s">
        <v>1059</v>
      </c>
      <c r="I135" s="662" t="s">
        <v>1060</v>
      </c>
      <c r="J135" s="662" t="s">
        <v>1061</v>
      </c>
      <c r="K135" s="662" t="s">
        <v>1062</v>
      </c>
      <c r="L135" s="664">
        <v>218.50999999999988</v>
      </c>
      <c r="M135" s="664">
        <v>1</v>
      </c>
      <c r="N135" s="665">
        <v>218.50999999999988</v>
      </c>
    </row>
    <row r="136" spans="1:14" ht="14.4" customHeight="1" x14ac:dyDescent="0.3">
      <c r="A136" s="660" t="s">
        <v>564</v>
      </c>
      <c r="B136" s="661" t="s">
        <v>2167</v>
      </c>
      <c r="C136" s="662" t="s">
        <v>574</v>
      </c>
      <c r="D136" s="663" t="s">
        <v>2169</v>
      </c>
      <c r="E136" s="662" t="s">
        <v>592</v>
      </c>
      <c r="F136" s="663" t="s">
        <v>2174</v>
      </c>
      <c r="G136" s="662" t="s">
        <v>593</v>
      </c>
      <c r="H136" s="662" t="s">
        <v>1063</v>
      </c>
      <c r="I136" s="662" t="s">
        <v>1064</v>
      </c>
      <c r="J136" s="662" t="s">
        <v>1065</v>
      </c>
      <c r="K136" s="662" t="s">
        <v>1066</v>
      </c>
      <c r="L136" s="664">
        <v>78.679972363199397</v>
      </c>
      <c r="M136" s="664">
        <v>6</v>
      </c>
      <c r="N136" s="665">
        <v>472.07983417919638</v>
      </c>
    </row>
    <row r="137" spans="1:14" ht="14.4" customHeight="1" x14ac:dyDescent="0.3">
      <c r="A137" s="660" t="s">
        <v>564</v>
      </c>
      <c r="B137" s="661" t="s">
        <v>2167</v>
      </c>
      <c r="C137" s="662" t="s">
        <v>574</v>
      </c>
      <c r="D137" s="663" t="s">
        <v>2169</v>
      </c>
      <c r="E137" s="662" t="s">
        <v>592</v>
      </c>
      <c r="F137" s="663" t="s">
        <v>2174</v>
      </c>
      <c r="G137" s="662" t="s">
        <v>593</v>
      </c>
      <c r="H137" s="662" t="s">
        <v>1067</v>
      </c>
      <c r="I137" s="662" t="s">
        <v>1068</v>
      </c>
      <c r="J137" s="662" t="s">
        <v>1069</v>
      </c>
      <c r="K137" s="662" t="s">
        <v>1070</v>
      </c>
      <c r="L137" s="664">
        <v>22.133640007998391</v>
      </c>
      <c r="M137" s="664">
        <v>312</v>
      </c>
      <c r="N137" s="665">
        <v>6905.6956824954977</v>
      </c>
    </row>
    <row r="138" spans="1:14" ht="14.4" customHeight="1" x14ac:dyDescent="0.3">
      <c r="A138" s="660" t="s">
        <v>564</v>
      </c>
      <c r="B138" s="661" t="s">
        <v>2167</v>
      </c>
      <c r="C138" s="662" t="s">
        <v>574</v>
      </c>
      <c r="D138" s="663" t="s">
        <v>2169</v>
      </c>
      <c r="E138" s="662" t="s">
        <v>592</v>
      </c>
      <c r="F138" s="663" t="s">
        <v>2174</v>
      </c>
      <c r="G138" s="662" t="s">
        <v>593</v>
      </c>
      <c r="H138" s="662" t="s">
        <v>1071</v>
      </c>
      <c r="I138" s="662" t="s">
        <v>1071</v>
      </c>
      <c r="J138" s="662" t="s">
        <v>1072</v>
      </c>
      <c r="K138" s="662" t="s">
        <v>736</v>
      </c>
      <c r="L138" s="664">
        <v>55.06142857142855</v>
      </c>
      <c r="M138" s="664">
        <v>7</v>
      </c>
      <c r="N138" s="665">
        <v>385.42999999999984</v>
      </c>
    </row>
    <row r="139" spans="1:14" ht="14.4" customHeight="1" x14ac:dyDescent="0.3">
      <c r="A139" s="660" t="s">
        <v>564</v>
      </c>
      <c r="B139" s="661" t="s">
        <v>2167</v>
      </c>
      <c r="C139" s="662" t="s">
        <v>574</v>
      </c>
      <c r="D139" s="663" t="s">
        <v>2169</v>
      </c>
      <c r="E139" s="662" t="s">
        <v>592</v>
      </c>
      <c r="F139" s="663" t="s">
        <v>2174</v>
      </c>
      <c r="G139" s="662" t="s">
        <v>593</v>
      </c>
      <c r="H139" s="662" t="s">
        <v>1073</v>
      </c>
      <c r="I139" s="662" t="s">
        <v>1074</v>
      </c>
      <c r="J139" s="662" t="s">
        <v>1075</v>
      </c>
      <c r="K139" s="662" t="s">
        <v>1076</v>
      </c>
      <c r="L139" s="664">
        <v>1054.8499999999997</v>
      </c>
      <c r="M139" s="664">
        <v>3</v>
      </c>
      <c r="N139" s="665">
        <v>3164.5499999999993</v>
      </c>
    </row>
    <row r="140" spans="1:14" ht="14.4" customHeight="1" x14ac:dyDescent="0.3">
      <c r="A140" s="660" t="s">
        <v>564</v>
      </c>
      <c r="B140" s="661" t="s">
        <v>2167</v>
      </c>
      <c r="C140" s="662" t="s">
        <v>574</v>
      </c>
      <c r="D140" s="663" t="s">
        <v>2169</v>
      </c>
      <c r="E140" s="662" t="s">
        <v>592</v>
      </c>
      <c r="F140" s="663" t="s">
        <v>2174</v>
      </c>
      <c r="G140" s="662" t="s">
        <v>593</v>
      </c>
      <c r="H140" s="662" t="s">
        <v>1077</v>
      </c>
      <c r="I140" s="662" t="s">
        <v>1078</v>
      </c>
      <c r="J140" s="662" t="s">
        <v>1079</v>
      </c>
      <c r="K140" s="662" t="s">
        <v>1080</v>
      </c>
      <c r="L140" s="664">
        <v>493.31633371736581</v>
      </c>
      <c r="M140" s="664">
        <v>39</v>
      </c>
      <c r="N140" s="665">
        <v>19239.337014977267</v>
      </c>
    </row>
    <row r="141" spans="1:14" ht="14.4" customHeight="1" x14ac:dyDescent="0.3">
      <c r="A141" s="660" t="s">
        <v>564</v>
      </c>
      <c r="B141" s="661" t="s">
        <v>2167</v>
      </c>
      <c r="C141" s="662" t="s">
        <v>574</v>
      </c>
      <c r="D141" s="663" t="s">
        <v>2169</v>
      </c>
      <c r="E141" s="662" t="s">
        <v>592</v>
      </c>
      <c r="F141" s="663" t="s">
        <v>2174</v>
      </c>
      <c r="G141" s="662" t="s">
        <v>593</v>
      </c>
      <c r="H141" s="662" t="s">
        <v>1081</v>
      </c>
      <c r="I141" s="662" t="s">
        <v>1082</v>
      </c>
      <c r="J141" s="662" t="s">
        <v>1083</v>
      </c>
      <c r="K141" s="662" t="s">
        <v>1084</v>
      </c>
      <c r="L141" s="664">
        <v>1046.8159999999998</v>
      </c>
      <c r="M141" s="664">
        <v>5</v>
      </c>
      <c r="N141" s="665">
        <v>5234.079999999999</v>
      </c>
    </row>
    <row r="142" spans="1:14" ht="14.4" customHeight="1" x14ac:dyDescent="0.3">
      <c r="A142" s="660" t="s">
        <v>564</v>
      </c>
      <c r="B142" s="661" t="s">
        <v>2167</v>
      </c>
      <c r="C142" s="662" t="s">
        <v>574</v>
      </c>
      <c r="D142" s="663" t="s">
        <v>2169</v>
      </c>
      <c r="E142" s="662" t="s">
        <v>592</v>
      </c>
      <c r="F142" s="663" t="s">
        <v>2174</v>
      </c>
      <c r="G142" s="662" t="s">
        <v>593</v>
      </c>
      <c r="H142" s="662" t="s">
        <v>1085</v>
      </c>
      <c r="I142" s="662" t="s">
        <v>1086</v>
      </c>
      <c r="J142" s="662" t="s">
        <v>1087</v>
      </c>
      <c r="K142" s="662" t="s">
        <v>1088</v>
      </c>
      <c r="L142" s="664">
        <v>85.783675153609607</v>
      </c>
      <c r="M142" s="664">
        <v>90</v>
      </c>
      <c r="N142" s="665">
        <v>7720.5307638248642</v>
      </c>
    </row>
    <row r="143" spans="1:14" ht="14.4" customHeight="1" x14ac:dyDescent="0.3">
      <c r="A143" s="660" t="s">
        <v>564</v>
      </c>
      <c r="B143" s="661" t="s">
        <v>2167</v>
      </c>
      <c r="C143" s="662" t="s">
        <v>574</v>
      </c>
      <c r="D143" s="663" t="s">
        <v>2169</v>
      </c>
      <c r="E143" s="662" t="s">
        <v>592</v>
      </c>
      <c r="F143" s="663" t="s">
        <v>2174</v>
      </c>
      <c r="G143" s="662" t="s">
        <v>593</v>
      </c>
      <c r="H143" s="662" t="s">
        <v>1089</v>
      </c>
      <c r="I143" s="662" t="s">
        <v>215</v>
      </c>
      <c r="J143" s="662" t="s">
        <v>1090</v>
      </c>
      <c r="K143" s="662"/>
      <c r="L143" s="664">
        <v>62.844824614714369</v>
      </c>
      <c r="M143" s="664">
        <v>29</v>
      </c>
      <c r="N143" s="665">
        <v>1822.4999138267167</v>
      </c>
    </row>
    <row r="144" spans="1:14" ht="14.4" customHeight="1" x14ac:dyDescent="0.3">
      <c r="A144" s="660" t="s">
        <v>564</v>
      </c>
      <c r="B144" s="661" t="s">
        <v>2167</v>
      </c>
      <c r="C144" s="662" t="s">
        <v>574</v>
      </c>
      <c r="D144" s="663" t="s">
        <v>2169</v>
      </c>
      <c r="E144" s="662" t="s">
        <v>592</v>
      </c>
      <c r="F144" s="663" t="s">
        <v>2174</v>
      </c>
      <c r="G144" s="662" t="s">
        <v>593</v>
      </c>
      <c r="H144" s="662" t="s">
        <v>1091</v>
      </c>
      <c r="I144" s="662" t="s">
        <v>215</v>
      </c>
      <c r="J144" s="662" t="s">
        <v>1092</v>
      </c>
      <c r="K144" s="662"/>
      <c r="L144" s="664">
        <v>38.339999999999968</v>
      </c>
      <c r="M144" s="664">
        <v>1</v>
      </c>
      <c r="N144" s="665">
        <v>38.339999999999968</v>
      </c>
    </row>
    <row r="145" spans="1:14" ht="14.4" customHeight="1" x14ac:dyDescent="0.3">
      <c r="A145" s="660" t="s">
        <v>564</v>
      </c>
      <c r="B145" s="661" t="s">
        <v>2167</v>
      </c>
      <c r="C145" s="662" t="s">
        <v>574</v>
      </c>
      <c r="D145" s="663" t="s">
        <v>2169</v>
      </c>
      <c r="E145" s="662" t="s">
        <v>592</v>
      </c>
      <c r="F145" s="663" t="s">
        <v>2174</v>
      </c>
      <c r="G145" s="662" t="s">
        <v>593</v>
      </c>
      <c r="H145" s="662" t="s">
        <v>1093</v>
      </c>
      <c r="I145" s="662" t="s">
        <v>215</v>
      </c>
      <c r="J145" s="662" t="s">
        <v>1094</v>
      </c>
      <c r="K145" s="662"/>
      <c r="L145" s="664">
        <v>24.384251545340526</v>
      </c>
      <c r="M145" s="664">
        <v>16</v>
      </c>
      <c r="N145" s="665">
        <v>390.14802472544841</v>
      </c>
    </row>
    <row r="146" spans="1:14" ht="14.4" customHeight="1" x14ac:dyDescent="0.3">
      <c r="A146" s="660" t="s">
        <v>564</v>
      </c>
      <c r="B146" s="661" t="s">
        <v>2167</v>
      </c>
      <c r="C146" s="662" t="s">
        <v>574</v>
      </c>
      <c r="D146" s="663" t="s">
        <v>2169</v>
      </c>
      <c r="E146" s="662" t="s">
        <v>592</v>
      </c>
      <c r="F146" s="663" t="s">
        <v>2174</v>
      </c>
      <c r="G146" s="662" t="s">
        <v>593</v>
      </c>
      <c r="H146" s="662" t="s">
        <v>1095</v>
      </c>
      <c r="I146" s="662" t="s">
        <v>1096</v>
      </c>
      <c r="J146" s="662" t="s">
        <v>1097</v>
      </c>
      <c r="K146" s="662" t="s">
        <v>1098</v>
      </c>
      <c r="L146" s="664">
        <v>18749.32</v>
      </c>
      <c r="M146" s="664">
        <v>1</v>
      </c>
      <c r="N146" s="665">
        <v>18749.32</v>
      </c>
    </row>
    <row r="147" spans="1:14" ht="14.4" customHeight="1" x14ac:dyDescent="0.3">
      <c r="A147" s="660" t="s">
        <v>564</v>
      </c>
      <c r="B147" s="661" t="s">
        <v>2167</v>
      </c>
      <c r="C147" s="662" t="s">
        <v>574</v>
      </c>
      <c r="D147" s="663" t="s">
        <v>2169</v>
      </c>
      <c r="E147" s="662" t="s">
        <v>592</v>
      </c>
      <c r="F147" s="663" t="s">
        <v>2174</v>
      </c>
      <c r="G147" s="662" t="s">
        <v>593</v>
      </c>
      <c r="H147" s="662" t="s">
        <v>1099</v>
      </c>
      <c r="I147" s="662" t="s">
        <v>215</v>
      </c>
      <c r="J147" s="662" t="s">
        <v>1100</v>
      </c>
      <c r="K147" s="662" t="s">
        <v>1101</v>
      </c>
      <c r="L147" s="664">
        <v>471.5</v>
      </c>
      <c r="M147" s="664">
        <v>680</v>
      </c>
      <c r="N147" s="665">
        <v>320620</v>
      </c>
    </row>
    <row r="148" spans="1:14" ht="14.4" customHeight="1" x14ac:dyDescent="0.3">
      <c r="A148" s="660" t="s">
        <v>564</v>
      </c>
      <c r="B148" s="661" t="s">
        <v>2167</v>
      </c>
      <c r="C148" s="662" t="s">
        <v>574</v>
      </c>
      <c r="D148" s="663" t="s">
        <v>2169</v>
      </c>
      <c r="E148" s="662" t="s">
        <v>592</v>
      </c>
      <c r="F148" s="663" t="s">
        <v>2174</v>
      </c>
      <c r="G148" s="662" t="s">
        <v>593</v>
      </c>
      <c r="H148" s="662" t="s">
        <v>1102</v>
      </c>
      <c r="I148" s="662" t="s">
        <v>1103</v>
      </c>
      <c r="J148" s="662" t="s">
        <v>1104</v>
      </c>
      <c r="K148" s="662" t="s">
        <v>927</v>
      </c>
      <c r="L148" s="664">
        <v>52.74661419536401</v>
      </c>
      <c r="M148" s="664">
        <v>6</v>
      </c>
      <c r="N148" s="665">
        <v>316.47968517218408</v>
      </c>
    </row>
    <row r="149" spans="1:14" ht="14.4" customHeight="1" x14ac:dyDescent="0.3">
      <c r="A149" s="660" t="s">
        <v>564</v>
      </c>
      <c r="B149" s="661" t="s">
        <v>2167</v>
      </c>
      <c r="C149" s="662" t="s">
        <v>574</v>
      </c>
      <c r="D149" s="663" t="s">
        <v>2169</v>
      </c>
      <c r="E149" s="662" t="s">
        <v>592</v>
      </c>
      <c r="F149" s="663" t="s">
        <v>2174</v>
      </c>
      <c r="G149" s="662" t="s">
        <v>593</v>
      </c>
      <c r="H149" s="662" t="s">
        <v>1105</v>
      </c>
      <c r="I149" s="662" t="s">
        <v>1106</v>
      </c>
      <c r="J149" s="662" t="s">
        <v>1107</v>
      </c>
      <c r="K149" s="662" t="s">
        <v>1108</v>
      </c>
      <c r="L149" s="664">
        <v>257.90000000000003</v>
      </c>
      <c r="M149" s="664">
        <v>2</v>
      </c>
      <c r="N149" s="665">
        <v>515.80000000000007</v>
      </c>
    </row>
    <row r="150" spans="1:14" ht="14.4" customHeight="1" x14ac:dyDescent="0.3">
      <c r="A150" s="660" t="s">
        <v>564</v>
      </c>
      <c r="B150" s="661" t="s">
        <v>2167</v>
      </c>
      <c r="C150" s="662" t="s">
        <v>574</v>
      </c>
      <c r="D150" s="663" t="s">
        <v>2169</v>
      </c>
      <c r="E150" s="662" t="s">
        <v>592</v>
      </c>
      <c r="F150" s="663" t="s">
        <v>2174</v>
      </c>
      <c r="G150" s="662" t="s">
        <v>593</v>
      </c>
      <c r="H150" s="662" t="s">
        <v>1109</v>
      </c>
      <c r="I150" s="662" t="s">
        <v>1110</v>
      </c>
      <c r="J150" s="662" t="s">
        <v>1111</v>
      </c>
      <c r="K150" s="662" t="s">
        <v>1112</v>
      </c>
      <c r="L150" s="664">
        <v>286</v>
      </c>
      <c r="M150" s="664">
        <v>3</v>
      </c>
      <c r="N150" s="665">
        <v>858</v>
      </c>
    </row>
    <row r="151" spans="1:14" ht="14.4" customHeight="1" x14ac:dyDescent="0.3">
      <c r="A151" s="660" t="s">
        <v>564</v>
      </c>
      <c r="B151" s="661" t="s">
        <v>2167</v>
      </c>
      <c r="C151" s="662" t="s">
        <v>574</v>
      </c>
      <c r="D151" s="663" t="s">
        <v>2169</v>
      </c>
      <c r="E151" s="662" t="s">
        <v>592</v>
      </c>
      <c r="F151" s="663" t="s">
        <v>2174</v>
      </c>
      <c r="G151" s="662" t="s">
        <v>593</v>
      </c>
      <c r="H151" s="662" t="s">
        <v>1113</v>
      </c>
      <c r="I151" s="662" t="s">
        <v>1114</v>
      </c>
      <c r="J151" s="662" t="s">
        <v>1115</v>
      </c>
      <c r="K151" s="662" t="s">
        <v>1116</v>
      </c>
      <c r="L151" s="664">
        <v>58.86999999999999</v>
      </c>
      <c r="M151" s="664">
        <v>10</v>
      </c>
      <c r="N151" s="665">
        <v>588.69999999999993</v>
      </c>
    </row>
    <row r="152" spans="1:14" ht="14.4" customHeight="1" x14ac:dyDescent="0.3">
      <c r="A152" s="660" t="s">
        <v>564</v>
      </c>
      <c r="B152" s="661" t="s">
        <v>2167</v>
      </c>
      <c r="C152" s="662" t="s">
        <v>574</v>
      </c>
      <c r="D152" s="663" t="s">
        <v>2169</v>
      </c>
      <c r="E152" s="662" t="s">
        <v>592</v>
      </c>
      <c r="F152" s="663" t="s">
        <v>2174</v>
      </c>
      <c r="G152" s="662" t="s">
        <v>593</v>
      </c>
      <c r="H152" s="662" t="s">
        <v>1117</v>
      </c>
      <c r="I152" s="662" t="s">
        <v>1118</v>
      </c>
      <c r="J152" s="662" t="s">
        <v>1119</v>
      </c>
      <c r="K152" s="662" t="s">
        <v>1120</v>
      </c>
      <c r="L152" s="664">
        <v>122.90666557964003</v>
      </c>
      <c r="M152" s="664">
        <v>3</v>
      </c>
      <c r="N152" s="665">
        <v>368.71999673892009</v>
      </c>
    </row>
    <row r="153" spans="1:14" ht="14.4" customHeight="1" x14ac:dyDescent="0.3">
      <c r="A153" s="660" t="s">
        <v>564</v>
      </c>
      <c r="B153" s="661" t="s">
        <v>2167</v>
      </c>
      <c r="C153" s="662" t="s">
        <v>574</v>
      </c>
      <c r="D153" s="663" t="s">
        <v>2169</v>
      </c>
      <c r="E153" s="662" t="s">
        <v>592</v>
      </c>
      <c r="F153" s="663" t="s">
        <v>2174</v>
      </c>
      <c r="G153" s="662" t="s">
        <v>593</v>
      </c>
      <c r="H153" s="662" t="s">
        <v>605</v>
      </c>
      <c r="I153" s="662" t="s">
        <v>606</v>
      </c>
      <c r="J153" s="662" t="s">
        <v>607</v>
      </c>
      <c r="K153" s="662" t="s">
        <v>608</v>
      </c>
      <c r="L153" s="664">
        <v>531.26980998077659</v>
      </c>
      <c r="M153" s="664">
        <v>47.6</v>
      </c>
      <c r="N153" s="665">
        <v>25288.442955084967</v>
      </c>
    </row>
    <row r="154" spans="1:14" ht="14.4" customHeight="1" x14ac:dyDescent="0.3">
      <c r="A154" s="660" t="s">
        <v>564</v>
      </c>
      <c r="B154" s="661" t="s">
        <v>2167</v>
      </c>
      <c r="C154" s="662" t="s">
        <v>574</v>
      </c>
      <c r="D154" s="663" t="s">
        <v>2169</v>
      </c>
      <c r="E154" s="662" t="s">
        <v>592</v>
      </c>
      <c r="F154" s="663" t="s">
        <v>2174</v>
      </c>
      <c r="G154" s="662" t="s">
        <v>593</v>
      </c>
      <c r="H154" s="662" t="s">
        <v>609</v>
      </c>
      <c r="I154" s="662" t="s">
        <v>610</v>
      </c>
      <c r="J154" s="662" t="s">
        <v>607</v>
      </c>
      <c r="K154" s="662" t="s">
        <v>611</v>
      </c>
      <c r="L154" s="664">
        <v>314.23868852459026</v>
      </c>
      <c r="M154" s="664">
        <v>61</v>
      </c>
      <c r="N154" s="665">
        <v>19168.560000000005</v>
      </c>
    </row>
    <row r="155" spans="1:14" ht="14.4" customHeight="1" x14ac:dyDescent="0.3">
      <c r="A155" s="660" t="s">
        <v>564</v>
      </c>
      <c r="B155" s="661" t="s">
        <v>2167</v>
      </c>
      <c r="C155" s="662" t="s">
        <v>574</v>
      </c>
      <c r="D155" s="663" t="s">
        <v>2169</v>
      </c>
      <c r="E155" s="662" t="s">
        <v>592</v>
      </c>
      <c r="F155" s="663" t="s">
        <v>2174</v>
      </c>
      <c r="G155" s="662" t="s">
        <v>593</v>
      </c>
      <c r="H155" s="662" t="s">
        <v>1121</v>
      </c>
      <c r="I155" s="662" t="s">
        <v>1122</v>
      </c>
      <c r="J155" s="662" t="s">
        <v>607</v>
      </c>
      <c r="K155" s="662" t="s">
        <v>1123</v>
      </c>
      <c r="L155" s="664">
        <v>235.62</v>
      </c>
      <c r="M155" s="664">
        <v>15</v>
      </c>
      <c r="N155" s="665">
        <v>3534.3</v>
      </c>
    </row>
    <row r="156" spans="1:14" ht="14.4" customHeight="1" x14ac:dyDescent="0.3">
      <c r="A156" s="660" t="s">
        <v>564</v>
      </c>
      <c r="B156" s="661" t="s">
        <v>2167</v>
      </c>
      <c r="C156" s="662" t="s">
        <v>574</v>
      </c>
      <c r="D156" s="663" t="s">
        <v>2169</v>
      </c>
      <c r="E156" s="662" t="s">
        <v>592</v>
      </c>
      <c r="F156" s="663" t="s">
        <v>2174</v>
      </c>
      <c r="G156" s="662" t="s">
        <v>593</v>
      </c>
      <c r="H156" s="662" t="s">
        <v>1124</v>
      </c>
      <c r="I156" s="662" t="s">
        <v>215</v>
      </c>
      <c r="J156" s="662" t="s">
        <v>1125</v>
      </c>
      <c r="K156" s="662"/>
      <c r="L156" s="664">
        <v>384.41219662334902</v>
      </c>
      <c r="M156" s="664">
        <v>4</v>
      </c>
      <c r="N156" s="665">
        <v>1537.6487864933961</v>
      </c>
    </row>
    <row r="157" spans="1:14" ht="14.4" customHeight="1" x14ac:dyDescent="0.3">
      <c r="A157" s="660" t="s">
        <v>564</v>
      </c>
      <c r="B157" s="661" t="s">
        <v>2167</v>
      </c>
      <c r="C157" s="662" t="s">
        <v>574</v>
      </c>
      <c r="D157" s="663" t="s">
        <v>2169</v>
      </c>
      <c r="E157" s="662" t="s">
        <v>592</v>
      </c>
      <c r="F157" s="663" t="s">
        <v>2174</v>
      </c>
      <c r="G157" s="662" t="s">
        <v>593</v>
      </c>
      <c r="H157" s="662" t="s">
        <v>1126</v>
      </c>
      <c r="I157" s="662" t="s">
        <v>1127</v>
      </c>
      <c r="J157" s="662" t="s">
        <v>920</v>
      </c>
      <c r="K157" s="662" t="s">
        <v>1128</v>
      </c>
      <c r="L157" s="664">
        <v>56.967466110159393</v>
      </c>
      <c r="M157" s="664">
        <v>72</v>
      </c>
      <c r="N157" s="665">
        <v>4101.6575599314765</v>
      </c>
    </row>
    <row r="158" spans="1:14" ht="14.4" customHeight="1" x14ac:dyDescent="0.3">
      <c r="A158" s="660" t="s">
        <v>564</v>
      </c>
      <c r="B158" s="661" t="s">
        <v>2167</v>
      </c>
      <c r="C158" s="662" t="s">
        <v>574</v>
      </c>
      <c r="D158" s="663" t="s">
        <v>2169</v>
      </c>
      <c r="E158" s="662" t="s">
        <v>592</v>
      </c>
      <c r="F158" s="663" t="s">
        <v>2174</v>
      </c>
      <c r="G158" s="662" t="s">
        <v>593</v>
      </c>
      <c r="H158" s="662" t="s">
        <v>1129</v>
      </c>
      <c r="I158" s="662" t="s">
        <v>1130</v>
      </c>
      <c r="J158" s="662" t="s">
        <v>1131</v>
      </c>
      <c r="K158" s="662" t="s">
        <v>1132</v>
      </c>
      <c r="L158" s="664">
        <v>95.462382813518545</v>
      </c>
      <c r="M158" s="664">
        <v>25</v>
      </c>
      <c r="N158" s="665">
        <v>2386.5595703379636</v>
      </c>
    </row>
    <row r="159" spans="1:14" ht="14.4" customHeight="1" x14ac:dyDescent="0.3">
      <c r="A159" s="660" t="s">
        <v>564</v>
      </c>
      <c r="B159" s="661" t="s">
        <v>2167</v>
      </c>
      <c r="C159" s="662" t="s">
        <v>574</v>
      </c>
      <c r="D159" s="663" t="s">
        <v>2169</v>
      </c>
      <c r="E159" s="662" t="s">
        <v>592</v>
      </c>
      <c r="F159" s="663" t="s">
        <v>2174</v>
      </c>
      <c r="G159" s="662" t="s">
        <v>593</v>
      </c>
      <c r="H159" s="662" t="s">
        <v>1133</v>
      </c>
      <c r="I159" s="662" t="s">
        <v>1134</v>
      </c>
      <c r="J159" s="662" t="s">
        <v>1135</v>
      </c>
      <c r="K159" s="662" t="s">
        <v>1136</v>
      </c>
      <c r="L159" s="664">
        <v>92.174187817498918</v>
      </c>
      <c r="M159" s="664">
        <v>28</v>
      </c>
      <c r="N159" s="665">
        <v>2580.8772588899697</v>
      </c>
    </row>
    <row r="160" spans="1:14" ht="14.4" customHeight="1" x14ac:dyDescent="0.3">
      <c r="A160" s="660" t="s">
        <v>564</v>
      </c>
      <c r="B160" s="661" t="s">
        <v>2167</v>
      </c>
      <c r="C160" s="662" t="s">
        <v>574</v>
      </c>
      <c r="D160" s="663" t="s">
        <v>2169</v>
      </c>
      <c r="E160" s="662" t="s">
        <v>592</v>
      </c>
      <c r="F160" s="663" t="s">
        <v>2174</v>
      </c>
      <c r="G160" s="662" t="s">
        <v>593</v>
      </c>
      <c r="H160" s="662" t="s">
        <v>1137</v>
      </c>
      <c r="I160" s="662" t="s">
        <v>1138</v>
      </c>
      <c r="J160" s="662" t="s">
        <v>1139</v>
      </c>
      <c r="K160" s="662" t="s">
        <v>1140</v>
      </c>
      <c r="L160" s="664">
        <v>183.13999999999996</v>
      </c>
      <c r="M160" s="664">
        <v>3</v>
      </c>
      <c r="N160" s="665">
        <v>549.41999999999985</v>
      </c>
    </row>
    <row r="161" spans="1:14" ht="14.4" customHeight="1" x14ac:dyDescent="0.3">
      <c r="A161" s="660" t="s">
        <v>564</v>
      </c>
      <c r="B161" s="661" t="s">
        <v>2167</v>
      </c>
      <c r="C161" s="662" t="s">
        <v>574</v>
      </c>
      <c r="D161" s="663" t="s">
        <v>2169</v>
      </c>
      <c r="E161" s="662" t="s">
        <v>592</v>
      </c>
      <c r="F161" s="663" t="s">
        <v>2174</v>
      </c>
      <c r="G161" s="662" t="s">
        <v>593</v>
      </c>
      <c r="H161" s="662" t="s">
        <v>1141</v>
      </c>
      <c r="I161" s="662" t="s">
        <v>1142</v>
      </c>
      <c r="J161" s="662" t="s">
        <v>1143</v>
      </c>
      <c r="K161" s="662" t="s">
        <v>1144</v>
      </c>
      <c r="L161" s="664">
        <v>104.06975321950077</v>
      </c>
      <c r="M161" s="664">
        <v>45</v>
      </c>
      <c r="N161" s="665">
        <v>4683.1388948775348</v>
      </c>
    </row>
    <row r="162" spans="1:14" ht="14.4" customHeight="1" x14ac:dyDescent="0.3">
      <c r="A162" s="660" t="s">
        <v>564</v>
      </c>
      <c r="B162" s="661" t="s">
        <v>2167</v>
      </c>
      <c r="C162" s="662" t="s">
        <v>574</v>
      </c>
      <c r="D162" s="663" t="s">
        <v>2169</v>
      </c>
      <c r="E162" s="662" t="s">
        <v>592</v>
      </c>
      <c r="F162" s="663" t="s">
        <v>2174</v>
      </c>
      <c r="G162" s="662" t="s">
        <v>593</v>
      </c>
      <c r="H162" s="662" t="s">
        <v>1145</v>
      </c>
      <c r="I162" s="662" t="s">
        <v>1145</v>
      </c>
      <c r="J162" s="662" t="s">
        <v>1146</v>
      </c>
      <c r="K162" s="662" t="s">
        <v>1147</v>
      </c>
      <c r="L162" s="664">
        <v>75.57451356440815</v>
      </c>
      <c r="M162" s="664">
        <v>22</v>
      </c>
      <c r="N162" s="665">
        <v>1662.6392984169793</v>
      </c>
    </row>
    <row r="163" spans="1:14" ht="14.4" customHeight="1" x14ac:dyDescent="0.3">
      <c r="A163" s="660" t="s">
        <v>564</v>
      </c>
      <c r="B163" s="661" t="s">
        <v>2167</v>
      </c>
      <c r="C163" s="662" t="s">
        <v>574</v>
      </c>
      <c r="D163" s="663" t="s">
        <v>2169</v>
      </c>
      <c r="E163" s="662" t="s">
        <v>592</v>
      </c>
      <c r="F163" s="663" t="s">
        <v>2174</v>
      </c>
      <c r="G163" s="662" t="s">
        <v>593</v>
      </c>
      <c r="H163" s="662" t="s">
        <v>1148</v>
      </c>
      <c r="I163" s="662" t="s">
        <v>1149</v>
      </c>
      <c r="J163" s="662" t="s">
        <v>1150</v>
      </c>
      <c r="K163" s="662" t="s">
        <v>1151</v>
      </c>
      <c r="L163" s="664">
        <v>3618.9442520570005</v>
      </c>
      <c r="M163" s="664">
        <v>9</v>
      </c>
      <c r="N163" s="665">
        <v>32570.498268513005</v>
      </c>
    </row>
    <row r="164" spans="1:14" ht="14.4" customHeight="1" x14ac:dyDescent="0.3">
      <c r="A164" s="660" t="s">
        <v>564</v>
      </c>
      <c r="B164" s="661" t="s">
        <v>2167</v>
      </c>
      <c r="C164" s="662" t="s">
        <v>574</v>
      </c>
      <c r="D164" s="663" t="s">
        <v>2169</v>
      </c>
      <c r="E164" s="662" t="s">
        <v>592</v>
      </c>
      <c r="F164" s="663" t="s">
        <v>2174</v>
      </c>
      <c r="G164" s="662" t="s">
        <v>593</v>
      </c>
      <c r="H164" s="662" t="s">
        <v>1152</v>
      </c>
      <c r="I164" s="662" t="s">
        <v>1153</v>
      </c>
      <c r="J164" s="662" t="s">
        <v>1154</v>
      </c>
      <c r="K164" s="662" t="s">
        <v>1155</v>
      </c>
      <c r="L164" s="664">
        <v>56.410000000000011</v>
      </c>
      <c r="M164" s="664">
        <v>1</v>
      </c>
      <c r="N164" s="665">
        <v>56.410000000000011</v>
      </c>
    </row>
    <row r="165" spans="1:14" ht="14.4" customHeight="1" x14ac:dyDescent="0.3">
      <c r="A165" s="660" t="s">
        <v>564</v>
      </c>
      <c r="B165" s="661" t="s">
        <v>2167</v>
      </c>
      <c r="C165" s="662" t="s">
        <v>574</v>
      </c>
      <c r="D165" s="663" t="s">
        <v>2169</v>
      </c>
      <c r="E165" s="662" t="s">
        <v>592</v>
      </c>
      <c r="F165" s="663" t="s">
        <v>2174</v>
      </c>
      <c r="G165" s="662" t="s">
        <v>593</v>
      </c>
      <c r="H165" s="662" t="s">
        <v>1156</v>
      </c>
      <c r="I165" s="662" t="s">
        <v>215</v>
      </c>
      <c r="J165" s="662" t="s">
        <v>1157</v>
      </c>
      <c r="K165" s="662" t="s">
        <v>1158</v>
      </c>
      <c r="L165" s="664">
        <v>23.700145747155897</v>
      </c>
      <c r="M165" s="664">
        <v>228</v>
      </c>
      <c r="N165" s="665">
        <v>5403.6332303515446</v>
      </c>
    </row>
    <row r="166" spans="1:14" ht="14.4" customHeight="1" x14ac:dyDescent="0.3">
      <c r="A166" s="660" t="s">
        <v>564</v>
      </c>
      <c r="B166" s="661" t="s">
        <v>2167</v>
      </c>
      <c r="C166" s="662" t="s">
        <v>574</v>
      </c>
      <c r="D166" s="663" t="s">
        <v>2169</v>
      </c>
      <c r="E166" s="662" t="s">
        <v>592</v>
      </c>
      <c r="F166" s="663" t="s">
        <v>2174</v>
      </c>
      <c r="G166" s="662" t="s">
        <v>593</v>
      </c>
      <c r="H166" s="662" t="s">
        <v>1159</v>
      </c>
      <c r="I166" s="662" t="s">
        <v>215</v>
      </c>
      <c r="J166" s="662" t="s">
        <v>1160</v>
      </c>
      <c r="K166" s="662"/>
      <c r="L166" s="664">
        <v>147.34495602867295</v>
      </c>
      <c r="M166" s="664">
        <v>18</v>
      </c>
      <c r="N166" s="665">
        <v>2652.209208516113</v>
      </c>
    </row>
    <row r="167" spans="1:14" ht="14.4" customHeight="1" x14ac:dyDescent="0.3">
      <c r="A167" s="660" t="s">
        <v>564</v>
      </c>
      <c r="B167" s="661" t="s">
        <v>2167</v>
      </c>
      <c r="C167" s="662" t="s">
        <v>574</v>
      </c>
      <c r="D167" s="663" t="s">
        <v>2169</v>
      </c>
      <c r="E167" s="662" t="s">
        <v>592</v>
      </c>
      <c r="F167" s="663" t="s">
        <v>2174</v>
      </c>
      <c r="G167" s="662" t="s">
        <v>593</v>
      </c>
      <c r="H167" s="662" t="s">
        <v>1161</v>
      </c>
      <c r="I167" s="662" t="s">
        <v>215</v>
      </c>
      <c r="J167" s="662" t="s">
        <v>1162</v>
      </c>
      <c r="K167" s="662"/>
      <c r="L167" s="664">
        <v>50.820000000000029</v>
      </c>
      <c r="M167" s="664">
        <v>3</v>
      </c>
      <c r="N167" s="665">
        <v>152.46000000000009</v>
      </c>
    </row>
    <row r="168" spans="1:14" ht="14.4" customHeight="1" x14ac:dyDescent="0.3">
      <c r="A168" s="660" t="s">
        <v>564</v>
      </c>
      <c r="B168" s="661" t="s">
        <v>2167</v>
      </c>
      <c r="C168" s="662" t="s">
        <v>574</v>
      </c>
      <c r="D168" s="663" t="s">
        <v>2169</v>
      </c>
      <c r="E168" s="662" t="s">
        <v>592</v>
      </c>
      <c r="F168" s="663" t="s">
        <v>2174</v>
      </c>
      <c r="G168" s="662" t="s">
        <v>593</v>
      </c>
      <c r="H168" s="662" t="s">
        <v>1163</v>
      </c>
      <c r="I168" s="662" t="s">
        <v>215</v>
      </c>
      <c r="J168" s="662" t="s">
        <v>1164</v>
      </c>
      <c r="K168" s="662"/>
      <c r="L168" s="664">
        <v>78.018557428863389</v>
      </c>
      <c r="M168" s="664">
        <v>2</v>
      </c>
      <c r="N168" s="665">
        <v>156.03711485772678</v>
      </c>
    </row>
    <row r="169" spans="1:14" ht="14.4" customHeight="1" x14ac:dyDescent="0.3">
      <c r="A169" s="660" t="s">
        <v>564</v>
      </c>
      <c r="B169" s="661" t="s">
        <v>2167</v>
      </c>
      <c r="C169" s="662" t="s">
        <v>574</v>
      </c>
      <c r="D169" s="663" t="s">
        <v>2169</v>
      </c>
      <c r="E169" s="662" t="s">
        <v>592</v>
      </c>
      <c r="F169" s="663" t="s">
        <v>2174</v>
      </c>
      <c r="G169" s="662" t="s">
        <v>593</v>
      </c>
      <c r="H169" s="662" t="s">
        <v>1165</v>
      </c>
      <c r="I169" s="662" t="s">
        <v>1166</v>
      </c>
      <c r="J169" s="662" t="s">
        <v>1167</v>
      </c>
      <c r="K169" s="662"/>
      <c r="L169" s="664">
        <v>76.920566515929465</v>
      </c>
      <c r="M169" s="664">
        <v>50</v>
      </c>
      <c r="N169" s="665">
        <v>3846.0283257964734</v>
      </c>
    </row>
    <row r="170" spans="1:14" ht="14.4" customHeight="1" x14ac:dyDescent="0.3">
      <c r="A170" s="660" t="s">
        <v>564</v>
      </c>
      <c r="B170" s="661" t="s">
        <v>2167</v>
      </c>
      <c r="C170" s="662" t="s">
        <v>574</v>
      </c>
      <c r="D170" s="663" t="s">
        <v>2169</v>
      </c>
      <c r="E170" s="662" t="s">
        <v>592</v>
      </c>
      <c r="F170" s="663" t="s">
        <v>2174</v>
      </c>
      <c r="G170" s="662" t="s">
        <v>593</v>
      </c>
      <c r="H170" s="662" t="s">
        <v>1168</v>
      </c>
      <c r="I170" s="662" t="s">
        <v>1169</v>
      </c>
      <c r="J170" s="662" t="s">
        <v>1170</v>
      </c>
      <c r="K170" s="662"/>
      <c r="L170" s="664">
        <v>219.5464521137811</v>
      </c>
      <c r="M170" s="664">
        <v>2</v>
      </c>
      <c r="N170" s="665">
        <v>439.0929042275622</v>
      </c>
    </row>
    <row r="171" spans="1:14" ht="14.4" customHeight="1" x14ac:dyDescent="0.3">
      <c r="A171" s="660" t="s">
        <v>564</v>
      </c>
      <c r="B171" s="661" t="s">
        <v>2167</v>
      </c>
      <c r="C171" s="662" t="s">
        <v>574</v>
      </c>
      <c r="D171" s="663" t="s">
        <v>2169</v>
      </c>
      <c r="E171" s="662" t="s">
        <v>592</v>
      </c>
      <c r="F171" s="663" t="s">
        <v>2174</v>
      </c>
      <c r="G171" s="662" t="s">
        <v>593</v>
      </c>
      <c r="H171" s="662" t="s">
        <v>1171</v>
      </c>
      <c r="I171" s="662" t="s">
        <v>1172</v>
      </c>
      <c r="J171" s="662" t="s">
        <v>1173</v>
      </c>
      <c r="K171" s="662" t="s">
        <v>1174</v>
      </c>
      <c r="L171" s="664">
        <v>193.55918947863211</v>
      </c>
      <c r="M171" s="664">
        <v>2</v>
      </c>
      <c r="N171" s="665">
        <v>387.11837895726421</v>
      </c>
    </row>
    <row r="172" spans="1:14" ht="14.4" customHeight="1" x14ac:dyDescent="0.3">
      <c r="A172" s="660" t="s">
        <v>564</v>
      </c>
      <c r="B172" s="661" t="s">
        <v>2167</v>
      </c>
      <c r="C172" s="662" t="s">
        <v>574</v>
      </c>
      <c r="D172" s="663" t="s">
        <v>2169</v>
      </c>
      <c r="E172" s="662" t="s">
        <v>592</v>
      </c>
      <c r="F172" s="663" t="s">
        <v>2174</v>
      </c>
      <c r="G172" s="662" t="s">
        <v>593</v>
      </c>
      <c r="H172" s="662" t="s">
        <v>1175</v>
      </c>
      <c r="I172" s="662" t="s">
        <v>1176</v>
      </c>
      <c r="J172" s="662" t="s">
        <v>1177</v>
      </c>
      <c r="K172" s="662" t="s">
        <v>1178</v>
      </c>
      <c r="L172" s="664">
        <v>84.93</v>
      </c>
      <c r="M172" s="664">
        <v>1</v>
      </c>
      <c r="N172" s="665">
        <v>84.93</v>
      </c>
    </row>
    <row r="173" spans="1:14" ht="14.4" customHeight="1" x14ac:dyDescent="0.3">
      <c r="A173" s="660" t="s">
        <v>564</v>
      </c>
      <c r="B173" s="661" t="s">
        <v>2167</v>
      </c>
      <c r="C173" s="662" t="s">
        <v>574</v>
      </c>
      <c r="D173" s="663" t="s">
        <v>2169</v>
      </c>
      <c r="E173" s="662" t="s">
        <v>592</v>
      </c>
      <c r="F173" s="663" t="s">
        <v>2174</v>
      </c>
      <c r="G173" s="662" t="s">
        <v>593</v>
      </c>
      <c r="H173" s="662" t="s">
        <v>1179</v>
      </c>
      <c r="I173" s="662" t="s">
        <v>1180</v>
      </c>
      <c r="J173" s="662" t="s">
        <v>1181</v>
      </c>
      <c r="K173" s="662" t="s">
        <v>1182</v>
      </c>
      <c r="L173" s="664">
        <v>46.694409099567061</v>
      </c>
      <c r="M173" s="664">
        <v>43</v>
      </c>
      <c r="N173" s="665">
        <v>2007.8595912813837</v>
      </c>
    </row>
    <row r="174" spans="1:14" ht="14.4" customHeight="1" x14ac:dyDescent="0.3">
      <c r="A174" s="660" t="s">
        <v>564</v>
      </c>
      <c r="B174" s="661" t="s">
        <v>2167</v>
      </c>
      <c r="C174" s="662" t="s">
        <v>574</v>
      </c>
      <c r="D174" s="663" t="s">
        <v>2169</v>
      </c>
      <c r="E174" s="662" t="s">
        <v>592</v>
      </c>
      <c r="F174" s="663" t="s">
        <v>2174</v>
      </c>
      <c r="G174" s="662" t="s">
        <v>593</v>
      </c>
      <c r="H174" s="662" t="s">
        <v>1183</v>
      </c>
      <c r="I174" s="662" t="s">
        <v>1184</v>
      </c>
      <c r="J174" s="662" t="s">
        <v>1185</v>
      </c>
      <c r="K174" s="662" t="s">
        <v>1186</v>
      </c>
      <c r="L174" s="664">
        <v>112.61966666666667</v>
      </c>
      <c r="M174" s="664">
        <v>60</v>
      </c>
      <c r="N174" s="665">
        <v>6757.18</v>
      </c>
    </row>
    <row r="175" spans="1:14" ht="14.4" customHeight="1" x14ac:dyDescent="0.3">
      <c r="A175" s="660" t="s">
        <v>564</v>
      </c>
      <c r="B175" s="661" t="s">
        <v>2167</v>
      </c>
      <c r="C175" s="662" t="s">
        <v>574</v>
      </c>
      <c r="D175" s="663" t="s">
        <v>2169</v>
      </c>
      <c r="E175" s="662" t="s">
        <v>592</v>
      </c>
      <c r="F175" s="663" t="s">
        <v>2174</v>
      </c>
      <c r="G175" s="662" t="s">
        <v>593</v>
      </c>
      <c r="H175" s="662" t="s">
        <v>1187</v>
      </c>
      <c r="I175" s="662" t="s">
        <v>1188</v>
      </c>
      <c r="J175" s="662" t="s">
        <v>1189</v>
      </c>
      <c r="K175" s="662" t="s">
        <v>1190</v>
      </c>
      <c r="L175" s="664">
        <v>110.96</v>
      </c>
      <c r="M175" s="664">
        <v>3</v>
      </c>
      <c r="N175" s="665">
        <v>332.88</v>
      </c>
    </row>
    <row r="176" spans="1:14" ht="14.4" customHeight="1" x14ac:dyDescent="0.3">
      <c r="A176" s="660" t="s">
        <v>564</v>
      </c>
      <c r="B176" s="661" t="s">
        <v>2167</v>
      </c>
      <c r="C176" s="662" t="s">
        <v>574</v>
      </c>
      <c r="D176" s="663" t="s">
        <v>2169</v>
      </c>
      <c r="E176" s="662" t="s">
        <v>592</v>
      </c>
      <c r="F176" s="663" t="s">
        <v>2174</v>
      </c>
      <c r="G176" s="662" t="s">
        <v>593</v>
      </c>
      <c r="H176" s="662" t="s">
        <v>1191</v>
      </c>
      <c r="I176" s="662" t="s">
        <v>1192</v>
      </c>
      <c r="J176" s="662" t="s">
        <v>1193</v>
      </c>
      <c r="K176" s="662" t="s">
        <v>1194</v>
      </c>
      <c r="L176" s="664">
        <v>61.490968150104287</v>
      </c>
      <c r="M176" s="664">
        <v>111</v>
      </c>
      <c r="N176" s="665">
        <v>6825.4974646615756</v>
      </c>
    </row>
    <row r="177" spans="1:14" ht="14.4" customHeight="1" x14ac:dyDescent="0.3">
      <c r="A177" s="660" t="s">
        <v>564</v>
      </c>
      <c r="B177" s="661" t="s">
        <v>2167</v>
      </c>
      <c r="C177" s="662" t="s">
        <v>574</v>
      </c>
      <c r="D177" s="663" t="s">
        <v>2169</v>
      </c>
      <c r="E177" s="662" t="s">
        <v>592</v>
      </c>
      <c r="F177" s="663" t="s">
        <v>2174</v>
      </c>
      <c r="G177" s="662" t="s">
        <v>593</v>
      </c>
      <c r="H177" s="662" t="s">
        <v>1195</v>
      </c>
      <c r="I177" s="662" t="s">
        <v>1196</v>
      </c>
      <c r="J177" s="662" t="s">
        <v>1197</v>
      </c>
      <c r="K177" s="662" t="s">
        <v>1198</v>
      </c>
      <c r="L177" s="664">
        <v>52.92</v>
      </c>
      <c r="M177" s="664">
        <v>40</v>
      </c>
      <c r="N177" s="665">
        <v>2116.8000000000002</v>
      </c>
    </row>
    <row r="178" spans="1:14" ht="14.4" customHeight="1" x14ac:dyDescent="0.3">
      <c r="A178" s="660" t="s">
        <v>564</v>
      </c>
      <c r="B178" s="661" t="s">
        <v>2167</v>
      </c>
      <c r="C178" s="662" t="s">
        <v>574</v>
      </c>
      <c r="D178" s="663" t="s">
        <v>2169</v>
      </c>
      <c r="E178" s="662" t="s">
        <v>592</v>
      </c>
      <c r="F178" s="663" t="s">
        <v>2174</v>
      </c>
      <c r="G178" s="662" t="s">
        <v>593</v>
      </c>
      <c r="H178" s="662" t="s">
        <v>1199</v>
      </c>
      <c r="I178" s="662" t="s">
        <v>215</v>
      </c>
      <c r="J178" s="662" t="s">
        <v>1200</v>
      </c>
      <c r="K178" s="662" t="s">
        <v>1201</v>
      </c>
      <c r="L178" s="664">
        <v>199.67000000000004</v>
      </c>
      <c r="M178" s="664">
        <v>8</v>
      </c>
      <c r="N178" s="665">
        <v>1597.3600000000004</v>
      </c>
    </row>
    <row r="179" spans="1:14" ht="14.4" customHeight="1" x14ac:dyDescent="0.3">
      <c r="A179" s="660" t="s">
        <v>564</v>
      </c>
      <c r="B179" s="661" t="s">
        <v>2167</v>
      </c>
      <c r="C179" s="662" t="s">
        <v>574</v>
      </c>
      <c r="D179" s="663" t="s">
        <v>2169</v>
      </c>
      <c r="E179" s="662" t="s">
        <v>592</v>
      </c>
      <c r="F179" s="663" t="s">
        <v>2174</v>
      </c>
      <c r="G179" s="662" t="s">
        <v>593</v>
      </c>
      <c r="H179" s="662" t="s">
        <v>1202</v>
      </c>
      <c r="I179" s="662" t="s">
        <v>215</v>
      </c>
      <c r="J179" s="662" t="s">
        <v>1203</v>
      </c>
      <c r="K179" s="662" t="s">
        <v>1204</v>
      </c>
      <c r="L179" s="664">
        <v>179.08555691436098</v>
      </c>
      <c r="M179" s="664">
        <v>18</v>
      </c>
      <c r="N179" s="665">
        <v>3223.5400244584976</v>
      </c>
    </row>
    <row r="180" spans="1:14" ht="14.4" customHeight="1" x14ac:dyDescent="0.3">
      <c r="A180" s="660" t="s">
        <v>564</v>
      </c>
      <c r="B180" s="661" t="s">
        <v>2167</v>
      </c>
      <c r="C180" s="662" t="s">
        <v>574</v>
      </c>
      <c r="D180" s="663" t="s">
        <v>2169</v>
      </c>
      <c r="E180" s="662" t="s">
        <v>592</v>
      </c>
      <c r="F180" s="663" t="s">
        <v>2174</v>
      </c>
      <c r="G180" s="662" t="s">
        <v>593</v>
      </c>
      <c r="H180" s="662" t="s">
        <v>1205</v>
      </c>
      <c r="I180" s="662" t="s">
        <v>1206</v>
      </c>
      <c r="J180" s="662" t="s">
        <v>1207</v>
      </c>
      <c r="K180" s="662" t="s">
        <v>1208</v>
      </c>
      <c r="L180" s="664">
        <v>991.74</v>
      </c>
      <c r="M180" s="664">
        <v>10</v>
      </c>
      <c r="N180" s="665">
        <v>9917.4</v>
      </c>
    </row>
    <row r="181" spans="1:14" ht="14.4" customHeight="1" x14ac:dyDescent="0.3">
      <c r="A181" s="660" t="s">
        <v>564</v>
      </c>
      <c r="B181" s="661" t="s">
        <v>2167</v>
      </c>
      <c r="C181" s="662" t="s">
        <v>574</v>
      </c>
      <c r="D181" s="663" t="s">
        <v>2169</v>
      </c>
      <c r="E181" s="662" t="s">
        <v>592</v>
      </c>
      <c r="F181" s="663" t="s">
        <v>2174</v>
      </c>
      <c r="G181" s="662" t="s">
        <v>593</v>
      </c>
      <c r="H181" s="662" t="s">
        <v>1209</v>
      </c>
      <c r="I181" s="662" t="s">
        <v>1210</v>
      </c>
      <c r="J181" s="662" t="s">
        <v>1211</v>
      </c>
      <c r="K181" s="662" t="s">
        <v>1212</v>
      </c>
      <c r="L181" s="664">
        <v>389.44875908938508</v>
      </c>
      <c r="M181" s="664">
        <v>50</v>
      </c>
      <c r="N181" s="665">
        <v>19472.437954469253</v>
      </c>
    </row>
    <row r="182" spans="1:14" ht="14.4" customHeight="1" x14ac:dyDescent="0.3">
      <c r="A182" s="660" t="s">
        <v>564</v>
      </c>
      <c r="B182" s="661" t="s">
        <v>2167</v>
      </c>
      <c r="C182" s="662" t="s">
        <v>574</v>
      </c>
      <c r="D182" s="663" t="s">
        <v>2169</v>
      </c>
      <c r="E182" s="662" t="s">
        <v>592</v>
      </c>
      <c r="F182" s="663" t="s">
        <v>2174</v>
      </c>
      <c r="G182" s="662" t="s">
        <v>593</v>
      </c>
      <c r="H182" s="662" t="s">
        <v>1213</v>
      </c>
      <c r="I182" s="662" t="s">
        <v>215</v>
      </c>
      <c r="J182" s="662" t="s">
        <v>1214</v>
      </c>
      <c r="K182" s="662"/>
      <c r="L182" s="664">
        <v>259.72596118609925</v>
      </c>
      <c r="M182" s="664">
        <v>3</v>
      </c>
      <c r="N182" s="665">
        <v>779.17788355829771</v>
      </c>
    </row>
    <row r="183" spans="1:14" ht="14.4" customHeight="1" x14ac:dyDescent="0.3">
      <c r="A183" s="660" t="s">
        <v>564</v>
      </c>
      <c r="B183" s="661" t="s">
        <v>2167</v>
      </c>
      <c r="C183" s="662" t="s">
        <v>574</v>
      </c>
      <c r="D183" s="663" t="s">
        <v>2169</v>
      </c>
      <c r="E183" s="662" t="s">
        <v>592</v>
      </c>
      <c r="F183" s="663" t="s">
        <v>2174</v>
      </c>
      <c r="G183" s="662" t="s">
        <v>593</v>
      </c>
      <c r="H183" s="662" t="s">
        <v>1215</v>
      </c>
      <c r="I183" s="662" t="s">
        <v>1216</v>
      </c>
      <c r="J183" s="662" t="s">
        <v>1217</v>
      </c>
      <c r="K183" s="662" t="s">
        <v>1218</v>
      </c>
      <c r="L183" s="664">
        <v>175.59999999999982</v>
      </c>
      <c r="M183" s="664">
        <v>1</v>
      </c>
      <c r="N183" s="665">
        <v>175.59999999999982</v>
      </c>
    </row>
    <row r="184" spans="1:14" ht="14.4" customHeight="1" x14ac:dyDescent="0.3">
      <c r="A184" s="660" t="s">
        <v>564</v>
      </c>
      <c r="B184" s="661" t="s">
        <v>2167</v>
      </c>
      <c r="C184" s="662" t="s">
        <v>574</v>
      </c>
      <c r="D184" s="663" t="s">
        <v>2169</v>
      </c>
      <c r="E184" s="662" t="s">
        <v>592</v>
      </c>
      <c r="F184" s="663" t="s">
        <v>2174</v>
      </c>
      <c r="G184" s="662" t="s">
        <v>593</v>
      </c>
      <c r="H184" s="662" t="s">
        <v>1219</v>
      </c>
      <c r="I184" s="662" t="s">
        <v>1220</v>
      </c>
      <c r="J184" s="662" t="s">
        <v>1030</v>
      </c>
      <c r="K184" s="662" t="s">
        <v>1221</v>
      </c>
      <c r="L184" s="664">
        <v>155.5</v>
      </c>
      <c r="M184" s="664">
        <v>1</v>
      </c>
      <c r="N184" s="665">
        <v>155.5</v>
      </c>
    </row>
    <row r="185" spans="1:14" ht="14.4" customHeight="1" x14ac:dyDescent="0.3">
      <c r="A185" s="660" t="s">
        <v>564</v>
      </c>
      <c r="B185" s="661" t="s">
        <v>2167</v>
      </c>
      <c r="C185" s="662" t="s">
        <v>574</v>
      </c>
      <c r="D185" s="663" t="s">
        <v>2169</v>
      </c>
      <c r="E185" s="662" t="s">
        <v>592</v>
      </c>
      <c r="F185" s="663" t="s">
        <v>2174</v>
      </c>
      <c r="G185" s="662" t="s">
        <v>593</v>
      </c>
      <c r="H185" s="662" t="s">
        <v>1222</v>
      </c>
      <c r="I185" s="662" t="s">
        <v>1223</v>
      </c>
      <c r="J185" s="662" t="s">
        <v>1224</v>
      </c>
      <c r="K185" s="662" t="s">
        <v>1225</v>
      </c>
      <c r="L185" s="664">
        <v>64.75</v>
      </c>
      <c r="M185" s="664">
        <v>1</v>
      </c>
      <c r="N185" s="665">
        <v>64.75</v>
      </c>
    </row>
    <row r="186" spans="1:14" ht="14.4" customHeight="1" x14ac:dyDescent="0.3">
      <c r="A186" s="660" t="s">
        <v>564</v>
      </c>
      <c r="B186" s="661" t="s">
        <v>2167</v>
      </c>
      <c r="C186" s="662" t="s">
        <v>574</v>
      </c>
      <c r="D186" s="663" t="s">
        <v>2169</v>
      </c>
      <c r="E186" s="662" t="s">
        <v>592</v>
      </c>
      <c r="F186" s="663" t="s">
        <v>2174</v>
      </c>
      <c r="G186" s="662" t="s">
        <v>593</v>
      </c>
      <c r="H186" s="662" t="s">
        <v>1226</v>
      </c>
      <c r="I186" s="662" t="s">
        <v>1227</v>
      </c>
      <c r="J186" s="662" t="s">
        <v>1228</v>
      </c>
      <c r="K186" s="662" t="s">
        <v>1229</v>
      </c>
      <c r="L186" s="664">
        <v>194.49366479670152</v>
      </c>
      <c r="M186" s="664">
        <v>10</v>
      </c>
      <c r="N186" s="665">
        <v>1944.9366479670152</v>
      </c>
    </row>
    <row r="187" spans="1:14" ht="14.4" customHeight="1" x14ac:dyDescent="0.3">
      <c r="A187" s="660" t="s">
        <v>564</v>
      </c>
      <c r="B187" s="661" t="s">
        <v>2167</v>
      </c>
      <c r="C187" s="662" t="s">
        <v>574</v>
      </c>
      <c r="D187" s="663" t="s">
        <v>2169</v>
      </c>
      <c r="E187" s="662" t="s">
        <v>592</v>
      </c>
      <c r="F187" s="663" t="s">
        <v>2174</v>
      </c>
      <c r="G187" s="662" t="s">
        <v>593</v>
      </c>
      <c r="H187" s="662" t="s">
        <v>1230</v>
      </c>
      <c r="I187" s="662" t="s">
        <v>1231</v>
      </c>
      <c r="J187" s="662" t="s">
        <v>1232</v>
      </c>
      <c r="K187" s="662" t="s">
        <v>1233</v>
      </c>
      <c r="L187" s="664">
        <v>40.31</v>
      </c>
      <c r="M187" s="664">
        <v>1</v>
      </c>
      <c r="N187" s="665">
        <v>40.31</v>
      </c>
    </row>
    <row r="188" spans="1:14" ht="14.4" customHeight="1" x14ac:dyDescent="0.3">
      <c r="A188" s="660" t="s">
        <v>564</v>
      </c>
      <c r="B188" s="661" t="s">
        <v>2167</v>
      </c>
      <c r="C188" s="662" t="s">
        <v>574</v>
      </c>
      <c r="D188" s="663" t="s">
        <v>2169</v>
      </c>
      <c r="E188" s="662" t="s">
        <v>592</v>
      </c>
      <c r="F188" s="663" t="s">
        <v>2174</v>
      </c>
      <c r="G188" s="662" t="s">
        <v>593</v>
      </c>
      <c r="H188" s="662" t="s">
        <v>1234</v>
      </c>
      <c r="I188" s="662" t="s">
        <v>215</v>
      </c>
      <c r="J188" s="662" t="s">
        <v>1235</v>
      </c>
      <c r="K188" s="662"/>
      <c r="L188" s="664">
        <v>120.46797110591461</v>
      </c>
      <c r="M188" s="664">
        <v>33</v>
      </c>
      <c r="N188" s="665">
        <v>3975.4430464951824</v>
      </c>
    </row>
    <row r="189" spans="1:14" ht="14.4" customHeight="1" x14ac:dyDescent="0.3">
      <c r="A189" s="660" t="s">
        <v>564</v>
      </c>
      <c r="B189" s="661" t="s">
        <v>2167</v>
      </c>
      <c r="C189" s="662" t="s">
        <v>574</v>
      </c>
      <c r="D189" s="663" t="s">
        <v>2169</v>
      </c>
      <c r="E189" s="662" t="s">
        <v>592</v>
      </c>
      <c r="F189" s="663" t="s">
        <v>2174</v>
      </c>
      <c r="G189" s="662" t="s">
        <v>593</v>
      </c>
      <c r="H189" s="662" t="s">
        <v>1236</v>
      </c>
      <c r="I189" s="662" t="s">
        <v>215</v>
      </c>
      <c r="J189" s="662" t="s">
        <v>1237</v>
      </c>
      <c r="K189" s="662"/>
      <c r="L189" s="664">
        <v>440.39333333333337</v>
      </c>
      <c r="M189" s="664">
        <v>2</v>
      </c>
      <c r="N189" s="665">
        <v>880.78666666666675</v>
      </c>
    </row>
    <row r="190" spans="1:14" ht="14.4" customHeight="1" x14ac:dyDescent="0.3">
      <c r="A190" s="660" t="s">
        <v>564</v>
      </c>
      <c r="B190" s="661" t="s">
        <v>2167</v>
      </c>
      <c r="C190" s="662" t="s">
        <v>574</v>
      </c>
      <c r="D190" s="663" t="s">
        <v>2169</v>
      </c>
      <c r="E190" s="662" t="s">
        <v>592</v>
      </c>
      <c r="F190" s="663" t="s">
        <v>2174</v>
      </c>
      <c r="G190" s="662" t="s">
        <v>593</v>
      </c>
      <c r="H190" s="662" t="s">
        <v>1238</v>
      </c>
      <c r="I190" s="662" t="s">
        <v>215</v>
      </c>
      <c r="J190" s="662" t="s">
        <v>1239</v>
      </c>
      <c r="K190" s="662"/>
      <c r="L190" s="664">
        <v>318.90775866666661</v>
      </c>
      <c r="M190" s="664">
        <v>2</v>
      </c>
      <c r="N190" s="665">
        <v>637.81551733333322</v>
      </c>
    </row>
    <row r="191" spans="1:14" ht="14.4" customHeight="1" x14ac:dyDescent="0.3">
      <c r="A191" s="660" t="s">
        <v>564</v>
      </c>
      <c r="B191" s="661" t="s">
        <v>2167</v>
      </c>
      <c r="C191" s="662" t="s">
        <v>574</v>
      </c>
      <c r="D191" s="663" t="s">
        <v>2169</v>
      </c>
      <c r="E191" s="662" t="s">
        <v>592</v>
      </c>
      <c r="F191" s="663" t="s">
        <v>2174</v>
      </c>
      <c r="G191" s="662" t="s">
        <v>593</v>
      </c>
      <c r="H191" s="662" t="s">
        <v>1240</v>
      </c>
      <c r="I191" s="662" t="s">
        <v>1240</v>
      </c>
      <c r="J191" s="662" t="s">
        <v>1241</v>
      </c>
      <c r="K191" s="662" t="s">
        <v>1123</v>
      </c>
      <c r="L191" s="664">
        <v>323.77121951219516</v>
      </c>
      <c r="M191" s="664">
        <v>41</v>
      </c>
      <c r="N191" s="665">
        <v>13274.620000000003</v>
      </c>
    </row>
    <row r="192" spans="1:14" ht="14.4" customHeight="1" x14ac:dyDescent="0.3">
      <c r="A192" s="660" t="s">
        <v>564</v>
      </c>
      <c r="B192" s="661" t="s">
        <v>2167</v>
      </c>
      <c r="C192" s="662" t="s">
        <v>574</v>
      </c>
      <c r="D192" s="663" t="s">
        <v>2169</v>
      </c>
      <c r="E192" s="662" t="s">
        <v>592</v>
      </c>
      <c r="F192" s="663" t="s">
        <v>2174</v>
      </c>
      <c r="G192" s="662" t="s">
        <v>593</v>
      </c>
      <c r="H192" s="662" t="s">
        <v>1242</v>
      </c>
      <c r="I192" s="662" t="s">
        <v>215</v>
      </c>
      <c r="J192" s="662" t="s">
        <v>1243</v>
      </c>
      <c r="K192" s="662"/>
      <c r="L192" s="664">
        <v>126.78979501914057</v>
      </c>
      <c r="M192" s="664">
        <v>5</v>
      </c>
      <c r="N192" s="665">
        <v>633.94897509570285</v>
      </c>
    </row>
    <row r="193" spans="1:14" ht="14.4" customHeight="1" x14ac:dyDescent="0.3">
      <c r="A193" s="660" t="s">
        <v>564</v>
      </c>
      <c r="B193" s="661" t="s">
        <v>2167</v>
      </c>
      <c r="C193" s="662" t="s">
        <v>574</v>
      </c>
      <c r="D193" s="663" t="s">
        <v>2169</v>
      </c>
      <c r="E193" s="662" t="s">
        <v>592</v>
      </c>
      <c r="F193" s="663" t="s">
        <v>2174</v>
      </c>
      <c r="G193" s="662" t="s">
        <v>593</v>
      </c>
      <c r="H193" s="662" t="s">
        <v>1244</v>
      </c>
      <c r="I193" s="662" t="s">
        <v>215</v>
      </c>
      <c r="J193" s="662" t="s">
        <v>1245</v>
      </c>
      <c r="K193" s="662"/>
      <c r="L193" s="664">
        <v>148.17714951812715</v>
      </c>
      <c r="M193" s="664">
        <v>1</v>
      </c>
      <c r="N193" s="665">
        <v>148.17714951812715</v>
      </c>
    </row>
    <row r="194" spans="1:14" ht="14.4" customHeight="1" x14ac:dyDescent="0.3">
      <c r="A194" s="660" t="s">
        <v>564</v>
      </c>
      <c r="B194" s="661" t="s">
        <v>2167</v>
      </c>
      <c r="C194" s="662" t="s">
        <v>574</v>
      </c>
      <c r="D194" s="663" t="s">
        <v>2169</v>
      </c>
      <c r="E194" s="662" t="s">
        <v>592</v>
      </c>
      <c r="F194" s="663" t="s">
        <v>2174</v>
      </c>
      <c r="G194" s="662" t="s">
        <v>593</v>
      </c>
      <c r="H194" s="662" t="s">
        <v>1246</v>
      </c>
      <c r="I194" s="662" t="s">
        <v>1247</v>
      </c>
      <c r="J194" s="662" t="s">
        <v>1248</v>
      </c>
      <c r="K194" s="662" t="s">
        <v>1249</v>
      </c>
      <c r="L194" s="664">
        <v>291.27</v>
      </c>
      <c r="M194" s="664">
        <v>10</v>
      </c>
      <c r="N194" s="665">
        <v>2912.7</v>
      </c>
    </row>
    <row r="195" spans="1:14" ht="14.4" customHeight="1" x14ac:dyDescent="0.3">
      <c r="A195" s="660" t="s">
        <v>564</v>
      </c>
      <c r="B195" s="661" t="s">
        <v>2167</v>
      </c>
      <c r="C195" s="662" t="s">
        <v>574</v>
      </c>
      <c r="D195" s="663" t="s">
        <v>2169</v>
      </c>
      <c r="E195" s="662" t="s">
        <v>592</v>
      </c>
      <c r="F195" s="663" t="s">
        <v>2174</v>
      </c>
      <c r="G195" s="662" t="s">
        <v>593</v>
      </c>
      <c r="H195" s="662" t="s">
        <v>1250</v>
      </c>
      <c r="I195" s="662" t="s">
        <v>1251</v>
      </c>
      <c r="J195" s="662" t="s">
        <v>607</v>
      </c>
      <c r="K195" s="662" t="s">
        <v>721</v>
      </c>
      <c r="L195" s="664">
        <v>201.30000000000004</v>
      </c>
      <c r="M195" s="664">
        <v>7</v>
      </c>
      <c r="N195" s="665">
        <v>1409.1000000000004</v>
      </c>
    </row>
    <row r="196" spans="1:14" ht="14.4" customHeight="1" x14ac:dyDescent="0.3">
      <c r="A196" s="660" t="s">
        <v>564</v>
      </c>
      <c r="B196" s="661" t="s">
        <v>2167</v>
      </c>
      <c r="C196" s="662" t="s">
        <v>574</v>
      </c>
      <c r="D196" s="663" t="s">
        <v>2169</v>
      </c>
      <c r="E196" s="662" t="s">
        <v>592</v>
      </c>
      <c r="F196" s="663" t="s">
        <v>2174</v>
      </c>
      <c r="G196" s="662" t="s">
        <v>593</v>
      </c>
      <c r="H196" s="662" t="s">
        <v>1252</v>
      </c>
      <c r="I196" s="662" t="s">
        <v>1253</v>
      </c>
      <c r="J196" s="662" t="s">
        <v>1254</v>
      </c>
      <c r="K196" s="662" t="s">
        <v>1255</v>
      </c>
      <c r="L196" s="664">
        <v>64.809999999999988</v>
      </c>
      <c r="M196" s="664">
        <v>2</v>
      </c>
      <c r="N196" s="665">
        <v>129.61999999999998</v>
      </c>
    </row>
    <row r="197" spans="1:14" ht="14.4" customHeight="1" x14ac:dyDescent="0.3">
      <c r="A197" s="660" t="s">
        <v>564</v>
      </c>
      <c r="B197" s="661" t="s">
        <v>2167</v>
      </c>
      <c r="C197" s="662" t="s">
        <v>574</v>
      </c>
      <c r="D197" s="663" t="s">
        <v>2169</v>
      </c>
      <c r="E197" s="662" t="s">
        <v>592</v>
      </c>
      <c r="F197" s="663" t="s">
        <v>2174</v>
      </c>
      <c r="G197" s="662" t="s">
        <v>593</v>
      </c>
      <c r="H197" s="662" t="s">
        <v>1256</v>
      </c>
      <c r="I197" s="662" t="s">
        <v>1257</v>
      </c>
      <c r="J197" s="662" t="s">
        <v>1258</v>
      </c>
      <c r="K197" s="662" t="s">
        <v>1259</v>
      </c>
      <c r="L197" s="664">
        <v>111.72</v>
      </c>
      <c r="M197" s="664">
        <v>1</v>
      </c>
      <c r="N197" s="665">
        <v>111.72</v>
      </c>
    </row>
    <row r="198" spans="1:14" ht="14.4" customHeight="1" x14ac:dyDescent="0.3">
      <c r="A198" s="660" t="s">
        <v>564</v>
      </c>
      <c r="B198" s="661" t="s">
        <v>2167</v>
      </c>
      <c r="C198" s="662" t="s">
        <v>574</v>
      </c>
      <c r="D198" s="663" t="s">
        <v>2169</v>
      </c>
      <c r="E198" s="662" t="s">
        <v>592</v>
      </c>
      <c r="F198" s="663" t="s">
        <v>2174</v>
      </c>
      <c r="G198" s="662" t="s">
        <v>593</v>
      </c>
      <c r="H198" s="662" t="s">
        <v>1260</v>
      </c>
      <c r="I198" s="662" t="s">
        <v>1261</v>
      </c>
      <c r="J198" s="662" t="s">
        <v>1262</v>
      </c>
      <c r="K198" s="662" t="s">
        <v>1263</v>
      </c>
      <c r="L198" s="664">
        <v>69.422967244782512</v>
      </c>
      <c r="M198" s="664">
        <v>49</v>
      </c>
      <c r="N198" s="665">
        <v>3401.7253949943433</v>
      </c>
    </row>
    <row r="199" spans="1:14" ht="14.4" customHeight="1" x14ac:dyDescent="0.3">
      <c r="A199" s="660" t="s">
        <v>564</v>
      </c>
      <c r="B199" s="661" t="s">
        <v>2167</v>
      </c>
      <c r="C199" s="662" t="s">
        <v>574</v>
      </c>
      <c r="D199" s="663" t="s">
        <v>2169</v>
      </c>
      <c r="E199" s="662" t="s">
        <v>592</v>
      </c>
      <c r="F199" s="663" t="s">
        <v>2174</v>
      </c>
      <c r="G199" s="662" t="s">
        <v>593</v>
      </c>
      <c r="H199" s="662" t="s">
        <v>1264</v>
      </c>
      <c r="I199" s="662" t="s">
        <v>1265</v>
      </c>
      <c r="J199" s="662" t="s">
        <v>1266</v>
      </c>
      <c r="K199" s="662" t="s">
        <v>1267</v>
      </c>
      <c r="L199" s="664">
        <v>359.64507733361211</v>
      </c>
      <c r="M199" s="664">
        <v>4</v>
      </c>
      <c r="N199" s="665">
        <v>1438.5803093344484</v>
      </c>
    </row>
    <row r="200" spans="1:14" ht="14.4" customHeight="1" x14ac:dyDescent="0.3">
      <c r="A200" s="660" t="s">
        <v>564</v>
      </c>
      <c r="B200" s="661" t="s">
        <v>2167</v>
      </c>
      <c r="C200" s="662" t="s">
        <v>574</v>
      </c>
      <c r="D200" s="663" t="s">
        <v>2169</v>
      </c>
      <c r="E200" s="662" t="s">
        <v>592</v>
      </c>
      <c r="F200" s="663" t="s">
        <v>2174</v>
      </c>
      <c r="G200" s="662" t="s">
        <v>593</v>
      </c>
      <c r="H200" s="662" t="s">
        <v>1268</v>
      </c>
      <c r="I200" s="662" t="s">
        <v>1268</v>
      </c>
      <c r="J200" s="662" t="s">
        <v>1269</v>
      </c>
      <c r="K200" s="662" t="s">
        <v>1270</v>
      </c>
      <c r="L200" s="664">
        <v>622.17999999999984</v>
      </c>
      <c r="M200" s="664">
        <v>1</v>
      </c>
      <c r="N200" s="665">
        <v>622.17999999999984</v>
      </c>
    </row>
    <row r="201" spans="1:14" ht="14.4" customHeight="1" x14ac:dyDescent="0.3">
      <c r="A201" s="660" t="s">
        <v>564</v>
      </c>
      <c r="B201" s="661" t="s">
        <v>2167</v>
      </c>
      <c r="C201" s="662" t="s">
        <v>574</v>
      </c>
      <c r="D201" s="663" t="s">
        <v>2169</v>
      </c>
      <c r="E201" s="662" t="s">
        <v>592</v>
      </c>
      <c r="F201" s="663" t="s">
        <v>2174</v>
      </c>
      <c r="G201" s="662" t="s">
        <v>593</v>
      </c>
      <c r="H201" s="662" t="s">
        <v>1271</v>
      </c>
      <c r="I201" s="662" t="s">
        <v>1271</v>
      </c>
      <c r="J201" s="662" t="s">
        <v>1272</v>
      </c>
      <c r="K201" s="662" t="s">
        <v>1273</v>
      </c>
      <c r="L201" s="664">
        <v>108.88900000000001</v>
      </c>
      <c r="M201" s="664">
        <v>2</v>
      </c>
      <c r="N201" s="665">
        <v>217.77800000000002</v>
      </c>
    </row>
    <row r="202" spans="1:14" ht="14.4" customHeight="1" x14ac:dyDescent="0.3">
      <c r="A202" s="660" t="s">
        <v>564</v>
      </c>
      <c r="B202" s="661" t="s">
        <v>2167</v>
      </c>
      <c r="C202" s="662" t="s">
        <v>574</v>
      </c>
      <c r="D202" s="663" t="s">
        <v>2169</v>
      </c>
      <c r="E202" s="662" t="s">
        <v>592</v>
      </c>
      <c r="F202" s="663" t="s">
        <v>2174</v>
      </c>
      <c r="G202" s="662" t="s">
        <v>593</v>
      </c>
      <c r="H202" s="662" t="s">
        <v>1274</v>
      </c>
      <c r="I202" s="662" t="s">
        <v>1275</v>
      </c>
      <c r="J202" s="662" t="s">
        <v>1276</v>
      </c>
      <c r="K202" s="662" t="s">
        <v>1277</v>
      </c>
      <c r="L202" s="664">
        <v>32.20000000000001</v>
      </c>
      <c r="M202" s="664">
        <v>1</v>
      </c>
      <c r="N202" s="665">
        <v>32.20000000000001</v>
      </c>
    </row>
    <row r="203" spans="1:14" ht="14.4" customHeight="1" x14ac:dyDescent="0.3">
      <c r="A203" s="660" t="s">
        <v>564</v>
      </c>
      <c r="B203" s="661" t="s">
        <v>2167</v>
      </c>
      <c r="C203" s="662" t="s">
        <v>574</v>
      </c>
      <c r="D203" s="663" t="s">
        <v>2169</v>
      </c>
      <c r="E203" s="662" t="s">
        <v>592</v>
      </c>
      <c r="F203" s="663" t="s">
        <v>2174</v>
      </c>
      <c r="G203" s="662" t="s">
        <v>593</v>
      </c>
      <c r="H203" s="662" t="s">
        <v>1278</v>
      </c>
      <c r="I203" s="662" t="s">
        <v>215</v>
      </c>
      <c r="J203" s="662" t="s">
        <v>1279</v>
      </c>
      <c r="K203" s="662"/>
      <c r="L203" s="664">
        <v>62.72180866442563</v>
      </c>
      <c r="M203" s="664">
        <v>16</v>
      </c>
      <c r="N203" s="665">
        <v>1003.5489386308101</v>
      </c>
    </row>
    <row r="204" spans="1:14" ht="14.4" customHeight="1" x14ac:dyDescent="0.3">
      <c r="A204" s="660" t="s">
        <v>564</v>
      </c>
      <c r="B204" s="661" t="s">
        <v>2167</v>
      </c>
      <c r="C204" s="662" t="s">
        <v>574</v>
      </c>
      <c r="D204" s="663" t="s">
        <v>2169</v>
      </c>
      <c r="E204" s="662" t="s">
        <v>592</v>
      </c>
      <c r="F204" s="663" t="s">
        <v>2174</v>
      </c>
      <c r="G204" s="662" t="s">
        <v>593</v>
      </c>
      <c r="H204" s="662" t="s">
        <v>1280</v>
      </c>
      <c r="I204" s="662" t="s">
        <v>1281</v>
      </c>
      <c r="J204" s="662" t="s">
        <v>1282</v>
      </c>
      <c r="K204" s="662" t="s">
        <v>1283</v>
      </c>
      <c r="L204" s="664">
        <v>54.70494708337722</v>
      </c>
      <c r="M204" s="664">
        <v>2</v>
      </c>
      <c r="N204" s="665">
        <v>109.40989416675444</v>
      </c>
    </row>
    <row r="205" spans="1:14" ht="14.4" customHeight="1" x14ac:dyDescent="0.3">
      <c r="A205" s="660" t="s">
        <v>564</v>
      </c>
      <c r="B205" s="661" t="s">
        <v>2167</v>
      </c>
      <c r="C205" s="662" t="s">
        <v>574</v>
      </c>
      <c r="D205" s="663" t="s">
        <v>2169</v>
      </c>
      <c r="E205" s="662" t="s">
        <v>592</v>
      </c>
      <c r="F205" s="663" t="s">
        <v>2174</v>
      </c>
      <c r="G205" s="662" t="s">
        <v>593</v>
      </c>
      <c r="H205" s="662" t="s">
        <v>1284</v>
      </c>
      <c r="I205" s="662" t="s">
        <v>215</v>
      </c>
      <c r="J205" s="662" t="s">
        <v>1285</v>
      </c>
      <c r="K205" s="662"/>
      <c r="L205" s="664">
        <v>167.11303354154725</v>
      </c>
      <c r="M205" s="664">
        <v>45</v>
      </c>
      <c r="N205" s="665">
        <v>7520.0865093696266</v>
      </c>
    </row>
    <row r="206" spans="1:14" ht="14.4" customHeight="1" x14ac:dyDescent="0.3">
      <c r="A206" s="660" t="s">
        <v>564</v>
      </c>
      <c r="B206" s="661" t="s">
        <v>2167</v>
      </c>
      <c r="C206" s="662" t="s">
        <v>574</v>
      </c>
      <c r="D206" s="663" t="s">
        <v>2169</v>
      </c>
      <c r="E206" s="662" t="s">
        <v>592</v>
      </c>
      <c r="F206" s="663" t="s">
        <v>2174</v>
      </c>
      <c r="G206" s="662" t="s">
        <v>593</v>
      </c>
      <c r="H206" s="662" t="s">
        <v>1286</v>
      </c>
      <c r="I206" s="662" t="s">
        <v>215</v>
      </c>
      <c r="J206" s="662" t="s">
        <v>1287</v>
      </c>
      <c r="K206" s="662"/>
      <c r="L206" s="664">
        <v>306.48500000000001</v>
      </c>
      <c r="M206" s="664">
        <v>2</v>
      </c>
      <c r="N206" s="665">
        <v>612.97</v>
      </c>
    </row>
    <row r="207" spans="1:14" ht="14.4" customHeight="1" x14ac:dyDescent="0.3">
      <c r="A207" s="660" t="s">
        <v>564</v>
      </c>
      <c r="B207" s="661" t="s">
        <v>2167</v>
      </c>
      <c r="C207" s="662" t="s">
        <v>574</v>
      </c>
      <c r="D207" s="663" t="s">
        <v>2169</v>
      </c>
      <c r="E207" s="662" t="s">
        <v>592</v>
      </c>
      <c r="F207" s="663" t="s">
        <v>2174</v>
      </c>
      <c r="G207" s="662" t="s">
        <v>593</v>
      </c>
      <c r="H207" s="662" t="s">
        <v>1288</v>
      </c>
      <c r="I207" s="662" t="s">
        <v>215</v>
      </c>
      <c r="J207" s="662" t="s">
        <v>1289</v>
      </c>
      <c r="K207" s="662"/>
      <c r="L207" s="664">
        <v>31.87140112797757</v>
      </c>
      <c r="M207" s="664">
        <v>10</v>
      </c>
      <c r="N207" s="665">
        <v>318.71401127977572</v>
      </c>
    </row>
    <row r="208" spans="1:14" ht="14.4" customHeight="1" x14ac:dyDescent="0.3">
      <c r="A208" s="660" t="s">
        <v>564</v>
      </c>
      <c r="B208" s="661" t="s">
        <v>2167</v>
      </c>
      <c r="C208" s="662" t="s">
        <v>574</v>
      </c>
      <c r="D208" s="663" t="s">
        <v>2169</v>
      </c>
      <c r="E208" s="662" t="s">
        <v>592</v>
      </c>
      <c r="F208" s="663" t="s">
        <v>2174</v>
      </c>
      <c r="G208" s="662" t="s">
        <v>593</v>
      </c>
      <c r="H208" s="662" t="s">
        <v>1290</v>
      </c>
      <c r="I208" s="662" t="s">
        <v>1290</v>
      </c>
      <c r="J208" s="662" t="s">
        <v>1291</v>
      </c>
      <c r="K208" s="662" t="s">
        <v>1292</v>
      </c>
      <c r="L208" s="664">
        <v>45.959769960388648</v>
      </c>
      <c r="M208" s="664">
        <v>5</v>
      </c>
      <c r="N208" s="665">
        <v>229.79884980194325</v>
      </c>
    </row>
    <row r="209" spans="1:14" ht="14.4" customHeight="1" x14ac:dyDescent="0.3">
      <c r="A209" s="660" t="s">
        <v>564</v>
      </c>
      <c r="B209" s="661" t="s">
        <v>2167</v>
      </c>
      <c r="C209" s="662" t="s">
        <v>574</v>
      </c>
      <c r="D209" s="663" t="s">
        <v>2169</v>
      </c>
      <c r="E209" s="662" t="s">
        <v>592</v>
      </c>
      <c r="F209" s="663" t="s">
        <v>2174</v>
      </c>
      <c r="G209" s="662" t="s">
        <v>593</v>
      </c>
      <c r="H209" s="662" t="s">
        <v>1293</v>
      </c>
      <c r="I209" s="662" t="s">
        <v>1293</v>
      </c>
      <c r="J209" s="662" t="s">
        <v>1045</v>
      </c>
      <c r="K209" s="662" t="s">
        <v>638</v>
      </c>
      <c r="L209" s="664">
        <v>374.29</v>
      </c>
      <c r="M209" s="664">
        <v>4</v>
      </c>
      <c r="N209" s="665">
        <v>1497.16</v>
      </c>
    </row>
    <row r="210" spans="1:14" ht="14.4" customHeight="1" x14ac:dyDescent="0.3">
      <c r="A210" s="660" t="s">
        <v>564</v>
      </c>
      <c r="B210" s="661" t="s">
        <v>2167</v>
      </c>
      <c r="C210" s="662" t="s">
        <v>574</v>
      </c>
      <c r="D210" s="663" t="s">
        <v>2169</v>
      </c>
      <c r="E210" s="662" t="s">
        <v>592</v>
      </c>
      <c r="F210" s="663" t="s">
        <v>2174</v>
      </c>
      <c r="G210" s="662" t="s">
        <v>593</v>
      </c>
      <c r="H210" s="662" t="s">
        <v>1294</v>
      </c>
      <c r="I210" s="662" t="s">
        <v>215</v>
      </c>
      <c r="J210" s="662" t="s">
        <v>1295</v>
      </c>
      <c r="K210" s="662"/>
      <c r="L210" s="664">
        <v>39.552771367231145</v>
      </c>
      <c r="M210" s="664">
        <v>75</v>
      </c>
      <c r="N210" s="665">
        <v>2966.4578525423358</v>
      </c>
    </row>
    <row r="211" spans="1:14" ht="14.4" customHeight="1" x14ac:dyDescent="0.3">
      <c r="A211" s="660" t="s">
        <v>564</v>
      </c>
      <c r="B211" s="661" t="s">
        <v>2167</v>
      </c>
      <c r="C211" s="662" t="s">
        <v>574</v>
      </c>
      <c r="D211" s="663" t="s">
        <v>2169</v>
      </c>
      <c r="E211" s="662" t="s">
        <v>592</v>
      </c>
      <c r="F211" s="663" t="s">
        <v>2174</v>
      </c>
      <c r="G211" s="662" t="s">
        <v>593</v>
      </c>
      <c r="H211" s="662" t="s">
        <v>1296</v>
      </c>
      <c r="I211" s="662" t="s">
        <v>1297</v>
      </c>
      <c r="J211" s="662" t="s">
        <v>1298</v>
      </c>
      <c r="K211" s="662" t="s">
        <v>1299</v>
      </c>
      <c r="L211" s="664">
        <v>32.289999999999992</v>
      </c>
      <c r="M211" s="664">
        <v>2</v>
      </c>
      <c r="N211" s="665">
        <v>64.579999999999984</v>
      </c>
    </row>
    <row r="212" spans="1:14" ht="14.4" customHeight="1" x14ac:dyDescent="0.3">
      <c r="A212" s="660" t="s">
        <v>564</v>
      </c>
      <c r="B212" s="661" t="s">
        <v>2167</v>
      </c>
      <c r="C212" s="662" t="s">
        <v>574</v>
      </c>
      <c r="D212" s="663" t="s">
        <v>2169</v>
      </c>
      <c r="E212" s="662" t="s">
        <v>592</v>
      </c>
      <c r="F212" s="663" t="s">
        <v>2174</v>
      </c>
      <c r="G212" s="662" t="s">
        <v>593</v>
      </c>
      <c r="H212" s="662" t="s">
        <v>1300</v>
      </c>
      <c r="I212" s="662" t="s">
        <v>1300</v>
      </c>
      <c r="J212" s="662" t="s">
        <v>1301</v>
      </c>
      <c r="K212" s="662" t="s">
        <v>1302</v>
      </c>
      <c r="L212" s="664">
        <v>4452.6783636563714</v>
      </c>
      <c r="M212" s="664">
        <v>1</v>
      </c>
      <c r="N212" s="665">
        <v>4452.6783636563714</v>
      </c>
    </row>
    <row r="213" spans="1:14" ht="14.4" customHeight="1" x14ac:dyDescent="0.3">
      <c r="A213" s="660" t="s">
        <v>564</v>
      </c>
      <c r="B213" s="661" t="s">
        <v>2167</v>
      </c>
      <c r="C213" s="662" t="s">
        <v>574</v>
      </c>
      <c r="D213" s="663" t="s">
        <v>2169</v>
      </c>
      <c r="E213" s="662" t="s">
        <v>592</v>
      </c>
      <c r="F213" s="663" t="s">
        <v>2174</v>
      </c>
      <c r="G213" s="662" t="s">
        <v>593</v>
      </c>
      <c r="H213" s="662" t="s">
        <v>1303</v>
      </c>
      <c r="I213" s="662" t="s">
        <v>1304</v>
      </c>
      <c r="J213" s="662" t="s">
        <v>1305</v>
      </c>
      <c r="K213" s="662" t="s">
        <v>1198</v>
      </c>
      <c r="L213" s="664">
        <v>34.895000000000003</v>
      </c>
      <c r="M213" s="664">
        <v>40</v>
      </c>
      <c r="N213" s="665">
        <v>1395.8000000000002</v>
      </c>
    </row>
    <row r="214" spans="1:14" ht="14.4" customHeight="1" x14ac:dyDescent="0.3">
      <c r="A214" s="660" t="s">
        <v>564</v>
      </c>
      <c r="B214" s="661" t="s">
        <v>2167</v>
      </c>
      <c r="C214" s="662" t="s">
        <v>574</v>
      </c>
      <c r="D214" s="663" t="s">
        <v>2169</v>
      </c>
      <c r="E214" s="662" t="s">
        <v>592</v>
      </c>
      <c r="F214" s="663" t="s">
        <v>2174</v>
      </c>
      <c r="G214" s="662" t="s">
        <v>593</v>
      </c>
      <c r="H214" s="662" t="s">
        <v>1306</v>
      </c>
      <c r="I214" s="662" t="s">
        <v>1307</v>
      </c>
      <c r="J214" s="662" t="s">
        <v>1308</v>
      </c>
      <c r="K214" s="662" t="s">
        <v>1123</v>
      </c>
      <c r="L214" s="664">
        <v>2838.0000000000005</v>
      </c>
      <c r="M214" s="664">
        <v>1</v>
      </c>
      <c r="N214" s="665">
        <v>2838.0000000000005</v>
      </c>
    </row>
    <row r="215" spans="1:14" ht="14.4" customHeight="1" x14ac:dyDescent="0.3">
      <c r="A215" s="660" t="s">
        <v>564</v>
      </c>
      <c r="B215" s="661" t="s">
        <v>2167</v>
      </c>
      <c r="C215" s="662" t="s">
        <v>574</v>
      </c>
      <c r="D215" s="663" t="s">
        <v>2169</v>
      </c>
      <c r="E215" s="662" t="s">
        <v>592</v>
      </c>
      <c r="F215" s="663" t="s">
        <v>2174</v>
      </c>
      <c r="G215" s="662" t="s">
        <v>593</v>
      </c>
      <c r="H215" s="662" t="s">
        <v>1309</v>
      </c>
      <c r="I215" s="662" t="s">
        <v>1310</v>
      </c>
      <c r="J215" s="662" t="s">
        <v>1311</v>
      </c>
      <c r="K215" s="662" t="s">
        <v>1312</v>
      </c>
      <c r="L215" s="664">
        <v>576.19609228597812</v>
      </c>
      <c r="M215" s="664">
        <v>7</v>
      </c>
      <c r="N215" s="665">
        <v>4033.372646001847</v>
      </c>
    </row>
    <row r="216" spans="1:14" ht="14.4" customHeight="1" x14ac:dyDescent="0.3">
      <c r="A216" s="660" t="s">
        <v>564</v>
      </c>
      <c r="B216" s="661" t="s">
        <v>2167</v>
      </c>
      <c r="C216" s="662" t="s">
        <v>574</v>
      </c>
      <c r="D216" s="663" t="s">
        <v>2169</v>
      </c>
      <c r="E216" s="662" t="s">
        <v>592</v>
      </c>
      <c r="F216" s="663" t="s">
        <v>2174</v>
      </c>
      <c r="G216" s="662" t="s">
        <v>593</v>
      </c>
      <c r="H216" s="662" t="s">
        <v>1313</v>
      </c>
      <c r="I216" s="662" t="s">
        <v>1314</v>
      </c>
      <c r="J216" s="662" t="s">
        <v>1315</v>
      </c>
      <c r="K216" s="662" t="s">
        <v>1316</v>
      </c>
      <c r="L216" s="664">
        <v>95.478933075462663</v>
      </c>
      <c r="M216" s="664">
        <v>2</v>
      </c>
      <c r="N216" s="665">
        <v>190.95786615092533</v>
      </c>
    </row>
    <row r="217" spans="1:14" ht="14.4" customHeight="1" x14ac:dyDescent="0.3">
      <c r="A217" s="660" t="s">
        <v>564</v>
      </c>
      <c r="B217" s="661" t="s">
        <v>2167</v>
      </c>
      <c r="C217" s="662" t="s">
        <v>574</v>
      </c>
      <c r="D217" s="663" t="s">
        <v>2169</v>
      </c>
      <c r="E217" s="662" t="s">
        <v>592</v>
      </c>
      <c r="F217" s="663" t="s">
        <v>2174</v>
      </c>
      <c r="G217" s="662" t="s">
        <v>593</v>
      </c>
      <c r="H217" s="662" t="s">
        <v>1317</v>
      </c>
      <c r="I217" s="662" t="s">
        <v>215</v>
      </c>
      <c r="J217" s="662" t="s">
        <v>1318</v>
      </c>
      <c r="K217" s="662" t="s">
        <v>1319</v>
      </c>
      <c r="L217" s="664">
        <v>1001.275</v>
      </c>
      <c r="M217" s="664">
        <v>2</v>
      </c>
      <c r="N217" s="665">
        <v>2002.55</v>
      </c>
    </row>
    <row r="218" spans="1:14" ht="14.4" customHeight="1" x14ac:dyDescent="0.3">
      <c r="A218" s="660" t="s">
        <v>564</v>
      </c>
      <c r="B218" s="661" t="s">
        <v>2167</v>
      </c>
      <c r="C218" s="662" t="s">
        <v>574</v>
      </c>
      <c r="D218" s="663" t="s">
        <v>2169</v>
      </c>
      <c r="E218" s="662" t="s">
        <v>592</v>
      </c>
      <c r="F218" s="663" t="s">
        <v>2174</v>
      </c>
      <c r="G218" s="662" t="s">
        <v>593</v>
      </c>
      <c r="H218" s="662" t="s">
        <v>1320</v>
      </c>
      <c r="I218" s="662" t="s">
        <v>1321</v>
      </c>
      <c r="J218" s="662" t="s">
        <v>1322</v>
      </c>
      <c r="K218" s="662" t="s">
        <v>1323</v>
      </c>
      <c r="L218" s="664">
        <v>68.99957865569624</v>
      </c>
      <c r="M218" s="664">
        <v>40</v>
      </c>
      <c r="N218" s="665">
        <v>2759.9831462278498</v>
      </c>
    </row>
    <row r="219" spans="1:14" ht="14.4" customHeight="1" x14ac:dyDescent="0.3">
      <c r="A219" s="660" t="s">
        <v>564</v>
      </c>
      <c r="B219" s="661" t="s">
        <v>2167</v>
      </c>
      <c r="C219" s="662" t="s">
        <v>574</v>
      </c>
      <c r="D219" s="663" t="s">
        <v>2169</v>
      </c>
      <c r="E219" s="662" t="s">
        <v>592</v>
      </c>
      <c r="F219" s="663" t="s">
        <v>2174</v>
      </c>
      <c r="G219" s="662" t="s">
        <v>593</v>
      </c>
      <c r="H219" s="662" t="s">
        <v>1324</v>
      </c>
      <c r="I219" s="662" t="s">
        <v>1325</v>
      </c>
      <c r="J219" s="662" t="s">
        <v>1326</v>
      </c>
      <c r="K219" s="662" t="s">
        <v>1327</v>
      </c>
      <c r="L219" s="664">
        <v>552.20000000000005</v>
      </c>
      <c r="M219" s="664">
        <v>2</v>
      </c>
      <c r="N219" s="665">
        <v>1104.4000000000001</v>
      </c>
    </row>
    <row r="220" spans="1:14" ht="14.4" customHeight="1" x14ac:dyDescent="0.3">
      <c r="A220" s="660" t="s">
        <v>564</v>
      </c>
      <c r="B220" s="661" t="s">
        <v>2167</v>
      </c>
      <c r="C220" s="662" t="s">
        <v>574</v>
      </c>
      <c r="D220" s="663" t="s">
        <v>2169</v>
      </c>
      <c r="E220" s="662" t="s">
        <v>592</v>
      </c>
      <c r="F220" s="663" t="s">
        <v>2174</v>
      </c>
      <c r="G220" s="662" t="s">
        <v>593</v>
      </c>
      <c r="H220" s="662" t="s">
        <v>1328</v>
      </c>
      <c r="I220" s="662" t="s">
        <v>1328</v>
      </c>
      <c r="J220" s="662" t="s">
        <v>1329</v>
      </c>
      <c r="K220" s="662" t="s">
        <v>1330</v>
      </c>
      <c r="L220" s="664">
        <v>403.65599999999989</v>
      </c>
      <c r="M220" s="664">
        <v>100</v>
      </c>
      <c r="N220" s="665">
        <v>40365.599999999991</v>
      </c>
    </row>
    <row r="221" spans="1:14" ht="14.4" customHeight="1" x14ac:dyDescent="0.3">
      <c r="A221" s="660" t="s">
        <v>564</v>
      </c>
      <c r="B221" s="661" t="s">
        <v>2167</v>
      </c>
      <c r="C221" s="662" t="s">
        <v>574</v>
      </c>
      <c r="D221" s="663" t="s">
        <v>2169</v>
      </c>
      <c r="E221" s="662" t="s">
        <v>592</v>
      </c>
      <c r="F221" s="663" t="s">
        <v>2174</v>
      </c>
      <c r="G221" s="662" t="s">
        <v>593</v>
      </c>
      <c r="H221" s="662" t="s">
        <v>1331</v>
      </c>
      <c r="I221" s="662" t="s">
        <v>1332</v>
      </c>
      <c r="J221" s="662" t="s">
        <v>1333</v>
      </c>
      <c r="K221" s="662" t="s">
        <v>1334</v>
      </c>
      <c r="L221" s="664">
        <v>104.45</v>
      </c>
      <c r="M221" s="664">
        <v>1</v>
      </c>
      <c r="N221" s="665">
        <v>104.45</v>
      </c>
    </row>
    <row r="222" spans="1:14" ht="14.4" customHeight="1" x14ac:dyDescent="0.3">
      <c r="A222" s="660" t="s">
        <v>564</v>
      </c>
      <c r="B222" s="661" t="s">
        <v>2167</v>
      </c>
      <c r="C222" s="662" t="s">
        <v>574</v>
      </c>
      <c r="D222" s="663" t="s">
        <v>2169</v>
      </c>
      <c r="E222" s="662" t="s">
        <v>592</v>
      </c>
      <c r="F222" s="663" t="s">
        <v>2174</v>
      </c>
      <c r="G222" s="662" t="s">
        <v>593</v>
      </c>
      <c r="H222" s="662" t="s">
        <v>1335</v>
      </c>
      <c r="I222" s="662" t="s">
        <v>1336</v>
      </c>
      <c r="J222" s="662" t="s">
        <v>1337</v>
      </c>
      <c r="K222" s="662" t="s">
        <v>1338</v>
      </c>
      <c r="L222" s="664">
        <v>86.728616180234695</v>
      </c>
      <c r="M222" s="664">
        <v>8</v>
      </c>
      <c r="N222" s="665">
        <v>693.82892944187756</v>
      </c>
    </row>
    <row r="223" spans="1:14" ht="14.4" customHeight="1" x14ac:dyDescent="0.3">
      <c r="A223" s="660" t="s">
        <v>564</v>
      </c>
      <c r="B223" s="661" t="s">
        <v>2167</v>
      </c>
      <c r="C223" s="662" t="s">
        <v>574</v>
      </c>
      <c r="D223" s="663" t="s">
        <v>2169</v>
      </c>
      <c r="E223" s="662" t="s">
        <v>592</v>
      </c>
      <c r="F223" s="663" t="s">
        <v>2174</v>
      </c>
      <c r="G223" s="662" t="s">
        <v>593</v>
      </c>
      <c r="H223" s="662" t="s">
        <v>1339</v>
      </c>
      <c r="I223" s="662" t="s">
        <v>1339</v>
      </c>
      <c r="J223" s="662" t="s">
        <v>1340</v>
      </c>
      <c r="K223" s="662" t="s">
        <v>1341</v>
      </c>
      <c r="L223" s="664">
        <v>752.16832295762595</v>
      </c>
      <c r="M223" s="664">
        <v>6</v>
      </c>
      <c r="N223" s="665">
        <v>4513.0099377457555</v>
      </c>
    </row>
    <row r="224" spans="1:14" ht="14.4" customHeight="1" x14ac:dyDescent="0.3">
      <c r="A224" s="660" t="s">
        <v>564</v>
      </c>
      <c r="B224" s="661" t="s">
        <v>2167</v>
      </c>
      <c r="C224" s="662" t="s">
        <v>574</v>
      </c>
      <c r="D224" s="663" t="s">
        <v>2169</v>
      </c>
      <c r="E224" s="662" t="s">
        <v>592</v>
      </c>
      <c r="F224" s="663" t="s">
        <v>2174</v>
      </c>
      <c r="G224" s="662" t="s">
        <v>593</v>
      </c>
      <c r="H224" s="662" t="s">
        <v>1342</v>
      </c>
      <c r="I224" s="662" t="s">
        <v>1343</v>
      </c>
      <c r="J224" s="662" t="s">
        <v>1344</v>
      </c>
      <c r="K224" s="662" t="s">
        <v>1198</v>
      </c>
      <c r="L224" s="664">
        <v>82.906642857142856</v>
      </c>
      <c r="M224" s="664">
        <v>140</v>
      </c>
      <c r="N224" s="665">
        <v>11606.93</v>
      </c>
    </row>
    <row r="225" spans="1:14" ht="14.4" customHeight="1" x14ac:dyDescent="0.3">
      <c r="A225" s="660" t="s">
        <v>564</v>
      </c>
      <c r="B225" s="661" t="s">
        <v>2167</v>
      </c>
      <c r="C225" s="662" t="s">
        <v>574</v>
      </c>
      <c r="D225" s="663" t="s">
        <v>2169</v>
      </c>
      <c r="E225" s="662" t="s">
        <v>592</v>
      </c>
      <c r="F225" s="663" t="s">
        <v>2174</v>
      </c>
      <c r="G225" s="662" t="s">
        <v>593</v>
      </c>
      <c r="H225" s="662" t="s">
        <v>1345</v>
      </c>
      <c r="I225" s="662" t="s">
        <v>1346</v>
      </c>
      <c r="J225" s="662" t="s">
        <v>1347</v>
      </c>
      <c r="K225" s="662" t="s">
        <v>1348</v>
      </c>
      <c r="L225" s="664">
        <v>81.61666666666666</v>
      </c>
      <c r="M225" s="664">
        <v>3</v>
      </c>
      <c r="N225" s="665">
        <v>244.84999999999997</v>
      </c>
    </row>
    <row r="226" spans="1:14" ht="14.4" customHeight="1" x14ac:dyDescent="0.3">
      <c r="A226" s="660" t="s">
        <v>564</v>
      </c>
      <c r="B226" s="661" t="s">
        <v>2167</v>
      </c>
      <c r="C226" s="662" t="s">
        <v>574</v>
      </c>
      <c r="D226" s="663" t="s">
        <v>2169</v>
      </c>
      <c r="E226" s="662" t="s">
        <v>592</v>
      </c>
      <c r="F226" s="663" t="s">
        <v>2174</v>
      </c>
      <c r="G226" s="662" t="s">
        <v>593</v>
      </c>
      <c r="H226" s="662" t="s">
        <v>1349</v>
      </c>
      <c r="I226" s="662" t="s">
        <v>1350</v>
      </c>
      <c r="J226" s="662" t="s">
        <v>1351</v>
      </c>
      <c r="K226" s="662" t="s">
        <v>1352</v>
      </c>
      <c r="L226" s="664">
        <v>71.39886618874597</v>
      </c>
      <c r="M226" s="664">
        <v>46</v>
      </c>
      <c r="N226" s="665">
        <v>3284.3478446823146</v>
      </c>
    </row>
    <row r="227" spans="1:14" ht="14.4" customHeight="1" x14ac:dyDescent="0.3">
      <c r="A227" s="660" t="s">
        <v>564</v>
      </c>
      <c r="B227" s="661" t="s">
        <v>2167</v>
      </c>
      <c r="C227" s="662" t="s">
        <v>574</v>
      </c>
      <c r="D227" s="663" t="s">
        <v>2169</v>
      </c>
      <c r="E227" s="662" t="s">
        <v>592</v>
      </c>
      <c r="F227" s="663" t="s">
        <v>2174</v>
      </c>
      <c r="G227" s="662" t="s">
        <v>593</v>
      </c>
      <c r="H227" s="662" t="s">
        <v>1353</v>
      </c>
      <c r="I227" s="662" t="s">
        <v>215</v>
      </c>
      <c r="J227" s="662" t="s">
        <v>1354</v>
      </c>
      <c r="K227" s="662" t="s">
        <v>1355</v>
      </c>
      <c r="L227" s="664">
        <v>61.533333333333331</v>
      </c>
      <c r="M227" s="664">
        <v>12</v>
      </c>
      <c r="N227" s="665">
        <v>738.4</v>
      </c>
    </row>
    <row r="228" spans="1:14" ht="14.4" customHeight="1" x14ac:dyDescent="0.3">
      <c r="A228" s="660" t="s">
        <v>564</v>
      </c>
      <c r="B228" s="661" t="s">
        <v>2167</v>
      </c>
      <c r="C228" s="662" t="s">
        <v>574</v>
      </c>
      <c r="D228" s="663" t="s">
        <v>2169</v>
      </c>
      <c r="E228" s="662" t="s">
        <v>592</v>
      </c>
      <c r="F228" s="663" t="s">
        <v>2174</v>
      </c>
      <c r="G228" s="662" t="s">
        <v>593</v>
      </c>
      <c r="H228" s="662" t="s">
        <v>1356</v>
      </c>
      <c r="I228" s="662" t="s">
        <v>1357</v>
      </c>
      <c r="J228" s="662" t="s">
        <v>1358</v>
      </c>
      <c r="K228" s="662" t="s">
        <v>1359</v>
      </c>
      <c r="L228" s="664">
        <v>934.00571428571436</v>
      </c>
      <c r="M228" s="664">
        <v>35</v>
      </c>
      <c r="N228" s="665">
        <v>32690.2</v>
      </c>
    </row>
    <row r="229" spans="1:14" ht="14.4" customHeight="1" x14ac:dyDescent="0.3">
      <c r="A229" s="660" t="s">
        <v>564</v>
      </c>
      <c r="B229" s="661" t="s">
        <v>2167</v>
      </c>
      <c r="C229" s="662" t="s">
        <v>574</v>
      </c>
      <c r="D229" s="663" t="s">
        <v>2169</v>
      </c>
      <c r="E229" s="662" t="s">
        <v>592</v>
      </c>
      <c r="F229" s="663" t="s">
        <v>2174</v>
      </c>
      <c r="G229" s="662" t="s">
        <v>593</v>
      </c>
      <c r="H229" s="662" t="s">
        <v>1360</v>
      </c>
      <c r="I229" s="662" t="s">
        <v>215</v>
      </c>
      <c r="J229" s="662" t="s">
        <v>1361</v>
      </c>
      <c r="K229" s="662"/>
      <c r="L229" s="664">
        <v>60.94979917205842</v>
      </c>
      <c r="M229" s="664">
        <v>3</v>
      </c>
      <c r="N229" s="665">
        <v>182.84939751617526</v>
      </c>
    </row>
    <row r="230" spans="1:14" ht="14.4" customHeight="1" x14ac:dyDescent="0.3">
      <c r="A230" s="660" t="s">
        <v>564</v>
      </c>
      <c r="B230" s="661" t="s">
        <v>2167</v>
      </c>
      <c r="C230" s="662" t="s">
        <v>574</v>
      </c>
      <c r="D230" s="663" t="s">
        <v>2169</v>
      </c>
      <c r="E230" s="662" t="s">
        <v>592</v>
      </c>
      <c r="F230" s="663" t="s">
        <v>2174</v>
      </c>
      <c r="G230" s="662" t="s">
        <v>593</v>
      </c>
      <c r="H230" s="662" t="s">
        <v>1362</v>
      </c>
      <c r="I230" s="662" t="s">
        <v>1363</v>
      </c>
      <c r="J230" s="662" t="s">
        <v>1364</v>
      </c>
      <c r="K230" s="662" t="s">
        <v>1365</v>
      </c>
      <c r="L230" s="664">
        <v>2145.0000000000005</v>
      </c>
      <c r="M230" s="664">
        <v>3</v>
      </c>
      <c r="N230" s="665">
        <v>6435.0000000000009</v>
      </c>
    </row>
    <row r="231" spans="1:14" ht="14.4" customHeight="1" x14ac:dyDescent="0.3">
      <c r="A231" s="660" t="s">
        <v>564</v>
      </c>
      <c r="B231" s="661" t="s">
        <v>2167</v>
      </c>
      <c r="C231" s="662" t="s">
        <v>574</v>
      </c>
      <c r="D231" s="663" t="s">
        <v>2169</v>
      </c>
      <c r="E231" s="662" t="s">
        <v>592</v>
      </c>
      <c r="F231" s="663" t="s">
        <v>2174</v>
      </c>
      <c r="G231" s="662" t="s">
        <v>593</v>
      </c>
      <c r="H231" s="662" t="s">
        <v>1366</v>
      </c>
      <c r="I231" s="662" t="s">
        <v>1367</v>
      </c>
      <c r="J231" s="662" t="s">
        <v>1368</v>
      </c>
      <c r="K231" s="662"/>
      <c r="L231" s="664">
        <v>458.79</v>
      </c>
      <c r="M231" s="664">
        <v>2</v>
      </c>
      <c r="N231" s="665">
        <v>917.58</v>
      </c>
    </row>
    <row r="232" spans="1:14" ht="14.4" customHeight="1" x14ac:dyDescent="0.3">
      <c r="A232" s="660" t="s">
        <v>564</v>
      </c>
      <c r="B232" s="661" t="s">
        <v>2167</v>
      </c>
      <c r="C232" s="662" t="s">
        <v>574</v>
      </c>
      <c r="D232" s="663" t="s">
        <v>2169</v>
      </c>
      <c r="E232" s="662" t="s">
        <v>592</v>
      </c>
      <c r="F232" s="663" t="s">
        <v>2174</v>
      </c>
      <c r="G232" s="662" t="s">
        <v>593</v>
      </c>
      <c r="H232" s="662" t="s">
        <v>1369</v>
      </c>
      <c r="I232" s="662" t="s">
        <v>215</v>
      </c>
      <c r="J232" s="662" t="s">
        <v>1370</v>
      </c>
      <c r="K232" s="662"/>
      <c r="L232" s="664">
        <v>275.76984507191457</v>
      </c>
      <c r="M232" s="664">
        <v>2</v>
      </c>
      <c r="N232" s="665">
        <v>551.53969014382915</v>
      </c>
    </row>
    <row r="233" spans="1:14" ht="14.4" customHeight="1" x14ac:dyDescent="0.3">
      <c r="A233" s="660" t="s">
        <v>564</v>
      </c>
      <c r="B233" s="661" t="s">
        <v>2167</v>
      </c>
      <c r="C233" s="662" t="s">
        <v>574</v>
      </c>
      <c r="D233" s="663" t="s">
        <v>2169</v>
      </c>
      <c r="E233" s="662" t="s">
        <v>592</v>
      </c>
      <c r="F233" s="663" t="s">
        <v>2174</v>
      </c>
      <c r="G233" s="662" t="s">
        <v>593</v>
      </c>
      <c r="H233" s="662" t="s">
        <v>1371</v>
      </c>
      <c r="I233" s="662" t="s">
        <v>215</v>
      </c>
      <c r="J233" s="662" t="s">
        <v>1372</v>
      </c>
      <c r="K233" s="662" t="s">
        <v>1373</v>
      </c>
      <c r="L233" s="664">
        <v>396.75</v>
      </c>
      <c r="M233" s="664">
        <v>108</v>
      </c>
      <c r="N233" s="665">
        <v>42849</v>
      </c>
    </row>
    <row r="234" spans="1:14" ht="14.4" customHeight="1" x14ac:dyDescent="0.3">
      <c r="A234" s="660" t="s">
        <v>564</v>
      </c>
      <c r="B234" s="661" t="s">
        <v>2167</v>
      </c>
      <c r="C234" s="662" t="s">
        <v>574</v>
      </c>
      <c r="D234" s="663" t="s">
        <v>2169</v>
      </c>
      <c r="E234" s="662" t="s">
        <v>592</v>
      </c>
      <c r="F234" s="663" t="s">
        <v>2174</v>
      </c>
      <c r="G234" s="662" t="s">
        <v>593</v>
      </c>
      <c r="H234" s="662" t="s">
        <v>1374</v>
      </c>
      <c r="I234" s="662" t="s">
        <v>215</v>
      </c>
      <c r="J234" s="662" t="s">
        <v>1375</v>
      </c>
      <c r="K234" s="662"/>
      <c r="L234" s="664">
        <v>36.09740257657441</v>
      </c>
      <c r="M234" s="664">
        <v>1</v>
      </c>
      <c r="N234" s="665">
        <v>36.09740257657441</v>
      </c>
    </row>
    <row r="235" spans="1:14" ht="14.4" customHeight="1" x14ac:dyDescent="0.3">
      <c r="A235" s="660" t="s">
        <v>564</v>
      </c>
      <c r="B235" s="661" t="s">
        <v>2167</v>
      </c>
      <c r="C235" s="662" t="s">
        <v>574</v>
      </c>
      <c r="D235" s="663" t="s">
        <v>2169</v>
      </c>
      <c r="E235" s="662" t="s">
        <v>592</v>
      </c>
      <c r="F235" s="663" t="s">
        <v>2174</v>
      </c>
      <c r="G235" s="662" t="s">
        <v>593</v>
      </c>
      <c r="H235" s="662" t="s">
        <v>1376</v>
      </c>
      <c r="I235" s="662" t="s">
        <v>1377</v>
      </c>
      <c r="J235" s="662" t="s">
        <v>1378</v>
      </c>
      <c r="K235" s="662" t="s">
        <v>1379</v>
      </c>
      <c r="L235" s="664">
        <v>636.15200000000004</v>
      </c>
      <c r="M235" s="664">
        <v>1</v>
      </c>
      <c r="N235" s="665">
        <v>636.15200000000004</v>
      </c>
    </row>
    <row r="236" spans="1:14" ht="14.4" customHeight="1" x14ac:dyDescent="0.3">
      <c r="A236" s="660" t="s">
        <v>564</v>
      </c>
      <c r="B236" s="661" t="s">
        <v>2167</v>
      </c>
      <c r="C236" s="662" t="s">
        <v>574</v>
      </c>
      <c r="D236" s="663" t="s">
        <v>2169</v>
      </c>
      <c r="E236" s="662" t="s">
        <v>592</v>
      </c>
      <c r="F236" s="663" t="s">
        <v>2174</v>
      </c>
      <c r="G236" s="662" t="s">
        <v>593</v>
      </c>
      <c r="H236" s="662" t="s">
        <v>1380</v>
      </c>
      <c r="I236" s="662" t="s">
        <v>1381</v>
      </c>
      <c r="J236" s="662" t="s">
        <v>1382</v>
      </c>
      <c r="K236" s="662" t="s">
        <v>1383</v>
      </c>
      <c r="L236" s="664">
        <v>110.92</v>
      </c>
      <c r="M236" s="664">
        <v>1</v>
      </c>
      <c r="N236" s="665">
        <v>110.92</v>
      </c>
    </row>
    <row r="237" spans="1:14" ht="14.4" customHeight="1" x14ac:dyDescent="0.3">
      <c r="A237" s="660" t="s">
        <v>564</v>
      </c>
      <c r="B237" s="661" t="s">
        <v>2167</v>
      </c>
      <c r="C237" s="662" t="s">
        <v>574</v>
      </c>
      <c r="D237" s="663" t="s">
        <v>2169</v>
      </c>
      <c r="E237" s="662" t="s">
        <v>592</v>
      </c>
      <c r="F237" s="663" t="s">
        <v>2174</v>
      </c>
      <c r="G237" s="662" t="s">
        <v>593</v>
      </c>
      <c r="H237" s="662" t="s">
        <v>1384</v>
      </c>
      <c r="I237" s="662" t="s">
        <v>1385</v>
      </c>
      <c r="J237" s="662" t="s">
        <v>1386</v>
      </c>
      <c r="K237" s="662" t="s">
        <v>1387</v>
      </c>
      <c r="L237" s="664">
        <v>366.48</v>
      </c>
      <c r="M237" s="664">
        <v>2</v>
      </c>
      <c r="N237" s="665">
        <v>732.96</v>
      </c>
    </row>
    <row r="238" spans="1:14" ht="14.4" customHeight="1" x14ac:dyDescent="0.3">
      <c r="A238" s="660" t="s">
        <v>564</v>
      </c>
      <c r="B238" s="661" t="s">
        <v>2167</v>
      </c>
      <c r="C238" s="662" t="s">
        <v>574</v>
      </c>
      <c r="D238" s="663" t="s">
        <v>2169</v>
      </c>
      <c r="E238" s="662" t="s">
        <v>592</v>
      </c>
      <c r="F238" s="663" t="s">
        <v>2174</v>
      </c>
      <c r="G238" s="662" t="s">
        <v>593</v>
      </c>
      <c r="H238" s="662" t="s">
        <v>1388</v>
      </c>
      <c r="I238" s="662" t="s">
        <v>1388</v>
      </c>
      <c r="J238" s="662" t="s">
        <v>1389</v>
      </c>
      <c r="K238" s="662" t="s">
        <v>1390</v>
      </c>
      <c r="L238" s="664">
        <v>165.54000507591346</v>
      </c>
      <c r="M238" s="664">
        <v>15</v>
      </c>
      <c r="N238" s="665">
        <v>2483.1000761387018</v>
      </c>
    </row>
    <row r="239" spans="1:14" ht="14.4" customHeight="1" x14ac:dyDescent="0.3">
      <c r="A239" s="660" t="s">
        <v>564</v>
      </c>
      <c r="B239" s="661" t="s">
        <v>2167</v>
      </c>
      <c r="C239" s="662" t="s">
        <v>574</v>
      </c>
      <c r="D239" s="663" t="s">
        <v>2169</v>
      </c>
      <c r="E239" s="662" t="s">
        <v>592</v>
      </c>
      <c r="F239" s="663" t="s">
        <v>2174</v>
      </c>
      <c r="G239" s="662" t="s">
        <v>593</v>
      </c>
      <c r="H239" s="662" t="s">
        <v>1391</v>
      </c>
      <c r="I239" s="662" t="s">
        <v>1392</v>
      </c>
      <c r="J239" s="662" t="s">
        <v>1393</v>
      </c>
      <c r="K239" s="662" t="s">
        <v>1394</v>
      </c>
      <c r="L239" s="664">
        <v>129.41999999999999</v>
      </c>
      <c r="M239" s="664">
        <v>3</v>
      </c>
      <c r="N239" s="665">
        <v>388.26</v>
      </c>
    </row>
    <row r="240" spans="1:14" ht="14.4" customHeight="1" x14ac:dyDescent="0.3">
      <c r="A240" s="660" t="s">
        <v>564</v>
      </c>
      <c r="B240" s="661" t="s">
        <v>2167</v>
      </c>
      <c r="C240" s="662" t="s">
        <v>574</v>
      </c>
      <c r="D240" s="663" t="s">
        <v>2169</v>
      </c>
      <c r="E240" s="662" t="s">
        <v>592</v>
      </c>
      <c r="F240" s="663" t="s">
        <v>2174</v>
      </c>
      <c r="G240" s="662" t="s">
        <v>593</v>
      </c>
      <c r="H240" s="662" t="s">
        <v>1395</v>
      </c>
      <c r="I240" s="662" t="s">
        <v>1396</v>
      </c>
      <c r="J240" s="662" t="s">
        <v>1397</v>
      </c>
      <c r="K240" s="662" t="s">
        <v>1390</v>
      </c>
      <c r="L240" s="664">
        <v>165.53942674883825</v>
      </c>
      <c r="M240" s="664">
        <v>20</v>
      </c>
      <c r="N240" s="665">
        <v>3310.7885349767648</v>
      </c>
    </row>
    <row r="241" spans="1:14" ht="14.4" customHeight="1" x14ac:dyDescent="0.3">
      <c r="A241" s="660" t="s">
        <v>564</v>
      </c>
      <c r="B241" s="661" t="s">
        <v>2167</v>
      </c>
      <c r="C241" s="662" t="s">
        <v>574</v>
      </c>
      <c r="D241" s="663" t="s">
        <v>2169</v>
      </c>
      <c r="E241" s="662" t="s">
        <v>592</v>
      </c>
      <c r="F241" s="663" t="s">
        <v>2174</v>
      </c>
      <c r="G241" s="662" t="s">
        <v>593</v>
      </c>
      <c r="H241" s="662" t="s">
        <v>1398</v>
      </c>
      <c r="I241" s="662" t="s">
        <v>215</v>
      </c>
      <c r="J241" s="662" t="s">
        <v>1399</v>
      </c>
      <c r="K241" s="662"/>
      <c r="L241" s="664">
        <v>31.87139568813398</v>
      </c>
      <c r="M241" s="664">
        <v>7</v>
      </c>
      <c r="N241" s="665">
        <v>223.09976981693785</v>
      </c>
    </row>
    <row r="242" spans="1:14" ht="14.4" customHeight="1" x14ac:dyDescent="0.3">
      <c r="A242" s="660" t="s">
        <v>564</v>
      </c>
      <c r="B242" s="661" t="s">
        <v>2167</v>
      </c>
      <c r="C242" s="662" t="s">
        <v>574</v>
      </c>
      <c r="D242" s="663" t="s">
        <v>2169</v>
      </c>
      <c r="E242" s="662" t="s">
        <v>592</v>
      </c>
      <c r="F242" s="663" t="s">
        <v>2174</v>
      </c>
      <c r="G242" s="662" t="s">
        <v>593</v>
      </c>
      <c r="H242" s="662" t="s">
        <v>1400</v>
      </c>
      <c r="I242" s="662" t="s">
        <v>1400</v>
      </c>
      <c r="J242" s="662" t="s">
        <v>1401</v>
      </c>
      <c r="K242" s="662" t="s">
        <v>1123</v>
      </c>
      <c r="L242" s="664">
        <v>362.61853776896425</v>
      </c>
      <c r="M242" s="664">
        <v>3</v>
      </c>
      <c r="N242" s="665">
        <v>1087.8556133068928</v>
      </c>
    </row>
    <row r="243" spans="1:14" ht="14.4" customHeight="1" x14ac:dyDescent="0.3">
      <c r="A243" s="660" t="s">
        <v>564</v>
      </c>
      <c r="B243" s="661" t="s">
        <v>2167</v>
      </c>
      <c r="C243" s="662" t="s">
        <v>574</v>
      </c>
      <c r="D243" s="663" t="s">
        <v>2169</v>
      </c>
      <c r="E243" s="662" t="s">
        <v>592</v>
      </c>
      <c r="F243" s="663" t="s">
        <v>2174</v>
      </c>
      <c r="G243" s="662" t="s">
        <v>593</v>
      </c>
      <c r="H243" s="662" t="s">
        <v>1402</v>
      </c>
      <c r="I243" s="662" t="s">
        <v>1402</v>
      </c>
      <c r="J243" s="662" t="s">
        <v>1403</v>
      </c>
      <c r="K243" s="662" t="s">
        <v>1404</v>
      </c>
      <c r="L243" s="664">
        <v>182.9</v>
      </c>
      <c r="M243" s="664">
        <v>1</v>
      </c>
      <c r="N243" s="665">
        <v>182.9</v>
      </c>
    </row>
    <row r="244" spans="1:14" ht="14.4" customHeight="1" x14ac:dyDescent="0.3">
      <c r="A244" s="660" t="s">
        <v>564</v>
      </c>
      <c r="B244" s="661" t="s">
        <v>2167</v>
      </c>
      <c r="C244" s="662" t="s">
        <v>574</v>
      </c>
      <c r="D244" s="663" t="s">
        <v>2169</v>
      </c>
      <c r="E244" s="662" t="s">
        <v>592</v>
      </c>
      <c r="F244" s="663" t="s">
        <v>2174</v>
      </c>
      <c r="G244" s="662" t="s">
        <v>593</v>
      </c>
      <c r="H244" s="662" t="s">
        <v>1405</v>
      </c>
      <c r="I244" s="662" t="s">
        <v>215</v>
      </c>
      <c r="J244" s="662" t="s">
        <v>1406</v>
      </c>
      <c r="K244" s="662"/>
      <c r="L244" s="664">
        <v>62.230900000000005</v>
      </c>
      <c r="M244" s="664">
        <v>2</v>
      </c>
      <c r="N244" s="665">
        <v>124.46180000000001</v>
      </c>
    </row>
    <row r="245" spans="1:14" ht="14.4" customHeight="1" x14ac:dyDescent="0.3">
      <c r="A245" s="660" t="s">
        <v>564</v>
      </c>
      <c r="B245" s="661" t="s">
        <v>2167</v>
      </c>
      <c r="C245" s="662" t="s">
        <v>574</v>
      </c>
      <c r="D245" s="663" t="s">
        <v>2169</v>
      </c>
      <c r="E245" s="662" t="s">
        <v>592</v>
      </c>
      <c r="F245" s="663" t="s">
        <v>2174</v>
      </c>
      <c r="G245" s="662" t="s">
        <v>593</v>
      </c>
      <c r="H245" s="662" t="s">
        <v>1407</v>
      </c>
      <c r="I245" s="662" t="s">
        <v>1408</v>
      </c>
      <c r="J245" s="662" t="s">
        <v>1409</v>
      </c>
      <c r="K245" s="662" t="s">
        <v>1410</v>
      </c>
      <c r="L245" s="664">
        <v>191.23</v>
      </c>
      <c r="M245" s="664">
        <v>2</v>
      </c>
      <c r="N245" s="665">
        <v>382.46</v>
      </c>
    </row>
    <row r="246" spans="1:14" ht="14.4" customHeight="1" x14ac:dyDescent="0.3">
      <c r="A246" s="660" t="s">
        <v>564</v>
      </c>
      <c r="B246" s="661" t="s">
        <v>2167</v>
      </c>
      <c r="C246" s="662" t="s">
        <v>574</v>
      </c>
      <c r="D246" s="663" t="s">
        <v>2169</v>
      </c>
      <c r="E246" s="662" t="s">
        <v>592</v>
      </c>
      <c r="F246" s="663" t="s">
        <v>2174</v>
      </c>
      <c r="G246" s="662" t="s">
        <v>593</v>
      </c>
      <c r="H246" s="662" t="s">
        <v>1411</v>
      </c>
      <c r="I246" s="662" t="s">
        <v>1412</v>
      </c>
      <c r="J246" s="662" t="s">
        <v>1413</v>
      </c>
      <c r="K246" s="662" t="s">
        <v>1414</v>
      </c>
      <c r="L246" s="664">
        <v>474.51977612503629</v>
      </c>
      <c r="M246" s="664">
        <v>3</v>
      </c>
      <c r="N246" s="665">
        <v>1423.5593283751089</v>
      </c>
    </row>
    <row r="247" spans="1:14" ht="14.4" customHeight="1" x14ac:dyDescent="0.3">
      <c r="A247" s="660" t="s">
        <v>564</v>
      </c>
      <c r="B247" s="661" t="s">
        <v>2167</v>
      </c>
      <c r="C247" s="662" t="s">
        <v>574</v>
      </c>
      <c r="D247" s="663" t="s">
        <v>2169</v>
      </c>
      <c r="E247" s="662" t="s">
        <v>592</v>
      </c>
      <c r="F247" s="663" t="s">
        <v>2174</v>
      </c>
      <c r="G247" s="662" t="s">
        <v>593</v>
      </c>
      <c r="H247" s="662" t="s">
        <v>1415</v>
      </c>
      <c r="I247" s="662" t="s">
        <v>1415</v>
      </c>
      <c r="J247" s="662" t="s">
        <v>1416</v>
      </c>
      <c r="K247" s="662" t="s">
        <v>1417</v>
      </c>
      <c r="L247" s="664">
        <v>1022.9974952449772</v>
      </c>
      <c r="M247" s="664">
        <v>1</v>
      </c>
      <c r="N247" s="665">
        <v>1022.9974952449772</v>
      </c>
    </row>
    <row r="248" spans="1:14" ht="14.4" customHeight="1" x14ac:dyDescent="0.3">
      <c r="A248" s="660" t="s">
        <v>564</v>
      </c>
      <c r="B248" s="661" t="s">
        <v>2167</v>
      </c>
      <c r="C248" s="662" t="s">
        <v>574</v>
      </c>
      <c r="D248" s="663" t="s">
        <v>2169</v>
      </c>
      <c r="E248" s="662" t="s">
        <v>592</v>
      </c>
      <c r="F248" s="663" t="s">
        <v>2174</v>
      </c>
      <c r="G248" s="662" t="s">
        <v>593</v>
      </c>
      <c r="H248" s="662" t="s">
        <v>1418</v>
      </c>
      <c r="I248" s="662" t="s">
        <v>215</v>
      </c>
      <c r="J248" s="662" t="s">
        <v>1419</v>
      </c>
      <c r="K248" s="662" t="s">
        <v>1420</v>
      </c>
      <c r="L248" s="664">
        <v>83.252951521399808</v>
      </c>
      <c r="M248" s="664">
        <v>25</v>
      </c>
      <c r="N248" s="665">
        <v>2081.3237880349952</v>
      </c>
    </row>
    <row r="249" spans="1:14" ht="14.4" customHeight="1" x14ac:dyDescent="0.3">
      <c r="A249" s="660" t="s">
        <v>564</v>
      </c>
      <c r="B249" s="661" t="s">
        <v>2167</v>
      </c>
      <c r="C249" s="662" t="s">
        <v>574</v>
      </c>
      <c r="D249" s="663" t="s">
        <v>2169</v>
      </c>
      <c r="E249" s="662" t="s">
        <v>592</v>
      </c>
      <c r="F249" s="663" t="s">
        <v>2174</v>
      </c>
      <c r="G249" s="662" t="s">
        <v>593</v>
      </c>
      <c r="H249" s="662" t="s">
        <v>1421</v>
      </c>
      <c r="I249" s="662" t="s">
        <v>1422</v>
      </c>
      <c r="J249" s="662" t="s">
        <v>1423</v>
      </c>
      <c r="K249" s="662" t="s">
        <v>1424</v>
      </c>
      <c r="L249" s="664">
        <v>379.19</v>
      </c>
      <c r="M249" s="664">
        <v>1</v>
      </c>
      <c r="N249" s="665">
        <v>379.19</v>
      </c>
    </row>
    <row r="250" spans="1:14" ht="14.4" customHeight="1" x14ac:dyDescent="0.3">
      <c r="A250" s="660" t="s">
        <v>564</v>
      </c>
      <c r="B250" s="661" t="s">
        <v>2167</v>
      </c>
      <c r="C250" s="662" t="s">
        <v>574</v>
      </c>
      <c r="D250" s="663" t="s">
        <v>2169</v>
      </c>
      <c r="E250" s="662" t="s">
        <v>592</v>
      </c>
      <c r="F250" s="663" t="s">
        <v>2174</v>
      </c>
      <c r="G250" s="662" t="s">
        <v>593</v>
      </c>
      <c r="H250" s="662" t="s">
        <v>1425</v>
      </c>
      <c r="I250" s="662" t="s">
        <v>1425</v>
      </c>
      <c r="J250" s="662" t="s">
        <v>1426</v>
      </c>
      <c r="K250" s="662" t="s">
        <v>1427</v>
      </c>
      <c r="L250" s="664">
        <v>10375.07</v>
      </c>
      <c r="M250" s="664">
        <v>5</v>
      </c>
      <c r="N250" s="665">
        <v>51875.35</v>
      </c>
    </row>
    <row r="251" spans="1:14" ht="14.4" customHeight="1" x14ac:dyDescent="0.3">
      <c r="A251" s="660" t="s">
        <v>564</v>
      </c>
      <c r="B251" s="661" t="s">
        <v>2167</v>
      </c>
      <c r="C251" s="662" t="s">
        <v>574</v>
      </c>
      <c r="D251" s="663" t="s">
        <v>2169</v>
      </c>
      <c r="E251" s="662" t="s">
        <v>592</v>
      </c>
      <c r="F251" s="663" t="s">
        <v>2174</v>
      </c>
      <c r="G251" s="662" t="s">
        <v>593</v>
      </c>
      <c r="H251" s="662" t="s">
        <v>1428</v>
      </c>
      <c r="I251" s="662" t="s">
        <v>1429</v>
      </c>
      <c r="J251" s="662" t="s">
        <v>1430</v>
      </c>
      <c r="K251" s="662" t="s">
        <v>1431</v>
      </c>
      <c r="L251" s="664">
        <v>161.03000000000003</v>
      </c>
      <c r="M251" s="664">
        <v>1</v>
      </c>
      <c r="N251" s="665">
        <v>161.03000000000003</v>
      </c>
    </row>
    <row r="252" spans="1:14" ht="14.4" customHeight="1" x14ac:dyDescent="0.3">
      <c r="A252" s="660" t="s">
        <v>564</v>
      </c>
      <c r="B252" s="661" t="s">
        <v>2167</v>
      </c>
      <c r="C252" s="662" t="s">
        <v>574</v>
      </c>
      <c r="D252" s="663" t="s">
        <v>2169</v>
      </c>
      <c r="E252" s="662" t="s">
        <v>592</v>
      </c>
      <c r="F252" s="663" t="s">
        <v>2174</v>
      </c>
      <c r="G252" s="662" t="s">
        <v>593</v>
      </c>
      <c r="H252" s="662" t="s">
        <v>1432</v>
      </c>
      <c r="I252" s="662" t="s">
        <v>1432</v>
      </c>
      <c r="J252" s="662" t="s">
        <v>1433</v>
      </c>
      <c r="K252" s="662" t="s">
        <v>1434</v>
      </c>
      <c r="L252" s="664">
        <v>3484.97</v>
      </c>
      <c r="M252" s="664">
        <v>5</v>
      </c>
      <c r="N252" s="665">
        <v>17424.849999999999</v>
      </c>
    </row>
    <row r="253" spans="1:14" ht="14.4" customHeight="1" x14ac:dyDescent="0.3">
      <c r="A253" s="660" t="s">
        <v>564</v>
      </c>
      <c r="B253" s="661" t="s">
        <v>2167</v>
      </c>
      <c r="C253" s="662" t="s">
        <v>574</v>
      </c>
      <c r="D253" s="663" t="s">
        <v>2169</v>
      </c>
      <c r="E253" s="662" t="s">
        <v>592</v>
      </c>
      <c r="F253" s="663" t="s">
        <v>2174</v>
      </c>
      <c r="G253" s="662" t="s">
        <v>593</v>
      </c>
      <c r="H253" s="662" t="s">
        <v>1435</v>
      </c>
      <c r="I253" s="662" t="s">
        <v>215</v>
      </c>
      <c r="J253" s="662" t="s">
        <v>1436</v>
      </c>
      <c r="K253" s="662"/>
      <c r="L253" s="664">
        <v>56.35</v>
      </c>
      <c r="M253" s="664">
        <v>10</v>
      </c>
      <c r="N253" s="665">
        <v>563.5</v>
      </c>
    </row>
    <row r="254" spans="1:14" ht="14.4" customHeight="1" x14ac:dyDescent="0.3">
      <c r="A254" s="660" t="s">
        <v>564</v>
      </c>
      <c r="B254" s="661" t="s">
        <v>2167</v>
      </c>
      <c r="C254" s="662" t="s">
        <v>574</v>
      </c>
      <c r="D254" s="663" t="s">
        <v>2169</v>
      </c>
      <c r="E254" s="662" t="s">
        <v>592</v>
      </c>
      <c r="F254" s="663" t="s">
        <v>2174</v>
      </c>
      <c r="G254" s="662" t="s">
        <v>593</v>
      </c>
      <c r="H254" s="662" t="s">
        <v>1437</v>
      </c>
      <c r="I254" s="662" t="s">
        <v>1437</v>
      </c>
      <c r="J254" s="662" t="s">
        <v>1438</v>
      </c>
      <c r="K254" s="662" t="s">
        <v>1439</v>
      </c>
      <c r="L254" s="664">
        <v>95.64240405368227</v>
      </c>
      <c r="M254" s="664">
        <v>7</v>
      </c>
      <c r="N254" s="665">
        <v>669.49682837577586</v>
      </c>
    </row>
    <row r="255" spans="1:14" ht="14.4" customHeight="1" x14ac:dyDescent="0.3">
      <c r="A255" s="660" t="s">
        <v>564</v>
      </c>
      <c r="B255" s="661" t="s">
        <v>2167</v>
      </c>
      <c r="C255" s="662" t="s">
        <v>574</v>
      </c>
      <c r="D255" s="663" t="s">
        <v>2169</v>
      </c>
      <c r="E255" s="662" t="s">
        <v>592</v>
      </c>
      <c r="F255" s="663" t="s">
        <v>2174</v>
      </c>
      <c r="G255" s="662" t="s">
        <v>593</v>
      </c>
      <c r="H255" s="662" t="s">
        <v>1440</v>
      </c>
      <c r="I255" s="662" t="s">
        <v>1440</v>
      </c>
      <c r="J255" s="662" t="s">
        <v>673</v>
      </c>
      <c r="K255" s="662" t="s">
        <v>1441</v>
      </c>
      <c r="L255" s="664">
        <v>58.046119078238945</v>
      </c>
      <c r="M255" s="664">
        <v>185</v>
      </c>
      <c r="N255" s="665">
        <v>10738.532029474205</v>
      </c>
    </row>
    <row r="256" spans="1:14" ht="14.4" customHeight="1" x14ac:dyDescent="0.3">
      <c r="A256" s="660" t="s">
        <v>564</v>
      </c>
      <c r="B256" s="661" t="s">
        <v>2167</v>
      </c>
      <c r="C256" s="662" t="s">
        <v>574</v>
      </c>
      <c r="D256" s="663" t="s">
        <v>2169</v>
      </c>
      <c r="E256" s="662" t="s">
        <v>592</v>
      </c>
      <c r="F256" s="663" t="s">
        <v>2174</v>
      </c>
      <c r="G256" s="662" t="s">
        <v>593</v>
      </c>
      <c r="H256" s="662" t="s">
        <v>1442</v>
      </c>
      <c r="I256" s="662" t="s">
        <v>215</v>
      </c>
      <c r="J256" s="662" t="s">
        <v>1443</v>
      </c>
      <c r="K256" s="662"/>
      <c r="L256" s="664">
        <v>33.54999999999999</v>
      </c>
      <c r="M256" s="664">
        <v>1</v>
      </c>
      <c r="N256" s="665">
        <v>33.54999999999999</v>
      </c>
    </row>
    <row r="257" spans="1:14" ht="14.4" customHeight="1" x14ac:dyDescent="0.3">
      <c r="A257" s="660" t="s">
        <v>564</v>
      </c>
      <c r="B257" s="661" t="s">
        <v>2167</v>
      </c>
      <c r="C257" s="662" t="s">
        <v>574</v>
      </c>
      <c r="D257" s="663" t="s">
        <v>2169</v>
      </c>
      <c r="E257" s="662" t="s">
        <v>592</v>
      </c>
      <c r="F257" s="663" t="s">
        <v>2174</v>
      </c>
      <c r="G257" s="662" t="s">
        <v>593</v>
      </c>
      <c r="H257" s="662" t="s">
        <v>1444</v>
      </c>
      <c r="I257" s="662" t="s">
        <v>215</v>
      </c>
      <c r="J257" s="662" t="s">
        <v>1445</v>
      </c>
      <c r="K257" s="662"/>
      <c r="L257" s="664">
        <v>37.70000000000001</v>
      </c>
      <c r="M257" s="664">
        <v>1</v>
      </c>
      <c r="N257" s="665">
        <v>37.70000000000001</v>
      </c>
    </row>
    <row r="258" spans="1:14" ht="14.4" customHeight="1" x14ac:dyDescent="0.3">
      <c r="A258" s="660" t="s">
        <v>564</v>
      </c>
      <c r="B258" s="661" t="s">
        <v>2167</v>
      </c>
      <c r="C258" s="662" t="s">
        <v>574</v>
      </c>
      <c r="D258" s="663" t="s">
        <v>2169</v>
      </c>
      <c r="E258" s="662" t="s">
        <v>592</v>
      </c>
      <c r="F258" s="663" t="s">
        <v>2174</v>
      </c>
      <c r="G258" s="662" t="s">
        <v>593</v>
      </c>
      <c r="H258" s="662" t="s">
        <v>1446</v>
      </c>
      <c r="I258" s="662" t="s">
        <v>215</v>
      </c>
      <c r="J258" s="662" t="s">
        <v>1447</v>
      </c>
      <c r="K258" s="662"/>
      <c r="L258" s="664">
        <v>68.677448947123196</v>
      </c>
      <c r="M258" s="664">
        <v>23</v>
      </c>
      <c r="N258" s="665">
        <v>1579.5813257838336</v>
      </c>
    </row>
    <row r="259" spans="1:14" ht="14.4" customHeight="1" x14ac:dyDescent="0.3">
      <c r="A259" s="660" t="s">
        <v>564</v>
      </c>
      <c r="B259" s="661" t="s">
        <v>2167</v>
      </c>
      <c r="C259" s="662" t="s">
        <v>574</v>
      </c>
      <c r="D259" s="663" t="s">
        <v>2169</v>
      </c>
      <c r="E259" s="662" t="s">
        <v>592</v>
      </c>
      <c r="F259" s="663" t="s">
        <v>2174</v>
      </c>
      <c r="G259" s="662" t="s">
        <v>593</v>
      </c>
      <c r="H259" s="662" t="s">
        <v>1448</v>
      </c>
      <c r="I259" s="662" t="s">
        <v>1448</v>
      </c>
      <c r="J259" s="662" t="s">
        <v>864</v>
      </c>
      <c r="K259" s="662" t="s">
        <v>1449</v>
      </c>
      <c r="L259" s="664">
        <v>122.44999893728067</v>
      </c>
      <c r="M259" s="664">
        <v>8</v>
      </c>
      <c r="N259" s="665">
        <v>979.59999149824534</v>
      </c>
    </row>
    <row r="260" spans="1:14" ht="14.4" customHeight="1" x14ac:dyDescent="0.3">
      <c r="A260" s="660" t="s">
        <v>564</v>
      </c>
      <c r="B260" s="661" t="s">
        <v>2167</v>
      </c>
      <c r="C260" s="662" t="s">
        <v>574</v>
      </c>
      <c r="D260" s="663" t="s">
        <v>2169</v>
      </c>
      <c r="E260" s="662" t="s">
        <v>592</v>
      </c>
      <c r="F260" s="663" t="s">
        <v>2174</v>
      </c>
      <c r="G260" s="662" t="s">
        <v>593</v>
      </c>
      <c r="H260" s="662" t="s">
        <v>1450</v>
      </c>
      <c r="I260" s="662" t="s">
        <v>1451</v>
      </c>
      <c r="J260" s="662" t="s">
        <v>1452</v>
      </c>
      <c r="K260" s="662" t="s">
        <v>1453</v>
      </c>
      <c r="L260" s="664">
        <v>596.2995019438489</v>
      </c>
      <c r="M260" s="664">
        <v>2</v>
      </c>
      <c r="N260" s="665">
        <v>1192.5990038876978</v>
      </c>
    </row>
    <row r="261" spans="1:14" ht="14.4" customHeight="1" x14ac:dyDescent="0.3">
      <c r="A261" s="660" t="s">
        <v>564</v>
      </c>
      <c r="B261" s="661" t="s">
        <v>2167</v>
      </c>
      <c r="C261" s="662" t="s">
        <v>574</v>
      </c>
      <c r="D261" s="663" t="s">
        <v>2169</v>
      </c>
      <c r="E261" s="662" t="s">
        <v>592</v>
      </c>
      <c r="F261" s="663" t="s">
        <v>2174</v>
      </c>
      <c r="G261" s="662" t="s">
        <v>593</v>
      </c>
      <c r="H261" s="662" t="s">
        <v>1454</v>
      </c>
      <c r="I261" s="662" t="s">
        <v>215</v>
      </c>
      <c r="J261" s="662" t="s">
        <v>1455</v>
      </c>
      <c r="K261" s="662"/>
      <c r="L261" s="664">
        <v>36.57</v>
      </c>
      <c r="M261" s="664">
        <v>5</v>
      </c>
      <c r="N261" s="665">
        <v>182.85</v>
      </c>
    </row>
    <row r="262" spans="1:14" ht="14.4" customHeight="1" x14ac:dyDescent="0.3">
      <c r="A262" s="660" t="s">
        <v>564</v>
      </c>
      <c r="B262" s="661" t="s">
        <v>2167</v>
      </c>
      <c r="C262" s="662" t="s">
        <v>574</v>
      </c>
      <c r="D262" s="663" t="s">
        <v>2169</v>
      </c>
      <c r="E262" s="662" t="s">
        <v>592</v>
      </c>
      <c r="F262" s="663" t="s">
        <v>2174</v>
      </c>
      <c r="G262" s="662" t="s">
        <v>593</v>
      </c>
      <c r="H262" s="662" t="s">
        <v>1456</v>
      </c>
      <c r="I262" s="662" t="s">
        <v>215</v>
      </c>
      <c r="J262" s="662" t="s">
        <v>1457</v>
      </c>
      <c r="K262" s="662" t="s">
        <v>1458</v>
      </c>
      <c r="L262" s="664">
        <v>150.99611734433026</v>
      </c>
      <c r="M262" s="664">
        <v>1</v>
      </c>
      <c r="N262" s="665">
        <v>150.99611734433026</v>
      </c>
    </row>
    <row r="263" spans="1:14" ht="14.4" customHeight="1" x14ac:dyDescent="0.3">
      <c r="A263" s="660" t="s">
        <v>564</v>
      </c>
      <c r="B263" s="661" t="s">
        <v>2167</v>
      </c>
      <c r="C263" s="662" t="s">
        <v>574</v>
      </c>
      <c r="D263" s="663" t="s">
        <v>2169</v>
      </c>
      <c r="E263" s="662" t="s">
        <v>592</v>
      </c>
      <c r="F263" s="663" t="s">
        <v>2174</v>
      </c>
      <c r="G263" s="662" t="s">
        <v>593</v>
      </c>
      <c r="H263" s="662" t="s">
        <v>1459</v>
      </c>
      <c r="I263" s="662" t="s">
        <v>1460</v>
      </c>
      <c r="J263" s="662" t="s">
        <v>1461</v>
      </c>
      <c r="K263" s="662" t="s">
        <v>1462</v>
      </c>
      <c r="L263" s="664">
        <v>241.77885404206688</v>
      </c>
      <c r="M263" s="664">
        <v>1</v>
      </c>
      <c r="N263" s="665">
        <v>241.77885404206688</v>
      </c>
    </row>
    <row r="264" spans="1:14" ht="14.4" customHeight="1" x14ac:dyDescent="0.3">
      <c r="A264" s="660" t="s">
        <v>564</v>
      </c>
      <c r="B264" s="661" t="s">
        <v>2167</v>
      </c>
      <c r="C264" s="662" t="s">
        <v>574</v>
      </c>
      <c r="D264" s="663" t="s">
        <v>2169</v>
      </c>
      <c r="E264" s="662" t="s">
        <v>592</v>
      </c>
      <c r="F264" s="663" t="s">
        <v>2174</v>
      </c>
      <c r="G264" s="662" t="s">
        <v>593</v>
      </c>
      <c r="H264" s="662" t="s">
        <v>1463</v>
      </c>
      <c r="I264" s="662" t="s">
        <v>1464</v>
      </c>
      <c r="J264" s="662" t="s">
        <v>1465</v>
      </c>
      <c r="K264" s="662" t="s">
        <v>1466</v>
      </c>
      <c r="L264" s="664">
        <v>13333.44</v>
      </c>
      <c r="M264" s="664">
        <v>4</v>
      </c>
      <c r="N264" s="665">
        <v>53333.760000000002</v>
      </c>
    </row>
    <row r="265" spans="1:14" ht="14.4" customHeight="1" x14ac:dyDescent="0.3">
      <c r="A265" s="660" t="s">
        <v>564</v>
      </c>
      <c r="B265" s="661" t="s">
        <v>2167</v>
      </c>
      <c r="C265" s="662" t="s">
        <v>574</v>
      </c>
      <c r="D265" s="663" t="s">
        <v>2169</v>
      </c>
      <c r="E265" s="662" t="s">
        <v>592</v>
      </c>
      <c r="F265" s="663" t="s">
        <v>2174</v>
      </c>
      <c r="G265" s="662" t="s">
        <v>593</v>
      </c>
      <c r="H265" s="662" t="s">
        <v>1467</v>
      </c>
      <c r="I265" s="662" t="s">
        <v>215</v>
      </c>
      <c r="J265" s="662" t="s">
        <v>1468</v>
      </c>
      <c r="K265" s="662"/>
      <c r="L265" s="664">
        <v>78.611219292339143</v>
      </c>
      <c r="M265" s="664">
        <v>8</v>
      </c>
      <c r="N265" s="665">
        <v>628.88975433871315</v>
      </c>
    </row>
    <row r="266" spans="1:14" ht="14.4" customHeight="1" x14ac:dyDescent="0.3">
      <c r="A266" s="660" t="s">
        <v>564</v>
      </c>
      <c r="B266" s="661" t="s">
        <v>2167</v>
      </c>
      <c r="C266" s="662" t="s">
        <v>574</v>
      </c>
      <c r="D266" s="663" t="s">
        <v>2169</v>
      </c>
      <c r="E266" s="662" t="s">
        <v>592</v>
      </c>
      <c r="F266" s="663" t="s">
        <v>2174</v>
      </c>
      <c r="G266" s="662" t="s">
        <v>593</v>
      </c>
      <c r="H266" s="662" t="s">
        <v>1469</v>
      </c>
      <c r="I266" s="662" t="s">
        <v>215</v>
      </c>
      <c r="J266" s="662" t="s">
        <v>1470</v>
      </c>
      <c r="K266" s="662"/>
      <c r="L266" s="664">
        <v>79.287999435776044</v>
      </c>
      <c r="M266" s="664">
        <v>1</v>
      </c>
      <c r="N266" s="665">
        <v>79.287999435776044</v>
      </c>
    </row>
    <row r="267" spans="1:14" ht="14.4" customHeight="1" x14ac:dyDescent="0.3">
      <c r="A267" s="660" t="s">
        <v>564</v>
      </c>
      <c r="B267" s="661" t="s">
        <v>2167</v>
      </c>
      <c r="C267" s="662" t="s">
        <v>574</v>
      </c>
      <c r="D267" s="663" t="s">
        <v>2169</v>
      </c>
      <c r="E267" s="662" t="s">
        <v>592</v>
      </c>
      <c r="F267" s="663" t="s">
        <v>2174</v>
      </c>
      <c r="G267" s="662" t="s">
        <v>593</v>
      </c>
      <c r="H267" s="662" t="s">
        <v>1471</v>
      </c>
      <c r="I267" s="662" t="s">
        <v>1471</v>
      </c>
      <c r="J267" s="662" t="s">
        <v>1472</v>
      </c>
      <c r="K267" s="662" t="s">
        <v>1473</v>
      </c>
      <c r="L267" s="664">
        <v>1066.7555576220457</v>
      </c>
      <c r="M267" s="664">
        <v>5</v>
      </c>
      <c r="N267" s="665">
        <v>5333.7777881102284</v>
      </c>
    </row>
    <row r="268" spans="1:14" ht="14.4" customHeight="1" x14ac:dyDescent="0.3">
      <c r="A268" s="660" t="s">
        <v>564</v>
      </c>
      <c r="B268" s="661" t="s">
        <v>2167</v>
      </c>
      <c r="C268" s="662" t="s">
        <v>574</v>
      </c>
      <c r="D268" s="663" t="s">
        <v>2169</v>
      </c>
      <c r="E268" s="662" t="s">
        <v>592</v>
      </c>
      <c r="F268" s="663" t="s">
        <v>2174</v>
      </c>
      <c r="G268" s="662" t="s">
        <v>593</v>
      </c>
      <c r="H268" s="662" t="s">
        <v>1474</v>
      </c>
      <c r="I268" s="662" t="s">
        <v>1474</v>
      </c>
      <c r="J268" s="662" t="s">
        <v>1475</v>
      </c>
      <c r="K268" s="662" t="s">
        <v>1476</v>
      </c>
      <c r="L268" s="664">
        <v>803.34287296381331</v>
      </c>
      <c r="M268" s="664">
        <v>49</v>
      </c>
      <c r="N268" s="665">
        <v>39363.800775226853</v>
      </c>
    </row>
    <row r="269" spans="1:14" ht="14.4" customHeight="1" x14ac:dyDescent="0.3">
      <c r="A269" s="660" t="s">
        <v>564</v>
      </c>
      <c r="B269" s="661" t="s">
        <v>2167</v>
      </c>
      <c r="C269" s="662" t="s">
        <v>574</v>
      </c>
      <c r="D269" s="663" t="s">
        <v>2169</v>
      </c>
      <c r="E269" s="662" t="s">
        <v>592</v>
      </c>
      <c r="F269" s="663" t="s">
        <v>2174</v>
      </c>
      <c r="G269" s="662" t="s">
        <v>593</v>
      </c>
      <c r="H269" s="662" t="s">
        <v>1477</v>
      </c>
      <c r="I269" s="662" t="s">
        <v>1478</v>
      </c>
      <c r="J269" s="662" t="s">
        <v>1479</v>
      </c>
      <c r="K269" s="662" t="s">
        <v>1480</v>
      </c>
      <c r="L269" s="664">
        <v>526.48985687412994</v>
      </c>
      <c r="M269" s="664">
        <v>1</v>
      </c>
      <c r="N269" s="665">
        <v>526.48985687412994</v>
      </c>
    </row>
    <row r="270" spans="1:14" ht="14.4" customHeight="1" x14ac:dyDescent="0.3">
      <c r="A270" s="660" t="s">
        <v>564</v>
      </c>
      <c r="B270" s="661" t="s">
        <v>2167</v>
      </c>
      <c r="C270" s="662" t="s">
        <v>574</v>
      </c>
      <c r="D270" s="663" t="s">
        <v>2169</v>
      </c>
      <c r="E270" s="662" t="s">
        <v>592</v>
      </c>
      <c r="F270" s="663" t="s">
        <v>2174</v>
      </c>
      <c r="G270" s="662" t="s">
        <v>593</v>
      </c>
      <c r="H270" s="662" t="s">
        <v>1481</v>
      </c>
      <c r="I270" s="662" t="s">
        <v>1481</v>
      </c>
      <c r="J270" s="662" t="s">
        <v>1482</v>
      </c>
      <c r="K270" s="662" t="s">
        <v>1483</v>
      </c>
      <c r="L270" s="664">
        <v>172.64666666666665</v>
      </c>
      <c r="M270" s="664">
        <v>3</v>
      </c>
      <c r="N270" s="665">
        <v>517.93999999999994</v>
      </c>
    </row>
    <row r="271" spans="1:14" ht="14.4" customHeight="1" x14ac:dyDescent="0.3">
      <c r="A271" s="660" t="s">
        <v>564</v>
      </c>
      <c r="B271" s="661" t="s">
        <v>2167</v>
      </c>
      <c r="C271" s="662" t="s">
        <v>574</v>
      </c>
      <c r="D271" s="663" t="s">
        <v>2169</v>
      </c>
      <c r="E271" s="662" t="s">
        <v>592</v>
      </c>
      <c r="F271" s="663" t="s">
        <v>2174</v>
      </c>
      <c r="G271" s="662" t="s">
        <v>593</v>
      </c>
      <c r="H271" s="662" t="s">
        <v>1484</v>
      </c>
      <c r="I271" s="662" t="s">
        <v>215</v>
      </c>
      <c r="J271" s="662" t="s">
        <v>1485</v>
      </c>
      <c r="K271" s="662"/>
      <c r="L271" s="664">
        <v>89.78000000000003</v>
      </c>
      <c r="M271" s="664">
        <v>1</v>
      </c>
      <c r="N271" s="665">
        <v>89.78000000000003</v>
      </c>
    </row>
    <row r="272" spans="1:14" ht="14.4" customHeight="1" x14ac:dyDescent="0.3">
      <c r="A272" s="660" t="s">
        <v>564</v>
      </c>
      <c r="B272" s="661" t="s">
        <v>2167</v>
      </c>
      <c r="C272" s="662" t="s">
        <v>574</v>
      </c>
      <c r="D272" s="663" t="s">
        <v>2169</v>
      </c>
      <c r="E272" s="662" t="s">
        <v>592</v>
      </c>
      <c r="F272" s="663" t="s">
        <v>2174</v>
      </c>
      <c r="G272" s="662" t="s">
        <v>593</v>
      </c>
      <c r="H272" s="662" t="s">
        <v>1486</v>
      </c>
      <c r="I272" s="662" t="s">
        <v>215</v>
      </c>
      <c r="J272" s="662" t="s">
        <v>1487</v>
      </c>
      <c r="K272" s="662"/>
      <c r="L272" s="664">
        <v>137.89002844475743</v>
      </c>
      <c r="M272" s="664">
        <v>13</v>
      </c>
      <c r="N272" s="665">
        <v>1792.5703697818465</v>
      </c>
    </row>
    <row r="273" spans="1:14" ht="14.4" customHeight="1" x14ac:dyDescent="0.3">
      <c r="A273" s="660" t="s">
        <v>564</v>
      </c>
      <c r="B273" s="661" t="s">
        <v>2167</v>
      </c>
      <c r="C273" s="662" t="s">
        <v>574</v>
      </c>
      <c r="D273" s="663" t="s">
        <v>2169</v>
      </c>
      <c r="E273" s="662" t="s">
        <v>592</v>
      </c>
      <c r="F273" s="663" t="s">
        <v>2174</v>
      </c>
      <c r="G273" s="662" t="s">
        <v>593</v>
      </c>
      <c r="H273" s="662" t="s">
        <v>1488</v>
      </c>
      <c r="I273" s="662" t="s">
        <v>1488</v>
      </c>
      <c r="J273" s="662" t="s">
        <v>1489</v>
      </c>
      <c r="K273" s="662" t="s">
        <v>1490</v>
      </c>
      <c r="L273" s="664">
        <v>204.87790334504217</v>
      </c>
      <c r="M273" s="664">
        <v>2</v>
      </c>
      <c r="N273" s="665">
        <v>409.75580669008434</v>
      </c>
    </row>
    <row r="274" spans="1:14" ht="14.4" customHeight="1" x14ac:dyDescent="0.3">
      <c r="A274" s="660" t="s">
        <v>564</v>
      </c>
      <c r="B274" s="661" t="s">
        <v>2167</v>
      </c>
      <c r="C274" s="662" t="s">
        <v>574</v>
      </c>
      <c r="D274" s="663" t="s">
        <v>2169</v>
      </c>
      <c r="E274" s="662" t="s">
        <v>592</v>
      </c>
      <c r="F274" s="663" t="s">
        <v>2174</v>
      </c>
      <c r="G274" s="662" t="s">
        <v>593</v>
      </c>
      <c r="H274" s="662" t="s">
        <v>1491</v>
      </c>
      <c r="I274" s="662" t="s">
        <v>215</v>
      </c>
      <c r="J274" s="662" t="s">
        <v>1492</v>
      </c>
      <c r="K274" s="662" t="s">
        <v>1493</v>
      </c>
      <c r="L274" s="664">
        <v>2002.6738826556698</v>
      </c>
      <c r="M274" s="664">
        <v>1</v>
      </c>
      <c r="N274" s="665">
        <v>2002.6738826556698</v>
      </c>
    </row>
    <row r="275" spans="1:14" ht="14.4" customHeight="1" x14ac:dyDescent="0.3">
      <c r="A275" s="660" t="s">
        <v>564</v>
      </c>
      <c r="B275" s="661" t="s">
        <v>2167</v>
      </c>
      <c r="C275" s="662" t="s">
        <v>574</v>
      </c>
      <c r="D275" s="663" t="s">
        <v>2169</v>
      </c>
      <c r="E275" s="662" t="s">
        <v>592</v>
      </c>
      <c r="F275" s="663" t="s">
        <v>2174</v>
      </c>
      <c r="G275" s="662" t="s">
        <v>593</v>
      </c>
      <c r="H275" s="662" t="s">
        <v>1494</v>
      </c>
      <c r="I275" s="662" t="s">
        <v>215</v>
      </c>
      <c r="J275" s="662" t="s">
        <v>1495</v>
      </c>
      <c r="K275" s="662"/>
      <c r="L275" s="664">
        <v>61.559285714285735</v>
      </c>
      <c r="M275" s="664">
        <v>70</v>
      </c>
      <c r="N275" s="665">
        <v>4309.1500000000015</v>
      </c>
    </row>
    <row r="276" spans="1:14" ht="14.4" customHeight="1" x14ac:dyDescent="0.3">
      <c r="A276" s="660" t="s">
        <v>564</v>
      </c>
      <c r="B276" s="661" t="s">
        <v>2167</v>
      </c>
      <c r="C276" s="662" t="s">
        <v>574</v>
      </c>
      <c r="D276" s="663" t="s">
        <v>2169</v>
      </c>
      <c r="E276" s="662" t="s">
        <v>592</v>
      </c>
      <c r="F276" s="663" t="s">
        <v>2174</v>
      </c>
      <c r="G276" s="662" t="s">
        <v>593</v>
      </c>
      <c r="H276" s="662" t="s">
        <v>1496</v>
      </c>
      <c r="I276" s="662" t="s">
        <v>215</v>
      </c>
      <c r="J276" s="662" t="s">
        <v>1497</v>
      </c>
      <c r="K276" s="662"/>
      <c r="L276" s="664">
        <v>42.3998550029876</v>
      </c>
      <c r="M276" s="664">
        <v>6</v>
      </c>
      <c r="N276" s="665">
        <v>254.39913001792559</v>
      </c>
    </row>
    <row r="277" spans="1:14" ht="14.4" customHeight="1" x14ac:dyDescent="0.3">
      <c r="A277" s="660" t="s">
        <v>564</v>
      </c>
      <c r="B277" s="661" t="s">
        <v>2167</v>
      </c>
      <c r="C277" s="662" t="s">
        <v>574</v>
      </c>
      <c r="D277" s="663" t="s">
        <v>2169</v>
      </c>
      <c r="E277" s="662" t="s">
        <v>592</v>
      </c>
      <c r="F277" s="663" t="s">
        <v>2174</v>
      </c>
      <c r="G277" s="662" t="s">
        <v>593</v>
      </c>
      <c r="H277" s="662" t="s">
        <v>1498</v>
      </c>
      <c r="I277" s="662" t="s">
        <v>1498</v>
      </c>
      <c r="J277" s="662" t="s">
        <v>1499</v>
      </c>
      <c r="K277" s="662" t="s">
        <v>1500</v>
      </c>
      <c r="L277" s="664">
        <v>571.5100000000001</v>
      </c>
      <c r="M277" s="664">
        <v>4</v>
      </c>
      <c r="N277" s="665">
        <v>2286.0400000000004</v>
      </c>
    </row>
    <row r="278" spans="1:14" ht="14.4" customHeight="1" x14ac:dyDescent="0.3">
      <c r="A278" s="660" t="s">
        <v>564</v>
      </c>
      <c r="B278" s="661" t="s">
        <v>2167</v>
      </c>
      <c r="C278" s="662" t="s">
        <v>574</v>
      </c>
      <c r="D278" s="663" t="s">
        <v>2169</v>
      </c>
      <c r="E278" s="662" t="s">
        <v>592</v>
      </c>
      <c r="F278" s="663" t="s">
        <v>2174</v>
      </c>
      <c r="G278" s="662" t="s">
        <v>593</v>
      </c>
      <c r="H278" s="662" t="s">
        <v>1501</v>
      </c>
      <c r="I278" s="662" t="s">
        <v>1501</v>
      </c>
      <c r="J278" s="662" t="s">
        <v>1502</v>
      </c>
      <c r="K278" s="662" t="s">
        <v>1503</v>
      </c>
      <c r="L278" s="664">
        <v>959.45143141124754</v>
      </c>
      <c r="M278" s="664">
        <v>3</v>
      </c>
      <c r="N278" s="665">
        <v>2878.3542942337426</v>
      </c>
    </row>
    <row r="279" spans="1:14" ht="14.4" customHeight="1" x14ac:dyDescent="0.3">
      <c r="A279" s="660" t="s">
        <v>564</v>
      </c>
      <c r="B279" s="661" t="s">
        <v>2167</v>
      </c>
      <c r="C279" s="662" t="s">
        <v>574</v>
      </c>
      <c r="D279" s="663" t="s">
        <v>2169</v>
      </c>
      <c r="E279" s="662" t="s">
        <v>592</v>
      </c>
      <c r="F279" s="663" t="s">
        <v>2174</v>
      </c>
      <c r="G279" s="662" t="s">
        <v>593</v>
      </c>
      <c r="H279" s="662" t="s">
        <v>1504</v>
      </c>
      <c r="I279" s="662" t="s">
        <v>215</v>
      </c>
      <c r="J279" s="662" t="s">
        <v>1505</v>
      </c>
      <c r="K279" s="662"/>
      <c r="L279" s="664">
        <v>121.60999999999997</v>
      </c>
      <c r="M279" s="664">
        <v>1</v>
      </c>
      <c r="N279" s="665">
        <v>121.60999999999997</v>
      </c>
    </row>
    <row r="280" spans="1:14" ht="14.4" customHeight="1" x14ac:dyDescent="0.3">
      <c r="A280" s="660" t="s">
        <v>564</v>
      </c>
      <c r="B280" s="661" t="s">
        <v>2167</v>
      </c>
      <c r="C280" s="662" t="s">
        <v>574</v>
      </c>
      <c r="D280" s="663" t="s">
        <v>2169</v>
      </c>
      <c r="E280" s="662" t="s">
        <v>592</v>
      </c>
      <c r="F280" s="663" t="s">
        <v>2174</v>
      </c>
      <c r="G280" s="662" t="s">
        <v>593</v>
      </c>
      <c r="H280" s="662" t="s">
        <v>1506</v>
      </c>
      <c r="I280" s="662" t="s">
        <v>215</v>
      </c>
      <c r="J280" s="662" t="s">
        <v>1507</v>
      </c>
      <c r="K280" s="662" t="s">
        <v>1508</v>
      </c>
      <c r="L280" s="664">
        <v>331.2</v>
      </c>
      <c r="M280" s="664">
        <v>80</v>
      </c>
      <c r="N280" s="665">
        <v>26496</v>
      </c>
    </row>
    <row r="281" spans="1:14" ht="14.4" customHeight="1" x14ac:dyDescent="0.3">
      <c r="A281" s="660" t="s">
        <v>564</v>
      </c>
      <c r="B281" s="661" t="s">
        <v>2167</v>
      </c>
      <c r="C281" s="662" t="s">
        <v>574</v>
      </c>
      <c r="D281" s="663" t="s">
        <v>2169</v>
      </c>
      <c r="E281" s="662" t="s">
        <v>592</v>
      </c>
      <c r="F281" s="663" t="s">
        <v>2174</v>
      </c>
      <c r="G281" s="662" t="s">
        <v>593</v>
      </c>
      <c r="H281" s="662" t="s">
        <v>1509</v>
      </c>
      <c r="I281" s="662" t="s">
        <v>1509</v>
      </c>
      <c r="J281" s="662" t="s">
        <v>1510</v>
      </c>
      <c r="K281" s="662" t="s">
        <v>1511</v>
      </c>
      <c r="L281" s="664">
        <v>112.8098293339099</v>
      </c>
      <c r="M281" s="664">
        <v>1</v>
      </c>
      <c r="N281" s="665">
        <v>112.8098293339099</v>
      </c>
    </row>
    <row r="282" spans="1:14" ht="14.4" customHeight="1" x14ac:dyDescent="0.3">
      <c r="A282" s="660" t="s">
        <v>564</v>
      </c>
      <c r="B282" s="661" t="s">
        <v>2167</v>
      </c>
      <c r="C282" s="662" t="s">
        <v>574</v>
      </c>
      <c r="D282" s="663" t="s">
        <v>2169</v>
      </c>
      <c r="E282" s="662" t="s">
        <v>592</v>
      </c>
      <c r="F282" s="663" t="s">
        <v>2174</v>
      </c>
      <c r="G282" s="662" t="s">
        <v>593</v>
      </c>
      <c r="H282" s="662" t="s">
        <v>1512</v>
      </c>
      <c r="I282" s="662" t="s">
        <v>1512</v>
      </c>
      <c r="J282" s="662" t="s">
        <v>1333</v>
      </c>
      <c r="K282" s="662" t="s">
        <v>1513</v>
      </c>
      <c r="L282" s="664">
        <v>125.98000000000003</v>
      </c>
      <c r="M282" s="664">
        <v>1</v>
      </c>
      <c r="N282" s="665">
        <v>125.98000000000003</v>
      </c>
    </row>
    <row r="283" spans="1:14" ht="14.4" customHeight="1" x14ac:dyDescent="0.3">
      <c r="A283" s="660" t="s">
        <v>564</v>
      </c>
      <c r="B283" s="661" t="s">
        <v>2167</v>
      </c>
      <c r="C283" s="662" t="s">
        <v>574</v>
      </c>
      <c r="D283" s="663" t="s">
        <v>2169</v>
      </c>
      <c r="E283" s="662" t="s">
        <v>592</v>
      </c>
      <c r="F283" s="663" t="s">
        <v>2174</v>
      </c>
      <c r="G283" s="662" t="s">
        <v>593</v>
      </c>
      <c r="H283" s="662" t="s">
        <v>1514</v>
      </c>
      <c r="I283" s="662" t="s">
        <v>215</v>
      </c>
      <c r="J283" s="662" t="s">
        <v>1515</v>
      </c>
      <c r="K283" s="662" t="s">
        <v>1516</v>
      </c>
      <c r="L283" s="664">
        <v>83.770014790159422</v>
      </c>
      <c r="M283" s="664">
        <v>10</v>
      </c>
      <c r="N283" s="665">
        <v>837.70014790159416</v>
      </c>
    </row>
    <row r="284" spans="1:14" ht="14.4" customHeight="1" x14ac:dyDescent="0.3">
      <c r="A284" s="660" t="s">
        <v>564</v>
      </c>
      <c r="B284" s="661" t="s">
        <v>2167</v>
      </c>
      <c r="C284" s="662" t="s">
        <v>574</v>
      </c>
      <c r="D284" s="663" t="s">
        <v>2169</v>
      </c>
      <c r="E284" s="662" t="s">
        <v>592</v>
      </c>
      <c r="F284" s="663" t="s">
        <v>2174</v>
      </c>
      <c r="G284" s="662" t="s">
        <v>1517</v>
      </c>
      <c r="H284" s="662" t="s">
        <v>1518</v>
      </c>
      <c r="I284" s="662" t="s">
        <v>1518</v>
      </c>
      <c r="J284" s="662" t="s">
        <v>1519</v>
      </c>
      <c r="K284" s="662" t="s">
        <v>1520</v>
      </c>
      <c r="L284" s="664">
        <v>122.44000000000001</v>
      </c>
      <c r="M284" s="664">
        <v>1</v>
      </c>
      <c r="N284" s="665">
        <v>122.44000000000001</v>
      </c>
    </row>
    <row r="285" spans="1:14" ht="14.4" customHeight="1" x14ac:dyDescent="0.3">
      <c r="A285" s="660" t="s">
        <v>564</v>
      </c>
      <c r="B285" s="661" t="s">
        <v>2167</v>
      </c>
      <c r="C285" s="662" t="s">
        <v>574</v>
      </c>
      <c r="D285" s="663" t="s">
        <v>2169</v>
      </c>
      <c r="E285" s="662" t="s">
        <v>592</v>
      </c>
      <c r="F285" s="663" t="s">
        <v>2174</v>
      </c>
      <c r="G285" s="662" t="s">
        <v>1517</v>
      </c>
      <c r="H285" s="662" t="s">
        <v>1521</v>
      </c>
      <c r="I285" s="662" t="s">
        <v>1522</v>
      </c>
      <c r="J285" s="662" t="s">
        <v>1523</v>
      </c>
      <c r="K285" s="662" t="s">
        <v>1524</v>
      </c>
      <c r="L285" s="664">
        <v>34.771749363233617</v>
      </c>
      <c r="M285" s="664">
        <v>80</v>
      </c>
      <c r="N285" s="665">
        <v>2781.7399490586895</v>
      </c>
    </row>
    <row r="286" spans="1:14" ht="14.4" customHeight="1" x14ac:dyDescent="0.3">
      <c r="A286" s="660" t="s">
        <v>564</v>
      </c>
      <c r="B286" s="661" t="s">
        <v>2167</v>
      </c>
      <c r="C286" s="662" t="s">
        <v>574</v>
      </c>
      <c r="D286" s="663" t="s">
        <v>2169</v>
      </c>
      <c r="E286" s="662" t="s">
        <v>592</v>
      </c>
      <c r="F286" s="663" t="s">
        <v>2174</v>
      </c>
      <c r="G286" s="662" t="s">
        <v>1517</v>
      </c>
      <c r="H286" s="662" t="s">
        <v>1525</v>
      </c>
      <c r="I286" s="662" t="s">
        <v>1526</v>
      </c>
      <c r="J286" s="662" t="s">
        <v>1527</v>
      </c>
      <c r="K286" s="662" t="s">
        <v>1528</v>
      </c>
      <c r="L286" s="664">
        <v>105.0594779322852</v>
      </c>
      <c r="M286" s="664">
        <v>4</v>
      </c>
      <c r="N286" s="665">
        <v>420.23791172914082</v>
      </c>
    </row>
    <row r="287" spans="1:14" ht="14.4" customHeight="1" x14ac:dyDescent="0.3">
      <c r="A287" s="660" t="s">
        <v>564</v>
      </c>
      <c r="B287" s="661" t="s">
        <v>2167</v>
      </c>
      <c r="C287" s="662" t="s">
        <v>574</v>
      </c>
      <c r="D287" s="663" t="s">
        <v>2169</v>
      </c>
      <c r="E287" s="662" t="s">
        <v>592</v>
      </c>
      <c r="F287" s="663" t="s">
        <v>2174</v>
      </c>
      <c r="G287" s="662" t="s">
        <v>1517</v>
      </c>
      <c r="H287" s="662" t="s">
        <v>1529</v>
      </c>
      <c r="I287" s="662" t="s">
        <v>1530</v>
      </c>
      <c r="J287" s="662" t="s">
        <v>1531</v>
      </c>
      <c r="K287" s="662" t="s">
        <v>1532</v>
      </c>
      <c r="L287" s="664">
        <v>45.212499999999999</v>
      </c>
      <c r="M287" s="664">
        <v>4</v>
      </c>
      <c r="N287" s="665">
        <v>180.85</v>
      </c>
    </row>
    <row r="288" spans="1:14" ht="14.4" customHeight="1" x14ac:dyDescent="0.3">
      <c r="A288" s="660" t="s">
        <v>564</v>
      </c>
      <c r="B288" s="661" t="s">
        <v>2167</v>
      </c>
      <c r="C288" s="662" t="s">
        <v>574</v>
      </c>
      <c r="D288" s="663" t="s">
        <v>2169</v>
      </c>
      <c r="E288" s="662" t="s">
        <v>592</v>
      </c>
      <c r="F288" s="663" t="s">
        <v>2174</v>
      </c>
      <c r="G288" s="662" t="s">
        <v>1517</v>
      </c>
      <c r="H288" s="662" t="s">
        <v>1533</v>
      </c>
      <c r="I288" s="662" t="s">
        <v>1534</v>
      </c>
      <c r="J288" s="662" t="s">
        <v>1531</v>
      </c>
      <c r="K288" s="662" t="s">
        <v>1535</v>
      </c>
      <c r="L288" s="664">
        <v>92.524998271862216</v>
      </c>
      <c r="M288" s="664">
        <v>4</v>
      </c>
      <c r="N288" s="665">
        <v>370.09999308744887</v>
      </c>
    </row>
    <row r="289" spans="1:14" ht="14.4" customHeight="1" x14ac:dyDescent="0.3">
      <c r="A289" s="660" t="s">
        <v>564</v>
      </c>
      <c r="B289" s="661" t="s">
        <v>2167</v>
      </c>
      <c r="C289" s="662" t="s">
        <v>574</v>
      </c>
      <c r="D289" s="663" t="s">
        <v>2169</v>
      </c>
      <c r="E289" s="662" t="s">
        <v>592</v>
      </c>
      <c r="F289" s="663" t="s">
        <v>2174</v>
      </c>
      <c r="G289" s="662" t="s">
        <v>1517</v>
      </c>
      <c r="H289" s="662" t="s">
        <v>1536</v>
      </c>
      <c r="I289" s="662" t="s">
        <v>1537</v>
      </c>
      <c r="J289" s="662" t="s">
        <v>1538</v>
      </c>
      <c r="K289" s="662" t="s">
        <v>1539</v>
      </c>
      <c r="L289" s="664">
        <v>198.74949559194587</v>
      </c>
      <c r="M289" s="664">
        <v>2</v>
      </c>
      <c r="N289" s="665">
        <v>397.49899118389175</v>
      </c>
    </row>
    <row r="290" spans="1:14" ht="14.4" customHeight="1" x14ac:dyDescent="0.3">
      <c r="A290" s="660" t="s">
        <v>564</v>
      </c>
      <c r="B290" s="661" t="s">
        <v>2167</v>
      </c>
      <c r="C290" s="662" t="s">
        <v>574</v>
      </c>
      <c r="D290" s="663" t="s">
        <v>2169</v>
      </c>
      <c r="E290" s="662" t="s">
        <v>592</v>
      </c>
      <c r="F290" s="663" t="s">
        <v>2174</v>
      </c>
      <c r="G290" s="662" t="s">
        <v>1517</v>
      </c>
      <c r="H290" s="662" t="s">
        <v>1540</v>
      </c>
      <c r="I290" s="662" t="s">
        <v>1541</v>
      </c>
      <c r="J290" s="662" t="s">
        <v>1542</v>
      </c>
      <c r="K290" s="662" t="s">
        <v>1543</v>
      </c>
      <c r="L290" s="664">
        <v>59.36</v>
      </c>
      <c r="M290" s="664">
        <v>2</v>
      </c>
      <c r="N290" s="665">
        <v>118.72</v>
      </c>
    </row>
    <row r="291" spans="1:14" ht="14.4" customHeight="1" x14ac:dyDescent="0.3">
      <c r="A291" s="660" t="s">
        <v>564</v>
      </c>
      <c r="B291" s="661" t="s">
        <v>2167</v>
      </c>
      <c r="C291" s="662" t="s">
        <v>574</v>
      </c>
      <c r="D291" s="663" t="s">
        <v>2169</v>
      </c>
      <c r="E291" s="662" t="s">
        <v>592</v>
      </c>
      <c r="F291" s="663" t="s">
        <v>2174</v>
      </c>
      <c r="G291" s="662" t="s">
        <v>1517</v>
      </c>
      <c r="H291" s="662" t="s">
        <v>1544</v>
      </c>
      <c r="I291" s="662" t="s">
        <v>1545</v>
      </c>
      <c r="J291" s="662" t="s">
        <v>1546</v>
      </c>
      <c r="K291" s="662" t="s">
        <v>1547</v>
      </c>
      <c r="L291" s="664">
        <v>43.659742885780261</v>
      </c>
      <c r="M291" s="664">
        <v>1</v>
      </c>
      <c r="N291" s="665">
        <v>43.659742885780261</v>
      </c>
    </row>
    <row r="292" spans="1:14" ht="14.4" customHeight="1" x14ac:dyDescent="0.3">
      <c r="A292" s="660" t="s">
        <v>564</v>
      </c>
      <c r="B292" s="661" t="s">
        <v>2167</v>
      </c>
      <c r="C292" s="662" t="s">
        <v>574</v>
      </c>
      <c r="D292" s="663" t="s">
        <v>2169</v>
      </c>
      <c r="E292" s="662" t="s">
        <v>592</v>
      </c>
      <c r="F292" s="663" t="s">
        <v>2174</v>
      </c>
      <c r="G292" s="662" t="s">
        <v>1517</v>
      </c>
      <c r="H292" s="662" t="s">
        <v>1548</v>
      </c>
      <c r="I292" s="662" t="s">
        <v>1549</v>
      </c>
      <c r="J292" s="662" t="s">
        <v>1519</v>
      </c>
      <c r="K292" s="662" t="s">
        <v>1550</v>
      </c>
      <c r="L292" s="664">
        <v>35.109999750152568</v>
      </c>
      <c r="M292" s="664">
        <v>1</v>
      </c>
      <c r="N292" s="665">
        <v>35.109999750152568</v>
      </c>
    </row>
    <row r="293" spans="1:14" ht="14.4" customHeight="1" x14ac:dyDescent="0.3">
      <c r="A293" s="660" t="s">
        <v>564</v>
      </c>
      <c r="B293" s="661" t="s">
        <v>2167</v>
      </c>
      <c r="C293" s="662" t="s">
        <v>574</v>
      </c>
      <c r="D293" s="663" t="s">
        <v>2169</v>
      </c>
      <c r="E293" s="662" t="s">
        <v>592</v>
      </c>
      <c r="F293" s="663" t="s">
        <v>2174</v>
      </c>
      <c r="G293" s="662" t="s">
        <v>1517</v>
      </c>
      <c r="H293" s="662" t="s">
        <v>1551</v>
      </c>
      <c r="I293" s="662" t="s">
        <v>1552</v>
      </c>
      <c r="J293" s="662" t="s">
        <v>1553</v>
      </c>
      <c r="K293" s="662" t="s">
        <v>1554</v>
      </c>
      <c r="L293" s="664">
        <v>73.580073179445009</v>
      </c>
      <c r="M293" s="664">
        <v>1</v>
      </c>
      <c r="N293" s="665">
        <v>73.580073179445009</v>
      </c>
    </row>
    <row r="294" spans="1:14" ht="14.4" customHeight="1" x14ac:dyDescent="0.3">
      <c r="A294" s="660" t="s">
        <v>564</v>
      </c>
      <c r="B294" s="661" t="s">
        <v>2167</v>
      </c>
      <c r="C294" s="662" t="s">
        <v>574</v>
      </c>
      <c r="D294" s="663" t="s">
        <v>2169</v>
      </c>
      <c r="E294" s="662" t="s">
        <v>592</v>
      </c>
      <c r="F294" s="663" t="s">
        <v>2174</v>
      </c>
      <c r="G294" s="662" t="s">
        <v>1517</v>
      </c>
      <c r="H294" s="662" t="s">
        <v>1555</v>
      </c>
      <c r="I294" s="662" t="s">
        <v>1556</v>
      </c>
      <c r="J294" s="662" t="s">
        <v>1557</v>
      </c>
      <c r="K294" s="662" t="s">
        <v>1558</v>
      </c>
      <c r="L294" s="664">
        <v>79.186571493939482</v>
      </c>
      <c r="M294" s="664">
        <v>45</v>
      </c>
      <c r="N294" s="665">
        <v>3563.3957172272767</v>
      </c>
    </row>
    <row r="295" spans="1:14" ht="14.4" customHeight="1" x14ac:dyDescent="0.3">
      <c r="A295" s="660" t="s">
        <v>564</v>
      </c>
      <c r="B295" s="661" t="s">
        <v>2167</v>
      </c>
      <c r="C295" s="662" t="s">
        <v>574</v>
      </c>
      <c r="D295" s="663" t="s">
        <v>2169</v>
      </c>
      <c r="E295" s="662" t="s">
        <v>592</v>
      </c>
      <c r="F295" s="663" t="s">
        <v>2174</v>
      </c>
      <c r="G295" s="662" t="s">
        <v>1517</v>
      </c>
      <c r="H295" s="662" t="s">
        <v>1559</v>
      </c>
      <c r="I295" s="662" t="s">
        <v>1560</v>
      </c>
      <c r="J295" s="662" t="s">
        <v>1561</v>
      </c>
      <c r="K295" s="662" t="s">
        <v>1562</v>
      </c>
      <c r="L295" s="664">
        <v>88.430000000000035</v>
      </c>
      <c r="M295" s="664">
        <v>1</v>
      </c>
      <c r="N295" s="665">
        <v>88.430000000000035</v>
      </c>
    </row>
    <row r="296" spans="1:14" ht="14.4" customHeight="1" x14ac:dyDescent="0.3">
      <c r="A296" s="660" t="s">
        <v>564</v>
      </c>
      <c r="B296" s="661" t="s">
        <v>2167</v>
      </c>
      <c r="C296" s="662" t="s">
        <v>574</v>
      </c>
      <c r="D296" s="663" t="s">
        <v>2169</v>
      </c>
      <c r="E296" s="662" t="s">
        <v>592</v>
      </c>
      <c r="F296" s="663" t="s">
        <v>2174</v>
      </c>
      <c r="G296" s="662" t="s">
        <v>1517</v>
      </c>
      <c r="H296" s="662" t="s">
        <v>1563</v>
      </c>
      <c r="I296" s="662" t="s">
        <v>1564</v>
      </c>
      <c r="J296" s="662" t="s">
        <v>1565</v>
      </c>
      <c r="K296" s="662" t="s">
        <v>1547</v>
      </c>
      <c r="L296" s="664">
        <v>88.27</v>
      </c>
      <c r="M296" s="664">
        <v>2</v>
      </c>
      <c r="N296" s="665">
        <v>176.54</v>
      </c>
    </row>
    <row r="297" spans="1:14" ht="14.4" customHeight="1" x14ac:dyDescent="0.3">
      <c r="A297" s="660" t="s">
        <v>564</v>
      </c>
      <c r="B297" s="661" t="s">
        <v>2167</v>
      </c>
      <c r="C297" s="662" t="s">
        <v>574</v>
      </c>
      <c r="D297" s="663" t="s">
        <v>2169</v>
      </c>
      <c r="E297" s="662" t="s">
        <v>592</v>
      </c>
      <c r="F297" s="663" t="s">
        <v>2174</v>
      </c>
      <c r="G297" s="662" t="s">
        <v>1517</v>
      </c>
      <c r="H297" s="662" t="s">
        <v>1566</v>
      </c>
      <c r="I297" s="662" t="s">
        <v>1567</v>
      </c>
      <c r="J297" s="662" t="s">
        <v>1568</v>
      </c>
      <c r="K297" s="662" t="s">
        <v>798</v>
      </c>
      <c r="L297" s="664">
        <v>78.680000000000021</v>
      </c>
      <c r="M297" s="664">
        <v>1</v>
      </c>
      <c r="N297" s="665">
        <v>78.680000000000021</v>
      </c>
    </row>
    <row r="298" spans="1:14" ht="14.4" customHeight="1" x14ac:dyDescent="0.3">
      <c r="A298" s="660" t="s">
        <v>564</v>
      </c>
      <c r="B298" s="661" t="s">
        <v>2167</v>
      </c>
      <c r="C298" s="662" t="s">
        <v>574</v>
      </c>
      <c r="D298" s="663" t="s">
        <v>2169</v>
      </c>
      <c r="E298" s="662" t="s">
        <v>592</v>
      </c>
      <c r="F298" s="663" t="s">
        <v>2174</v>
      </c>
      <c r="G298" s="662" t="s">
        <v>1517</v>
      </c>
      <c r="H298" s="662" t="s">
        <v>1569</v>
      </c>
      <c r="I298" s="662" t="s">
        <v>1570</v>
      </c>
      <c r="J298" s="662" t="s">
        <v>1531</v>
      </c>
      <c r="K298" s="662" t="s">
        <v>1571</v>
      </c>
      <c r="L298" s="664">
        <v>129.46785995696288</v>
      </c>
      <c r="M298" s="664">
        <v>192</v>
      </c>
      <c r="N298" s="665">
        <v>24857.829111736875</v>
      </c>
    </row>
    <row r="299" spans="1:14" ht="14.4" customHeight="1" x14ac:dyDescent="0.3">
      <c r="A299" s="660" t="s">
        <v>564</v>
      </c>
      <c r="B299" s="661" t="s">
        <v>2167</v>
      </c>
      <c r="C299" s="662" t="s">
        <v>574</v>
      </c>
      <c r="D299" s="663" t="s">
        <v>2169</v>
      </c>
      <c r="E299" s="662" t="s">
        <v>592</v>
      </c>
      <c r="F299" s="663" t="s">
        <v>2174</v>
      </c>
      <c r="G299" s="662" t="s">
        <v>1517</v>
      </c>
      <c r="H299" s="662" t="s">
        <v>1572</v>
      </c>
      <c r="I299" s="662" t="s">
        <v>1573</v>
      </c>
      <c r="J299" s="662" t="s">
        <v>1574</v>
      </c>
      <c r="K299" s="662" t="s">
        <v>865</v>
      </c>
      <c r="L299" s="664">
        <v>135.75999999999996</v>
      </c>
      <c r="M299" s="664">
        <v>1</v>
      </c>
      <c r="N299" s="665">
        <v>135.75999999999996</v>
      </c>
    </row>
    <row r="300" spans="1:14" ht="14.4" customHeight="1" x14ac:dyDescent="0.3">
      <c r="A300" s="660" t="s">
        <v>564</v>
      </c>
      <c r="B300" s="661" t="s">
        <v>2167</v>
      </c>
      <c r="C300" s="662" t="s">
        <v>574</v>
      </c>
      <c r="D300" s="663" t="s">
        <v>2169</v>
      </c>
      <c r="E300" s="662" t="s">
        <v>592</v>
      </c>
      <c r="F300" s="663" t="s">
        <v>2174</v>
      </c>
      <c r="G300" s="662" t="s">
        <v>1517</v>
      </c>
      <c r="H300" s="662" t="s">
        <v>1575</v>
      </c>
      <c r="I300" s="662" t="s">
        <v>1576</v>
      </c>
      <c r="J300" s="662" t="s">
        <v>1577</v>
      </c>
      <c r="K300" s="662" t="s">
        <v>1578</v>
      </c>
      <c r="L300" s="664">
        <v>24.949760713997165</v>
      </c>
      <c r="M300" s="664">
        <v>2</v>
      </c>
      <c r="N300" s="665">
        <v>49.89952142799433</v>
      </c>
    </row>
    <row r="301" spans="1:14" ht="14.4" customHeight="1" x14ac:dyDescent="0.3">
      <c r="A301" s="660" t="s">
        <v>564</v>
      </c>
      <c r="B301" s="661" t="s">
        <v>2167</v>
      </c>
      <c r="C301" s="662" t="s">
        <v>574</v>
      </c>
      <c r="D301" s="663" t="s">
        <v>2169</v>
      </c>
      <c r="E301" s="662" t="s">
        <v>592</v>
      </c>
      <c r="F301" s="663" t="s">
        <v>2174</v>
      </c>
      <c r="G301" s="662" t="s">
        <v>1517</v>
      </c>
      <c r="H301" s="662" t="s">
        <v>1579</v>
      </c>
      <c r="I301" s="662" t="s">
        <v>1580</v>
      </c>
      <c r="J301" s="662" t="s">
        <v>1581</v>
      </c>
      <c r="K301" s="662" t="s">
        <v>1582</v>
      </c>
      <c r="L301" s="664">
        <v>49.460000000000015</v>
      </c>
      <c r="M301" s="664">
        <v>4</v>
      </c>
      <c r="N301" s="665">
        <v>197.84000000000006</v>
      </c>
    </row>
    <row r="302" spans="1:14" ht="14.4" customHeight="1" x14ac:dyDescent="0.3">
      <c r="A302" s="660" t="s">
        <v>564</v>
      </c>
      <c r="B302" s="661" t="s">
        <v>2167</v>
      </c>
      <c r="C302" s="662" t="s">
        <v>574</v>
      </c>
      <c r="D302" s="663" t="s">
        <v>2169</v>
      </c>
      <c r="E302" s="662" t="s">
        <v>592</v>
      </c>
      <c r="F302" s="663" t="s">
        <v>2174</v>
      </c>
      <c r="G302" s="662" t="s">
        <v>1517</v>
      </c>
      <c r="H302" s="662" t="s">
        <v>1583</v>
      </c>
      <c r="I302" s="662" t="s">
        <v>1584</v>
      </c>
      <c r="J302" s="662" t="s">
        <v>1585</v>
      </c>
      <c r="K302" s="662" t="s">
        <v>1359</v>
      </c>
      <c r="L302" s="664">
        <v>465.80428762579766</v>
      </c>
      <c r="M302" s="664">
        <v>30</v>
      </c>
      <c r="N302" s="665">
        <v>13974.128628773929</v>
      </c>
    </row>
    <row r="303" spans="1:14" ht="14.4" customHeight="1" x14ac:dyDescent="0.3">
      <c r="A303" s="660" t="s">
        <v>564</v>
      </c>
      <c r="B303" s="661" t="s">
        <v>2167</v>
      </c>
      <c r="C303" s="662" t="s">
        <v>574</v>
      </c>
      <c r="D303" s="663" t="s">
        <v>2169</v>
      </c>
      <c r="E303" s="662" t="s">
        <v>592</v>
      </c>
      <c r="F303" s="663" t="s">
        <v>2174</v>
      </c>
      <c r="G303" s="662" t="s">
        <v>1517</v>
      </c>
      <c r="H303" s="662" t="s">
        <v>1586</v>
      </c>
      <c r="I303" s="662" t="s">
        <v>1587</v>
      </c>
      <c r="J303" s="662" t="s">
        <v>1588</v>
      </c>
      <c r="K303" s="662" t="s">
        <v>1589</v>
      </c>
      <c r="L303" s="664">
        <v>75.386213925748592</v>
      </c>
      <c r="M303" s="664">
        <v>22</v>
      </c>
      <c r="N303" s="665">
        <v>1658.496706366469</v>
      </c>
    </row>
    <row r="304" spans="1:14" ht="14.4" customHeight="1" x14ac:dyDescent="0.3">
      <c r="A304" s="660" t="s">
        <v>564</v>
      </c>
      <c r="B304" s="661" t="s">
        <v>2167</v>
      </c>
      <c r="C304" s="662" t="s">
        <v>574</v>
      </c>
      <c r="D304" s="663" t="s">
        <v>2169</v>
      </c>
      <c r="E304" s="662" t="s">
        <v>592</v>
      </c>
      <c r="F304" s="663" t="s">
        <v>2174</v>
      </c>
      <c r="G304" s="662" t="s">
        <v>1517</v>
      </c>
      <c r="H304" s="662" t="s">
        <v>1590</v>
      </c>
      <c r="I304" s="662" t="s">
        <v>1591</v>
      </c>
      <c r="J304" s="662" t="s">
        <v>1592</v>
      </c>
      <c r="K304" s="662" t="s">
        <v>1593</v>
      </c>
      <c r="L304" s="664">
        <v>67.857559071396366</v>
      </c>
      <c r="M304" s="664">
        <v>750</v>
      </c>
      <c r="N304" s="665">
        <v>50893.169303547278</v>
      </c>
    </row>
    <row r="305" spans="1:14" ht="14.4" customHeight="1" x14ac:dyDescent="0.3">
      <c r="A305" s="660" t="s">
        <v>564</v>
      </c>
      <c r="B305" s="661" t="s">
        <v>2167</v>
      </c>
      <c r="C305" s="662" t="s">
        <v>574</v>
      </c>
      <c r="D305" s="663" t="s">
        <v>2169</v>
      </c>
      <c r="E305" s="662" t="s">
        <v>592</v>
      </c>
      <c r="F305" s="663" t="s">
        <v>2174</v>
      </c>
      <c r="G305" s="662" t="s">
        <v>1517</v>
      </c>
      <c r="H305" s="662" t="s">
        <v>1594</v>
      </c>
      <c r="I305" s="662" t="s">
        <v>1595</v>
      </c>
      <c r="J305" s="662" t="s">
        <v>1596</v>
      </c>
      <c r="K305" s="662" t="s">
        <v>1597</v>
      </c>
      <c r="L305" s="664">
        <v>64.566633208366056</v>
      </c>
      <c r="M305" s="664">
        <v>3</v>
      </c>
      <c r="N305" s="665">
        <v>193.69989962509817</v>
      </c>
    </row>
    <row r="306" spans="1:14" ht="14.4" customHeight="1" x14ac:dyDescent="0.3">
      <c r="A306" s="660" t="s">
        <v>564</v>
      </c>
      <c r="B306" s="661" t="s">
        <v>2167</v>
      </c>
      <c r="C306" s="662" t="s">
        <v>574</v>
      </c>
      <c r="D306" s="663" t="s">
        <v>2169</v>
      </c>
      <c r="E306" s="662" t="s">
        <v>592</v>
      </c>
      <c r="F306" s="663" t="s">
        <v>2174</v>
      </c>
      <c r="G306" s="662" t="s">
        <v>1517</v>
      </c>
      <c r="H306" s="662" t="s">
        <v>1598</v>
      </c>
      <c r="I306" s="662" t="s">
        <v>1599</v>
      </c>
      <c r="J306" s="662" t="s">
        <v>1600</v>
      </c>
      <c r="K306" s="662" t="s">
        <v>1601</v>
      </c>
      <c r="L306" s="664">
        <v>99.139561414732654</v>
      </c>
      <c r="M306" s="664">
        <v>6</v>
      </c>
      <c r="N306" s="665">
        <v>594.8373684883959</v>
      </c>
    </row>
    <row r="307" spans="1:14" ht="14.4" customHeight="1" x14ac:dyDescent="0.3">
      <c r="A307" s="660" t="s">
        <v>564</v>
      </c>
      <c r="B307" s="661" t="s">
        <v>2167</v>
      </c>
      <c r="C307" s="662" t="s">
        <v>574</v>
      </c>
      <c r="D307" s="663" t="s">
        <v>2169</v>
      </c>
      <c r="E307" s="662" t="s">
        <v>592</v>
      </c>
      <c r="F307" s="663" t="s">
        <v>2174</v>
      </c>
      <c r="G307" s="662" t="s">
        <v>1517</v>
      </c>
      <c r="H307" s="662" t="s">
        <v>1602</v>
      </c>
      <c r="I307" s="662" t="s">
        <v>1603</v>
      </c>
      <c r="J307" s="662" t="s">
        <v>1604</v>
      </c>
      <c r="K307" s="662" t="s">
        <v>1605</v>
      </c>
      <c r="L307" s="664">
        <v>39.709737887205115</v>
      </c>
      <c r="M307" s="664">
        <v>1</v>
      </c>
      <c r="N307" s="665">
        <v>39.709737887205115</v>
      </c>
    </row>
    <row r="308" spans="1:14" ht="14.4" customHeight="1" x14ac:dyDescent="0.3">
      <c r="A308" s="660" t="s">
        <v>564</v>
      </c>
      <c r="B308" s="661" t="s">
        <v>2167</v>
      </c>
      <c r="C308" s="662" t="s">
        <v>574</v>
      </c>
      <c r="D308" s="663" t="s">
        <v>2169</v>
      </c>
      <c r="E308" s="662" t="s">
        <v>592</v>
      </c>
      <c r="F308" s="663" t="s">
        <v>2174</v>
      </c>
      <c r="G308" s="662" t="s">
        <v>1517</v>
      </c>
      <c r="H308" s="662" t="s">
        <v>1606</v>
      </c>
      <c r="I308" s="662" t="s">
        <v>1607</v>
      </c>
      <c r="J308" s="662" t="s">
        <v>1608</v>
      </c>
      <c r="K308" s="662" t="s">
        <v>1609</v>
      </c>
      <c r="L308" s="664">
        <v>851.39979956002742</v>
      </c>
      <c r="M308" s="664">
        <v>46</v>
      </c>
      <c r="N308" s="665">
        <v>39164.390779761263</v>
      </c>
    </row>
    <row r="309" spans="1:14" ht="14.4" customHeight="1" x14ac:dyDescent="0.3">
      <c r="A309" s="660" t="s">
        <v>564</v>
      </c>
      <c r="B309" s="661" t="s">
        <v>2167</v>
      </c>
      <c r="C309" s="662" t="s">
        <v>574</v>
      </c>
      <c r="D309" s="663" t="s">
        <v>2169</v>
      </c>
      <c r="E309" s="662" t="s">
        <v>592</v>
      </c>
      <c r="F309" s="663" t="s">
        <v>2174</v>
      </c>
      <c r="G309" s="662" t="s">
        <v>1517</v>
      </c>
      <c r="H309" s="662" t="s">
        <v>1610</v>
      </c>
      <c r="I309" s="662" t="s">
        <v>1611</v>
      </c>
      <c r="J309" s="662" t="s">
        <v>1523</v>
      </c>
      <c r="K309" s="662" t="s">
        <v>1612</v>
      </c>
      <c r="L309" s="664">
        <v>134.41999999999999</v>
      </c>
      <c r="M309" s="664">
        <v>8</v>
      </c>
      <c r="N309" s="665">
        <v>1075.3599999999999</v>
      </c>
    </row>
    <row r="310" spans="1:14" ht="14.4" customHeight="1" x14ac:dyDescent="0.3">
      <c r="A310" s="660" t="s">
        <v>564</v>
      </c>
      <c r="B310" s="661" t="s">
        <v>2167</v>
      </c>
      <c r="C310" s="662" t="s">
        <v>574</v>
      </c>
      <c r="D310" s="663" t="s">
        <v>2169</v>
      </c>
      <c r="E310" s="662" t="s">
        <v>592</v>
      </c>
      <c r="F310" s="663" t="s">
        <v>2174</v>
      </c>
      <c r="G310" s="662" t="s">
        <v>1517</v>
      </c>
      <c r="H310" s="662" t="s">
        <v>1613</v>
      </c>
      <c r="I310" s="662" t="s">
        <v>1614</v>
      </c>
      <c r="J310" s="662" t="s">
        <v>1615</v>
      </c>
      <c r="K310" s="662" t="s">
        <v>798</v>
      </c>
      <c r="L310" s="664">
        <v>129.94</v>
      </c>
      <c r="M310" s="664">
        <v>3</v>
      </c>
      <c r="N310" s="665">
        <v>389.82</v>
      </c>
    </row>
    <row r="311" spans="1:14" ht="14.4" customHeight="1" x14ac:dyDescent="0.3">
      <c r="A311" s="660" t="s">
        <v>564</v>
      </c>
      <c r="B311" s="661" t="s">
        <v>2167</v>
      </c>
      <c r="C311" s="662" t="s">
        <v>574</v>
      </c>
      <c r="D311" s="663" t="s">
        <v>2169</v>
      </c>
      <c r="E311" s="662" t="s">
        <v>592</v>
      </c>
      <c r="F311" s="663" t="s">
        <v>2174</v>
      </c>
      <c r="G311" s="662" t="s">
        <v>1517</v>
      </c>
      <c r="H311" s="662" t="s">
        <v>1616</v>
      </c>
      <c r="I311" s="662" t="s">
        <v>1616</v>
      </c>
      <c r="J311" s="662" t="s">
        <v>1617</v>
      </c>
      <c r="K311" s="662" t="s">
        <v>1618</v>
      </c>
      <c r="L311" s="664">
        <v>75.208999117149446</v>
      </c>
      <c r="M311" s="664">
        <v>2</v>
      </c>
      <c r="N311" s="665">
        <v>150.41799823429889</v>
      </c>
    </row>
    <row r="312" spans="1:14" ht="14.4" customHeight="1" x14ac:dyDescent="0.3">
      <c r="A312" s="660" t="s">
        <v>564</v>
      </c>
      <c r="B312" s="661" t="s">
        <v>2167</v>
      </c>
      <c r="C312" s="662" t="s">
        <v>574</v>
      </c>
      <c r="D312" s="663" t="s">
        <v>2169</v>
      </c>
      <c r="E312" s="662" t="s">
        <v>592</v>
      </c>
      <c r="F312" s="663" t="s">
        <v>2174</v>
      </c>
      <c r="G312" s="662" t="s">
        <v>1517</v>
      </c>
      <c r="H312" s="662" t="s">
        <v>1619</v>
      </c>
      <c r="I312" s="662" t="s">
        <v>1620</v>
      </c>
      <c r="J312" s="662" t="s">
        <v>1523</v>
      </c>
      <c r="K312" s="662" t="s">
        <v>1621</v>
      </c>
      <c r="L312" s="664">
        <v>355.36000000000007</v>
      </c>
      <c r="M312" s="664">
        <v>2</v>
      </c>
      <c r="N312" s="665">
        <v>710.72000000000014</v>
      </c>
    </row>
    <row r="313" spans="1:14" ht="14.4" customHeight="1" x14ac:dyDescent="0.3">
      <c r="A313" s="660" t="s">
        <v>564</v>
      </c>
      <c r="B313" s="661" t="s">
        <v>2167</v>
      </c>
      <c r="C313" s="662" t="s">
        <v>574</v>
      </c>
      <c r="D313" s="663" t="s">
        <v>2169</v>
      </c>
      <c r="E313" s="662" t="s">
        <v>592</v>
      </c>
      <c r="F313" s="663" t="s">
        <v>2174</v>
      </c>
      <c r="G313" s="662" t="s">
        <v>1517</v>
      </c>
      <c r="H313" s="662" t="s">
        <v>1622</v>
      </c>
      <c r="I313" s="662" t="s">
        <v>1623</v>
      </c>
      <c r="J313" s="662" t="s">
        <v>1538</v>
      </c>
      <c r="K313" s="662" t="s">
        <v>1624</v>
      </c>
      <c r="L313" s="664">
        <v>98.997499014846142</v>
      </c>
      <c r="M313" s="664">
        <v>4</v>
      </c>
      <c r="N313" s="665">
        <v>395.98999605938457</v>
      </c>
    </row>
    <row r="314" spans="1:14" ht="14.4" customHeight="1" x14ac:dyDescent="0.3">
      <c r="A314" s="660" t="s">
        <v>564</v>
      </c>
      <c r="B314" s="661" t="s">
        <v>2167</v>
      </c>
      <c r="C314" s="662" t="s">
        <v>574</v>
      </c>
      <c r="D314" s="663" t="s">
        <v>2169</v>
      </c>
      <c r="E314" s="662" t="s">
        <v>592</v>
      </c>
      <c r="F314" s="663" t="s">
        <v>2174</v>
      </c>
      <c r="G314" s="662" t="s">
        <v>1517</v>
      </c>
      <c r="H314" s="662" t="s">
        <v>1625</v>
      </c>
      <c r="I314" s="662" t="s">
        <v>1626</v>
      </c>
      <c r="J314" s="662" t="s">
        <v>1627</v>
      </c>
      <c r="K314" s="662" t="s">
        <v>1628</v>
      </c>
      <c r="L314" s="664">
        <v>170.24</v>
      </c>
      <c r="M314" s="664">
        <v>5</v>
      </c>
      <c r="N314" s="665">
        <v>851.2</v>
      </c>
    </row>
    <row r="315" spans="1:14" ht="14.4" customHeight="1" x14ac:dyDescent="0.3">
      <c r="A315" s="660" t="s">
        <v>564</v>
      </c>
      <c r="B315" s="661" t="s">
        <v>2167</v>
      </c>
      <c r="C315" s="662" t="s">
        <v>574</v>
      </c>
      <c r="D315" s="663" t="s">
        <v>2169</v>
      </c>
      <c r="E315" s="662" t="s">
        <v>592</v>
      </c>
      <c r="F315" s="663" t="s">
        <v>2174</v>
      </c>
      <c r="G315" s="662" t="s">
        <v>1517</v>
      </c>
      <c r="H315" s="662" t="s">
        <v>1629</v>
      </c>
      <c r="I315" s="662" t="s">
        <v>1630</v>
      </c>
      <c r="J315" s="662" t="s">
        <v>1631</v>
      </c>
      <c r="K315" s="662" t="s">
        <v>1632</v>
      </c>
      <c r="L315" s="664">
        <v>358.01936310151905</v>
      </c>
      <c r="M315" s="664">
        <v>1</v>
      </c>
      <c r="N315" s="665">
        <v>358.01936310151905</v>
      </c>
    </row>
    <row r="316" spans="1:14" ht="14.4" customHeight="1" x14ac:dyDescent="0.3">
      <c r="A316" s="660" t="s">
        <v>564</v>
      </c>
      <c r="B316" s="661" t="s">
        <v>2167</v>
      </c>
      <c r="C316" s="662" t="s">
        <v>574</v>
      </c>
      <c r="D316" s="663" t="s">
        <v>2169</v>
      </c>
      <c r="E316" s="662" t="s">
        <v>592</v>
      </c>
      <c r="F316" s="663" t="s">
        <v>2174</v>
      </c>
      <c r="G316" s="662" t="s">
        <v>1517</v>
      </c>
      <c r="H316" s="662" t="s">
        <v>1633</v>
      </c>
      <c r="I316" s="662" t="s">
        <v>1634</v>
      </c>
      <c r="J316" s="662" t="s">
        <v>1635</v>
      </c>
      <c r="K316" s="662" t="s">
        <v>1636</v>
      </c>
      <c r="L316" s="664">
        <v>79.64</v>
      </c>
      <c r="M316" s="664">
        <v>1</v>
      </c>
      <c r="N316" s="665">
        <v>79.64</v>
      </c>
    </row>
    <row r="317" spans="1:14" ht="14.4" customHeight="1" x14ac:dyDescent="0.3">
      <c r="A317" s="660" t="s">
        <v>564</v>
      </c>
      <c r="B317" s="661" t="s">
        <v>2167</v>
      </c>
      <c r="C317" s="662" t="s">
        <v>574</v>
      </c>
      <c r="D317" s="663" t="s">
        <v>2169</v>
      </c>
      <c r="E317" s="662" t="s">
        <v>592</v>
      </c>
      <c r="F317" s="663" t="s">
        <v>2174</v>
      </c>
      <c r="G317" s="662" t="s">
        <v>1517</v>
      </c>
      <c r="H317" s="662" t="s">
        <v>1637</v>
      </c>
      <c r="I317" s="662" t="s">
        <v>1638</v>
      </c>
      <c r="J317" s="662" t="s">
        <v>1639</v>
      </c>
      <c r="K317" s="662" t="s">
        <v>1640</v>
      </c>
      <c r="L317" s="664">
        <v>1432.749580995632</v>
      </c>
      <c r="M317" s="664">
        <v>6</v>
      </c>
      <c r="N317" s="665">
        <v>8596.4974859737922</v>
      </c>
    </row>
    <row r="318" spans="1:14" ht="14.4" customHeight="1" x14ac:dyDescent="0.3">
      <c r="A318" s="660" t="s">
        <v>564</v>
      </c>
      <c r="B318" s="661" t="s">
        <v>2167</v>
      </c>
      <c r="C318" s="662" t="s">
        <v>574</v>
      </c>
      <c r="D318" s="663" t="s">
        <v>2169</v>
      </c>
      <c r="E318" s="662" t="s">
        <v>592</v>
      </c>
      <c r="F318" s="663" t="s">
        <v>2174</v>
      </c>
      <c r="G318" s="662" t="s">
        <v>1517</v>
      </c>
      <c r="H318" s="662" t="s">
        <v>1641</v>
      </c>
      <c r="I318" s="662" t="s">
        <v>1642</v>
      </c>
      <c r="J318" s="662" t="s">
        <v>1643</v>
      </c>
      <c r="K318" s="662" t="s">
        <v>1644</v>
      </c>
      <c r="L318" s="664">
        <v>695.14728141571663</v>
      </c>
      <c r="M318" s="664">
        <v>170</v>
      </c>
      <c r="N318" s="665">
        <v>118175.03784067184</v>
      </c>
    </row>
    <row r="319" spans="1:14" ht="14.4" customHeight="1" x14ac:dyDescent="0.3">
      <c r="A319" s="660" t="s">
        <v>564</v>
      </c>
      <c r="B319" s="661" t="s">
        <v>2167</v>
      </c>
      <c r="C319" s="662" t="s">
        <v>574</v>
      </c>
      <c r="D319" s="663" t="s">
        <v>2169</v>
      </c>
      <c r="E319" s="662" t="s">
        <v>592</v>
      </c>
      <c r="F319" s="663" t="s">
        <v>2174</v>
      </c>
      <c r="G319" s="662" t="s">
        <v>1517</v>
      </c>
      <c r="H319" s="662" t="s">
        <v>1645</v>
      </c>
      <c r="I319" s="662" t="s">
        <v>1646</v>
      </c>
      <c r="J319" s="662" t="s">
        <v>1647</v>
      </c>
      <c r="K319" s="662" t="s">
        <v>1648</v>
      </c>
      <c r="L319" s="664">
        <v>962.7780268559635</v>
      </c>
      <c r="M319" s="664">
        <v>96</v>
      </c>
      <c r="N319" s="665">
        <v>92426.690578172493</v>
      </c>
    </row>
    <row r="320" spans="1:14" ht="14.4" customHeight="1" x14ac:dyDescent="0.3">
      <c r="A320" s="660" t="s">
        <v>564</v>
      </c>
      <c r="B320" s="661" t="s">
        <v>2167</v>
      </c>
      <c r="C320" s="662" t="s">
        <v>574</v>
      </c>
      <c r="D320" s="663" t="s">
        <v>2169</v>
      </c>
      <c r="E320" s="662" t="s">
        <v>592</v>
      </c>
      <c r="F320" s="663" t="s">
        <v>2174</v>
      </c>
      <c r="G320" s="662" t="s">
        <v>1517</v>
      </c>
      <c r="H320" s="662" t="s">
        <v>1649</v>
      </c>
      <c r="I320" s="662" t="s">
        <v>1650</v>
      </c>
      <c r="J320" s="662" t="s">
        <v>1651</v>
      </c>
      <c r="K320" s="662" t="s">
        <v>1652</v>
      </c>
      <c r="L320" s="664">
        <v>151.72999999999999</v>
      </c>
      <c r="M320" s="664">
        <v>1</v>
      </c>
      <c r="N320" s="665">
        <v>151.72999999999999</v>
      </c>
    </row>
    <row r="321" spans="1:14" ht="14.4" customHeight="1" x14ac:dyDescent="0.3">
      <c r="A321" s="660" t="s">
        <v>564</v>
      </c>
      <c r="B321" s="661" t="s">
        <v>2167</v>
      </c>
      <c r="C321" s="662" t="s">
        <v>574</v>
      </c>
      <c r="D321" s="663" t="s">
        <v>2169</v>
      </c>
      <c r="E321" s="662" t="s">
        <v>592</v>
      </c>
      <c r="F321" s="663" t="s">
        <v>2174</v>
      </c>
      <c r="G321" s="662" t="s">
        <v>1517</v>
      </c>
      <c r="H321" s="662" t="s">
        <v>1653</v>
      </c>
      <c r="I321" s="662" t="s">
        <v>1653</v>
      </c>
      <c r="J321" s="662" t="s">
        <v>1654</v>
      </c>
      <c r="K321" s="662" t="s">
        <v>1655</v>
      </c>
      <c r="L321" s="664">
        <v>954.0700000000005</v>
      </c>
      <c r="M321" s="664">
        <v>1</v>
      </c>
      <c r="N321" s="665">
        <v>954.0700000000005</v>
      </c>
    </row>
    <row r="322" spans="1:14" ht="14.4" customHeight="1" x14ac:dyDescent="0.3">
      <c r="A322" s="660" t="s">
        <v>564</v>
      </c>
      <c r="B322" s="661" t="s">
        <v>2167</v>
      </c>
      <c r="C322" s="662" t="s">
        <v>574</v>
      </c>
      <c r="D322" s="663" t="s">
        <v>2169</v>
      </c>
      <c r="E322" s="662" t="s">
        <v>592</v>
      </c>
      <c r="F322" s="663" t="s">
        <v>2174</v>
      </c>
      <c r="G322" s="662" t="s">
        <v>1517</v>
      </c>
      <c r="H322" s="662" t="s">
        <v>1656</v>
      </c>
      <c r="I322" s="662" t="s">
        <v>1657</v>
      </c>
      <c r="J322" s="662" t="s">
        <v>1658</v>
      </c>
      <c r="K322" s="662" t="s">
        <v>1659</v>
      </c>
      <c r="L322" s="664">
        <v>70.051763026012253</v>
      </c>
      <c r="M322" s="664">
        <v>11</v>
      </c>
      <c r="N322" s="665">
        <v>770.56939328613475</v>
      </c>
    </row>
    <row r="323" spans="1:14" ht="14.4" customHeight="1" x14ac:dyDescent="0.3">
      <c r="A323" s="660" t="s">
        <v>564</v>
      </c>
      <c r="B323" s="661" t="s">
        <v>2167</v>
      </c>
      <c r="C323" s="662" t="s">
        <v>574</v>
      </c>
      <c r="D323" s="663" t="s">
        <v>2169</v>
      </c>
      <c r="E323" s="662" t="s">
        <v>592</v>
      </c>
      <c r="F323" s="663" t="s">
        <v>2174</v>
      </c>
      <c r="G323" s="662" t="s">
        <v>1517</v>
      </c>
      <c r="H323" s="662" t="s">
        <v>1660</v>
      </c>
      <c r="I323" s="662" t="s">
        <v>1660</v>
      </c>
      <c r="J323" s="662" t="s">
        <v>1661</v>
      </c>
      <c r="K323" s="662" t="s">
        <v>635</v>
      </c>
      <c r="L323" s="664">
        <v>91.529999999999987</v>
      </c>
      <c r="M323" s="664">
        <v>1</v>
      </c>
      <c r="N323" s="665">
        <v>91.529999999999987</v>
      </c>
    </row>
    <row r="324" spans="1:14" ht="14.4" customHeight="1" x14ac:dyDescent="0.3">
      <c r="A324" s="660" t="s">
        <v>564</v>
      </c>
      <c r="B324" s="661" t="s">
        <v>2167</v>
      </c>
      <c r="C324" s="662" t="s">
        <v>574</v>
      </c>
      <c r="D324" s="663" t="s">
        <v>2169</v>
      </c>
      <c r="E324" s="662" t="s">
        <v>592</v>
      </c>
      <c r="F324" s="663" t="s">
        <v>2174</v>
      </c>
      <c r="G324" s="662" t="s">
        <v>1517</v>
      </c>
      <c r="H324" s="662" t="s">
        <v>1662</v>
      </c>
      <c r="I324" s="662" t="s">
        <v>1662</v>
      </c>
      <c r="J324" s="662" t="s">
        <v>1663</v>
      </c>
      <c r="K324" s="662" t="s">
        <v>1664</v>
      </c>
      <c r="L324" s="664">
        <v>32801.911666666667</v>
      </c>
      <c r="M324" s="664">
        <v>3</v>
      </c>
      <c r="N324" s="665">
        <v>98405.735000000001</v>
      </c>
    </row>
    <row r="325" spans="1:14" ht="14.4" customHeight="1" x14ac:dyDescent="0.3">
      <c r="A325" s="660" t="s">
        <v>564</v>
      </c>
      <c r="B325" s="661" t="s">
        <v>2167</v>
      </c>
      <c r="C325" s="662" t="s">
        <v>574</v>
      </c>
      <c r="D325" s="663" t="s">
        <v>2169</v>
      </c>
      <c r="E325" s="662" t="s">
        <v>1665</v>
      </c>
      <c r="F325" s="663" t="s">
        <v>2175</v>
      </c>
      <c r="G325" s="662"/>
      <c r="H325" s="662" t="s">
        <v>1666</v>
      </c>
      <c r="I325" s="662" t="s">
        <v>1666</v>
      </c>
      <c r="J325" s="662" t="s">
        <v>1667</v>
      </c>
      <c r="K325" s="662" t="s">
        <v>1668</v>
      </c>
      <c r="L325" s="664">
        <v>239.41</v>
      </c>
      <c r="M325" s="664">
        <v>15</v>
      </c>
      <c r="N325" s="665">
        <v>3591.15</v>
      </c>
    </row>
    <row r="326" spans="1:14" ht="14.4" customHeight="1" x14ac:dyDescent="0.3">
      <c r="A326" s="660" t="s">
        <v>564</v>
      </c>
      <c r="B326" s="661" t="s">
        <v>2167</v>
      </c>
      <c r="C326" s="662" t="s">
        <v>574</v>
      </c>
      <c r="D326" s="663" t="s">
        <v>2169</v>
      </c>
      <c r="E326" s="662" t="s">
        <v>1665</v>
      </c>
      <c r="F326" s="663" t="s">
        <v>2175</v>
      </c>
      <c r="G326" s="662"/>
      <c r="H326" s="662" t="s">
        <v>1669</v>
      </c>
      <c r="I326" s="662" t="s">
        <v>1669</v>
      </c>
      <c r="J326" s="662" t="s">
        <v>1670</v>
      </c>
      <c r="K326" s="662" t="s">
        <v>1668</v>
      </c>
      <c r="L326" s="664">
        <v>112.59</v>
      </c>
      <c r="M326" s="664">
        <v>140</v>
      </c>
      <c r="N326" s="665">
        <v>15762.6</v>
      </c>
    </row>
    <row r="327" spans="1:14" ht="14.4" customHeight="1" x14ac:dyDescent="0.3">
      <c r="A327" s="660" t="s">
        <v>564</v>
      </c>
      <c r="B327" s="661" t="s">
        <v>2167</v>
      </c>
      <c r="C327" s="662" t="s">
        <v>574</v>
      </c>
      <c r="D327" s="663" t="s">
        <v>2169</v>
      </c>
      <c r="E327" s="662" t="s">
        <v>1665</v>
      </c>
      <c r="F327" s="663" t="s">
        <v>2175</v>
      </c>
      <c r="G327" s="662"/>
      <c r="H327" s="662" t="s">
        <v>1671</v>
      </c>
      <c r="I327" s="662" t="s">
        <v>1672</v>
      </c>
      <c r="J327" s="662" t="s">
        <v>1673</v>
      </c>
      <c r="K327" s="662" t="s">
        <v>1668</v>
      </c>
      <c r="L327" s="664">
        <v>1133.52</v>
      </c>
      <c r="M327" s="664">
        <v>5</v>
      </c>
      <c r="N327" s="665">
        <v>5667.6</v>
      </c>
    </row>
    <row r="328" spans="1:14" ht="14.4" customHeight="1" x14ac:dyDescent="0.3">
      <c r="A328" s="660" t="s">
        <v>564</v>
      </c>
      <c r="B328" s="661" t="s">
        <v>2167</v>
      </c>
      <c r="C328" s="662" t="s">
        <v>574</v>
      </c>
      <c r="D328" s="663" t="s">
        <v>2169</v>
      </c>
      <c r="E328" s="662" t="s">
        <v>1665</v>
      </c>
      <c r="F328" s="663" t="s">
        <v>2175</v>
      </c>
      <c r="G328" s="662"/>
      <c r="H328" s="662" t="s">
        <v>1674</v>
      </c>
      <c r="I328" s="662" t="s">
        <v>1674</v>
      </c>
      <c r="J328" s="662" t="s">
        <v>1675</v>
      </c>
      <c r="K328" s="662" t="s">
        <v>1668</v>
      </c>
      <c r="L328" s="664">
        <v>442.77999999999992</v>
      </c>
      <c r="M328" s="664">
        <v>40</v>
      </c>
      <c r="N328" s="665">
        <v>17711.199999999997</v>
      </c>
    </row>
    <row r="329" spans="1:14" ht="14.4" customHeight="1" x14ac:dyDescent="0.3">
      <c r="A329" s="660" t="s">
        <v>564</v>
      </c>
      <c r="B329" s="661" t="s">
        <v>2167</v>
      </c>
      <c r="C329" s="662" t="s">
        <v>574</v>
      </c>
      <c r="D329" s="663" t="s">
        <v>2169</v>
      </c>
      <c r="E329" s="662" t="s">
        <v>1665</v>
      </c>
      <c r="F329" s="663" t="s">
        <v>2175</v>
      </c>
      <c r="G329" s="662"/>
      <c r="H329" s="662" t="s">
        <v>1676</v>
      </c>
      <c r="I329" s="662" t="s">
        <v>1676</v>
      </c>
      <c r="J329" s="662" t="s">
        <v>1677</v>
      </c>
      <c r="K329" s="662" t="s">
        <v>1668</v>
      </c>
      <c r="L329" s="664">
        <v>128.98000000000002</v>
      </c>
      <c r="M329" s="664">
        <v>10</v>
      </c>
      <c r="N329" s="665">
        <v>1289.8000000000002</v>
      </c>
    </row>
    <row r="330" spans="1:14" ht="14.4" customHeight="1" x14ac:dyDescent="0.3">
      <c r="A330" s="660" t="s">
        <v>564</v>
      </c>
      <c r="B330" s="661" t="s">
        <v>2167</v>
      </c>
      <c r="C330" s="662" t="s">
        <v>574</v>
      </c>
      <c r="D330" s="663" t="s">
        <v>2169</v>
      </c>
      <c r="E330" s="662" t="s">
        <v>1665</v>
      </c>
      <c r="F330" s="663" t="s">
        <v>2175</v>
      </c>
      <c r="G330" s="662" t="s">
        <v>593</v>
      </c>
      <c r="H330" s="662" t="s">
        <v>1678</v>
      </c>
      <c r="I330" s="662" t="s">
        <v>1679</v>
      </c>
      <c r="J330" s="662" t="s">
        <v>1680</v>
      </c>
      <c r="K330" s="662" t="s">
        <v>1681</v>
      </c>
      <c r="L330" s="664">
        <v>3787.17</v>
      </c>
      <c r="M330" s="664">
        <v>6</v>
      </c>
      <c r="N330" s="665">
        <v>22723.02</v>
      </c>
    </row>
    <row r="331" spans="1:14" ht="14.4" customHeight="1" x14ac:dyDescent="0.3">
      <c r="A331" s="660" t="s">
        <v>564</v>
      </c>
      <c r="B331" s="661" t="s">
        <v>2167</v>
      </c>
      <c r="C331" s="662" t="s">
        <v>574</v>
      </c>
      <c r="D331" s="663" t="s">
        <v>2169</v>
      </c>
      <c r="E331" s="662" t="s">
        <v>1665</v>
      </c>
      <c r="F331" s="663" t="s">
        <v>2175</v>
      </c>
      <c r="G331" s="662" t="s">
        <v>593</v>
      </c>
      <c r="H331" s="662" t="s">
        <v>1682</v>
      </c>
      <c r="I331" s="662" t="s">
        <v>1683</v>
      </c>
      <c r="J331" s="662" t="s">
        <v>1684</v>
      </c>
      <c r="K331" s="662" t="s">
        <v>1685</v>
      </c>
      <c r="L331" s="664">
        <v>2081.1697392789961</v>
      </c>
      <c r="M331" s="664">
        <v>9</v>
      </c>
      <c r="N331" s="665">
        <v>18730.527653510966</v>
      </c>
    </row>
    <row r="332" spans="1:14" ht="14.4" customHeight="1" x14ac:dyDescent="0.3">
      <c r="A332" s="660" t="s">
        <v>564</v>
      </c>
      <c r="B332" s="661" t="s">
        <v>2167</v>
      </c>
      <c r="C332" s="662" t="s">
        <v>574</v>
      </c>
      <c r="D332" s="663" t="s">
        <v>2169</v>
      </c>
      <c r="E332" s="662" t="s">
        <v>1665</v>
      </c>
      <c r="F332" s="663" t="s">
        <v>2175</v>
      </c>
      <c r="G332" s="662" t="s">
        <v>593</v>
      </c>
      <c r="H332" s="662" t="s">
        <v>1686</v>
      </c>
      <c r="I332" s="662" t="s">
        <v>1687</v>
      </c>
      <c r="J332" s="662" t="s">
        <v>1688</v>
      </c>
      <c r="K332" s="662" t="s">
        <v>1070</v>
      </c>
      <c r="L332" s="664">
        <v>309.89</v>
      </c>
      <c r="M332" s="664">
        <v>40</v>
      </c>
      <c r="N332" s="665">
        <v>12395.599999999999</v>
      </c>
    </row>
    <row r="333" spans="1:14" ht="14.4" customHeight="1" x14ac:dyDescent="0.3">
      <c r="A333" s="660" t="s">
        <v>564</v>
      </c>
      <c r="B333" s="661" t="s">
        <v>2167</v>
      </c>
      <c r="C333" s="662" t="s">
        <v>574</v>
      </c>
      <c r="D333" s="663" t="s">
        <v>2169</v>
      </c>
      <c r="E333" s="662" t="s">
        <v>1665</v>
      </c>
      <c r="F333" s="663" t="s">
        <v>2175</v>
      </c>
      <c r="G333" s="662" t="s">
        <v>593</v>
      </c>
      <c r="H333" s="662" t="s">
        <v>1689</v>
      </c>
      <c r="I333" s="662" t="s">
        <v>215</v>
      </c>
      <c r="J333" s="662" t="s">
        <v>1690</v>
      </c>
      <c r="K333" s="662"/>
      <c r="L333" s="664">
        <v>1161.1677613610923</v>
      </c>
      <c r="M333" s="664">
        <v>4.4670000000000005</v>
      </c>
      <c r="N333" s="665">
        <v>5186.9363899999998</v>
      </c>
    </row>
    <row r="334" spans="1:14" ht="14.4" customHeight="1" x14ac:dyDescent="0.3">
      <c r="A334" s="660" t="s">
        <v>564</v>
      </c>
      <c r="B334" s="661" t="s">
        <v>2167</v>
      </c>
      <c r="C334" s="662" t="s">
        <v>574</v>
      </c>
      <c r="D334" s="663" t="s">
        <v>2169</v>
      </c>
      <c r="E334" s="662" t="s">
        <v>1665</v>
      </c>
      <c r="F334" s="663" t="s">
        <v>2175</v>
      </c>
      <c r="G334" s="662" t="s">
        <v>593</v>
      </c>
      <c r="H334" s="662" t="s">
        <v>1691</v>
      </c>
      <c r="I334" s="662" t="s">
        <v>1692</v>
      </c>
      <c r="J334" s="662" t="s">
        <v>1693</v>
      </c>
      <c r="K334" s="662" t="s">
        <v>1694</v>
      </c>
      <c r="L334" s="664">
        <v>3571.7583333399657</v>
      </c>
      <c r="M334" s="664">
        <v>12</v>
      </c>
      <c r="N334" s="665">
        <v>42861.10000007959</v>
      </c>
    </row>
    <row r="335" spans="1:14" ht="14.4" customHeight="1" x14ac:dyDescent="0.3">
      <c r="A335" s="660" t="s">
        <v>564</v>
      </c>
      <c r="B335" s="661" t="s">
        <v>2167</v>
      </c>
      <c r="C335" s="662" t="s">
        <v>574</v>
      </c>
      <c r="D335" s="663" t="s">
        <v>2169</v>
      </c>
      <c r="E335" s="662" t="s">
        <v>1665</v>
      </c>
      <c r="F335" s="663" t="s">
        <v>2175</v>
      </c>
      <c r="G335" s="662" t="s">
        <v>593</v>
      </c>
      <c r="H335" s="662" t="s">
        <v>1695</v>
      </c>
      <c r="I335" s="662" t="s">
        <v>215</v>
      </c>
      <c r="J335" s="662" t="s">
        <v>1696</v>
      </c>
      <c r="K335" s="662" t="s">
        <v>1697</v>
      </c>
      <c r="L335" s="664">
        <v>211.92</v>
      </c>
      <c r="M335" s="664">
        <v>10</v>
      </c>
      <c r="N335" s="665">
        <v>2119.1999999999998</v>
      </c>
    </row>
    <row r="336" spans="1:14" ht="14.4" customHeight="1" x14ac:dyDescent="0.3">
      <c r="A336" s="660" t="s">
        <v>564</v>
      </c>
      <c r="B336" s="661" t="s">
        <v>2167</v>
      </c>
      <c r="C336" s="662" t="s">
        <v>574</v>
      </c>
      <c r="D336" s="663" t="s">
        <v>2169</v>
      </c>
      <c r="E336" s="662" t="s">
        <v>1665</v>
      </c>
      <c r="F336" s="663" t="s">
        <v>2175</v>
      </c>
      <c r="G336" s="662" t="s">
        <v>593</v>
      </c>
      <c r="H336" s="662" t="s">
        <v>1698</v>
      </c>
      <c r="I336" s="662" t="s">
        <v>1699</v>
      </c>
      <c r="J336" s="662" t="s">
        <v>1700</v>
      </c>
      <c r="K336" s="662" t="s">
        <v>1701</v>
      </c>
      <c r="L336" s="664">
        <v>2152.778181818182</v>
      </c>
      <c r="M336" s="664">
        <v>11</v>
      </c>
      <c r="N336" s="665">
        <v>23680.560000000001</v>
      </c>
    </row>
    <row r="337" spans="1:14" ht="14.4" customHeight="1" x14ac:dyDescent="0.3">
      <c r="A337" s="660" t="s">
        <v>564</v>
      </c>
      <c r="B337" s="661" t="s">
        <v>2167</v>
      </c>
      <c r="C337" s="662" t="s">
        <v>574</v>
      </c>
      <c r="D337" s="663" t="s">
        <v>2169</v>
      </c>
      <c r="E337" s="662" t="s">
        <v>1665</v>
      </c>
      <c r="F337" s="663" t="s">
        <v>2175</v>
      </c>
      <c r="G337" s="662" t="s">
        <v>593</v>
      </c>
      <c r="H337" s="662" t="s">
        <v>1702</v>
      </c>
      <c r="I337" s="662" t="s">
        <v>1703</v>
      </c>
      <c r="J337" s="662" t="s">
        <v>1704</v>
      </c>
      <c r="K337" s="662" t="s">
        <v>1701</v>
      </c>
      <c r="L337" s="664">
        <v>2469.67</v>
      </c>
      <c r="M337" s="664">
        <v>11</v>
      </c>
      <c r="N337" s="665">
        <v>27166.370000000003</v>
      </c>
    </row>
    <row r="338" spans="1:14" ht="14.4" customHeight="1" x14ac:dyDescent="0.3">
      <c r="A338" s="660" t="s">
        <v>564</v>
      </c>
      <c r="B338" s="661" t="s">
        <v>2167</v>
      </c>
      <c r="C338" s="662" t="s">
        <v>574</v>
      </c>
      <c r="D338" s="663" t="s">
        <v>2169</v>
      </c>
      <c r="E338" s="662" t="s">
        <v>1665</v>
      </c>
      <c r="F338" s="663" t="s">
        <v>2175</v>
      </c>
      <c r="G338" s="662" t="s">
        <v>593</v>
      </c>
      <c r="H338" s="662" t="s">
        <v>1705</v>
      </c>
      <c r="I338" s="662" t="s">
        <v>1706</v>
      </c>
      <c r="J338" s="662" t="s">
        <v>1680</v>
      </c>
      <c r="K338" s="662" t="s">
        <v>1707</v>
      </c>
      <c r="L338" s="664">
        <v>2739.17</v>
      </c>
      <c r="M338" s="664">
        <v>4</v>
      </c>
      <c r="N338" s="665">
        <v>10956.68</v>
      </c>
    </row>
    <row r="339" spans="1:14" ht="14.4" customHeight="1" x14ac:dyDescent="0.3">
      <c r="A339" s="660" t="s">
        <v>564</v>
      </c>
      <c r="B339" s="661" t="s">
        <v>2167</v>
      </c>
      <c r="C339" s="662" t="s">
        <v>574</v>
      </c>
      <c r="D339" s="663" t="s">
        <v>2169</v>
      </c>
      <c r="E339" s="662" t="s">
        <v>1665</v>
      </c>
      <c r="F339" s="663" t="s">
        <v>2175</v>
      </c>
      <c r="G339" s="662" t="s">
        <v>593</v>
      </c>
      <c r="H339" s="662" t="s">
        <v>1708</v>
      </c>
      <c r="I339" s="662" t="s">
        <v>1708</v>
      </c>
      <c r="J339" s="662" t="s">
        <v>1709</v>
      </c>
      <c r="K339" s="662" t="s">
        <v>1710</v>
      </c>
      <c r="L339" s="664">
        <v>3520.954712669748</v>
      </c>
      <c r="M339" s="664">
        <v>16</v>
      </c>
      <c r="N339" s="665">
        <v>56335.275402715968</v>
      </c>
    </row>
    <row r="340" spans="1:14" ht="14.4" customHeight="1" x14ac:dyDescent="0.3">
      <c r="A340" s="660" t="s">
        <v>564</v>
      </c>
      <c r="B340" s="661" t="s">
        <v>2167</v>
      </c>
      <c r="C340" s="662" t="s">
        <v>574</v>
      </c>
      <c r="D340" s="663" t="s">
        <v>2169</v>
      </c>
      <c r="E340" s="662" t="s">
        <v>1665</v>
      </c>
      <c r="F340" s="663" t="s">
        <v>2175</v>
      </c>
      <c r="G340" s="662" t="s">
        <v>593</v>
      </c>
      <c r="H340" s="662" t="s">
        <v>1711</v>
      </c>
      <c r="I340" s="662" t="s">
        <v>1712</v>
      </c>
      <c r="J340" s="662" t="s">
        <v>1713</v>
      </c>
      <c r="K340" s="662" t="s">
        <v>1714</v>
      </c>
      <c r="L340" s="664">
        <v>3190.1833333333329</v>
      </c>
      <c r="M340" s="664">
        <v>6</v>
      </c>
      <c r="N340" s="665">
        <v>19141.099999999999</v>
      </c>
    </row>
    <row r="341" spans="1:14" ht="14.4" customHeight="1" x14ac:dyDescent="0.3">
      <c r="A341" s="660" t="s">
        <v>564</v>
      </c>
      <c r="B341" s="661" t="s">
        <v>2167</v>
      </c>
      <c r="C341" s="662" t="s">
        <v>574</v>
      </c>
      <c r="D341" s="663" t="s">
        <v>2169</v>
      </c>
      <c r="E341" s="662" t="s">
        <v>1665</v>
      </c>
      <c r="F341" s="663" t="s">
        <v>2175</v>
      </c>
      <c r="G341" s="662" t="s">
        <v>593</v>
      </c>
      <c r="H341" s="662" t="s">
        <v>1715</v>
      </c>
      <c r="I341" s="662" t="s">
        <v>1716</v>
      </c>
      <c r="J341" s="662" t="s">
        <v>1717</v>
      </c>
      <c r="K341" s="662" t="s">
        <v>1718</v>
      </c>
      <c r="L341" s="664">
        <v>2269.4209523809527</v>
      </c>
      <c r="M341" s="664">
        <v>10.5</v>
      </c>
      <c r="N341" s="665">
        <v>23828.920000000002</v>
      </c>
    </row>
    <row r="342" spans="1:14" ht="14.4" customHeight="1" x14ac:dyDescent="0.3">
      <c r="A342" s="660" t="s">
        <v>564</v>
      </c>
      <c r="B342" s="661" t="s">
        <v>2167</v>
      </c>
      <c r="C342" s="662" t="s">
        <v>574</v>
      </c>
      <c r="D342" s="663" t="s">
        <v>2169</v>
      </c>
      <c r="E342" s="662" t="s">
        <v>1665</v>
      </c>
      <c r="F342" s="663" t="s">
        <v>2175</v>
      </c>
      <c r="G342" s="662" t="s">
        <v>593</v>
      </c>
      <c r="H342" s="662" t="s">
        <v>1719</v>
      </c>
      <c r="I342" s="662" t="s">
        <v>1720</v>
      </c>
      <c r="J342" s="662" t="s">
        <v>1721</v>
      </c>
      <c r="K342" s="662" t="s">
        <v>1714</v>
      </c>
      <c r="L342" s="664">
        <v>3054.5166666666664</v>
      </c>
      <c r="M342" s="664">
        <v>6</v>
      </c>
      <c r="N342" s="665">
        <v>18327.099999999999</v>
      </c>
    </row>
    <row r="343" spans="1:14" ht="14.4" customHeight="1" x14ac:dyDescent="0.3">
      <c r="A343" s="660" t="s">
        <v>564</v>
      </c>
      <c r="B343" s="661" t="s">
        <v>2167</v>
      </c>
      <c r="C343" s="662" t="s">
        <v>574</v>
      </c>
      <c r="D343" s="663" t="s">
        <v>2169</v>
      </c>
      <c r="E343" s="662" t="s">
        <v>1665</v>
      </c>
      <c r="F343" s="663" t="s">
        <v>2175</v>
      </c>
      <c r="G343" s="662" t="s">
        <v>593</v>
      </c>
      <c r="H343" s="662" t="s">
        <v>1722</v>
      </c>
      <c r="I343" s="662" t="s">
        <v>215</v>
      </c>
      <c r="J343" s="662" t="s">
        <v>1723</v>
      </c>
      <c r="K343" s="662"/>
      <c r="L343" s="664">
        <v>221.68955173907855</v>
      </c>
      <c r="M343" s="664">
        <v>190</v>
      </c>
      <c r="N343" s="665">
        <v>42121.014830424923</v>
      </c>
    </row>
    <row r="344" spans="1:14" ht="14.4" customHeight="1" x14ac:dyDescent="0.3">
      <c r="A344" s="660" t="s">
        <v>564</v>
      </c>
      <c r="B344" s="661" t="s">
        <v>2167</v>
      </c>
      <c r="C344" s="662" t="s">
        <v>574</v>
      </c>
      <c r="D344" s="663" t="s">
        <v>2169</v>
      </c>
      <c r="E344" s="662" t="s">
        <v>1665</v>
      </c>
      <c r="F344" s="663" t="s">
        <v>2175</v>
      </c>
      <c r="G344" s="662" t="s">
        <v>593</v>
      </c>
      <c r="H344" s="662" t="s">
        <v>1724</v>
      </c>
      <c r="I344" s="662" t="s">
        <v>215</v>
      </c>
      <c r="J344" s="662" t="s">
        <v>1725</v>
      </c>
      <c r="K344" s="662"/>
      <c r="L344" s="664">
        <v>245.85874999999999</v>
      </c>
      <c r="M344" s="664">
        <v>8</v>
      </c>
      <c r="N344" s="665">
        <v>1966.87</v>
      </c>
    </row>
    <row r="345" spans="1:14" ht="14.4" customHeight="1" x14ac:dyDescent="0.3">
      <c r="A345" s="660" t="s">
        <v>564</v>
      </c>
      <c r="B345" s="661" t="s">
        <v>2167</v>
      </c>
      <c r="C345" s="662" t="s">
        <v>574</v>
      </c>
      <c r="D345" s="663" t="s">
        <v>2169</v>
      </c>
      <c r="E345" s="662" t="s">
        <v>1665</v>
      </c>
      <c r="F345" s="663" t="s">
        <v>2175</v>
      </c>
      <c r="G345" s="662" t="s">
        <v>1517</v>
      </c>
      <c r="H345" s="662" t="s">
        <v>1726</v>
      </c>
      <c r="I345" s="662" t="s">
        <v>1727</v>
      </c>
      <c r="J345" s="662" t="s">
        <v>1728</v>
      </c>
      <c r="K345" s="662" t="s">
        <v>1729</v>
      </c>
      <c r="L345" s="664">
        <v>40.63000000000001</v>
      </c>
      <c r="M345" s="664">
        <v>10</v>
      </c>
      <c r="N345" s="665">
        <v>406.30000000000007</v>
      </c>
    </row>
    <row r="346" spans="1:14" ht="14.4" customHeight="1" x14ac:dyDescent="0.3">
      <c r="A346" s="660" t="s">
        <v>564</v>
      </c>
      <c r="B346" s="661" t="s">
        <v>2167</v>
      </c>
      <c r="C346" s="662" t="s">
        <v>574</v>
      </c>
      <c r="D346" s="663" t="s">
        <v>2169</v>
      </c>
      <c r="E346" s="662" t="s">
        <v>1665</v>
      </c>
      <c r="F346" s="663" t="s">
        <v>2175</v>
      </c>
      <c r="G346" s="662" t="s">
        <v>1517</v>
      </c>
      <c r="H346" s="662" t="s">
        <v>1730</v>
      </c>
      <c r="I346" s="662" t="s">
        <v>1731</v>
      </c>
      <c r="J346" s="662" t="s">
        <v>1732</v>
      </c>
      <c r="K346" s="662" t="s">
        <v>1729</v>
      </c>
      <c r="L346" s="664">
        <v>33.57</v>
      </c>
      <c r="M346" s="664">
        <v>1</v>
      </c>
      <c r="N346" s="665">
        <v>33.57</v>
      </c>
    </row>
    <row r="347" spans="1:14" ht="14.4" customHeight="1" x14ac:dyDescent="0.3">
      <c r="A347" s="660" t="s">
        <v>564</v>
      </c>
      <c r="B347" s="661" t="s">
        <v>2167</v>
      </c>
      <c r="C347" s="662" t="s">
        <v>574</v>
      </c>
      <c r="D347" s="663" t="s">
        <v>2169</v>
      </c>
      <c r="E347" s="662" t="s">
        <v>1665</v>
      </c>
      <c r="F347" s="663" t="s">
        <v>2175</v>
      </c>
      <c r="G347" s="662" t="s">
        <v>1517</v>
      </c>
      <c r="H347" s="662" t="s">
        <v>1733</v>
      </c>
      <c r="I347" s="662" t="s">
        <v>1733</v>
      </c>
      <c r="J347" s="662" t="s">
        <v>1734</v>
      </c>
      <c r="K347" s="662" t="s">
        <v>1735</v>
      </c>
      <c r="L347" s="664">
        <v>253.36500000000001</v>
      </c>
      <c r="M347" s="664">
        <v>48</v>
      </c>
      <c r="N347" s="665">
        <v>12161.52</v>
      </c>
    </row>
    <row r="348" spans="1:14" ht="14.4" customHeight="1" x14ac:dyDescent="0.3">
      <c r="A348" s="660" t="s">
        <v>564</v>
      </c>
      <c r="B348" s="661" t="s">
        <v>2167</v>
      </c>
      <c r="C348" s="662" t="s">
        <v>574</v>
      </c>
      <c r="D348" s="663" t="s">
        <v>2169</v>
      </c>
      <c r="E348" s="662" t="s">
        <v>1665</v>
      </c>
      <c r="F348" s="663" t="s">
        <v>2175</v>
      </c>
      <c r="G348" s="662" t="s">
        <v>1517</v>
      </c>
      <c r="H348" s="662" t="s">
        <v>1736</v>
      </c>
      <c r="I348" s="662" t="s">
        <v>1737</v>
      </c>
      <c r="J348" s="662" t="s">
        <v>1738</v>
      </c>
      <c r="K348" s="662" t="s">
        <v>1739</v>
      </c>
      <c r="L348" s="664">
        <v>207.16492252353103</v>
      </c>
      <c r="M348" s="664">
        <v>64</v>
      </c>
      <c r="N348" s="665">
        <v>13258.555041505986</v>
      </c>
    </row>
    <row r="349" spans="1:14" ht="14.4" customHeight="1" x14ac:dyDescent="0.3">
      <c r="A349" s="660" t="s">
        <v>564</v>
      </c>
      <c r="B349" s="661" t="s">
        <v>2167</v>
      </c>
      <c r="C349" s="662" t="s">
        <v>574</v>
      </c>
      <c r="D349" s="663" t="s">
        <v>2169</v>
      </c>
      <c r="E349" s="662" t="s">
        <v>1665</v>
      </c>
      <c r="F349" s="663" t="s">
        <v>2175</v>
      </c>
      <c r="G349" s="662" t="s">
        <v>1517</v>
      </c>
      <c r="H349" s="662" t="s">
        <v>1740</v>
      </c>
      <c r="I349" s="662" t="s">
        <v>1741</v>
      </c>
      <c r="J349" s="662" t="s">
        <v>1742</v>
      </c>
      <c r="K349" s="662" t="s">
        <v>1743</v>
      </c>
      <c r="L349" s="664">
        <v>216.56496529345404</v>
      </c>
      <c r="M349" s="664">
        <v>32</v>
      </c>
      <c r="N349" s="665">
        <v>6930.0788893905292</v>
      </c>
    </row>
    <row r="350" spans="1:14" ht="14.4" customHeight="1" x14ac:dyDescent="0.3">
      <c r="A350" s="660" t="s">
        <v>564</v>
      </c>
      <c r="B350" s="661" t="s">
        <v>2167</v>
      </c>
      <c r="C350" s="662" t="s">
        <v>574</v>
      </c>
      <c r="D350" s="663" t="s">
        <v>2169</v>
      </c>
      <c r="E350" s="662" t="s">
        <v>1665</v>
      </c>
      <c r="F350" s="663" t="s">
        <v>2175</v>
      </c>
      <c r="G350" s="662" t="s">
        <v>1517</v>
      </c>
      <c r="H350" s="662" t="s">
        <v>1744</v>
      </c>
      <c r="I350" s="662" t="s">
        <v>1745</v>
      </c>
      <c r="J350" s="662" t="s">
        <v>1746</v>
      </c>
      <c r="K350" s="662" t="s">
        <v>1729</v>
      </c>
      <c r="L350" s="664">
        <v>33.570000000000007</v>
      </c>
      <c r="M350" s="664">
        <v>3</v>
      </c>
      <c r="N350" s="665">
        <v>100.71000000000002</v>
      </c>
    </row>
    <row r="351" spans="1:14" ht="14.4" customHeight="1" x14ac:dyDescent="0.3">
      <c r="A351" s="660" t="s">
        <v>564</v>
      </c>
      <c r="B351" s="661" t="s">
        <v>2167</v>
      </c>
      <c r="C351" s="662" t="s">
        <v>574</v>
      </c>
      <c r="D351" s="663" t="s">
        <v>2169</v>
      </c>
      <c r="E351" s="662" t="s">
        <v>1665</v>
      </c>
      <c r="F351" s="663" t="s">
        <v>2175</v>
      </c>
      <c r="G351" s="662" t="s">
        <v>1517</v>
      </c>
      <c r="H351" s="662" t="s">
        <v>1747</v>
      </c>
      <c r="I351" s="662" t="s">
        <v>1747</v>
      </c>
      <c r="J351" s="662" t="s">
        <v>1748</v>
      </c>
      <c r="K351" s="662" t="s">
        <v>1735</v>
      </c>
      <c r="L351" s="664">
        <v>425.79973766034306</v>
      </c>
      <c r="M351" s="664">
        <v>41</v>
      </c>
      <c r="N351" s="665">
        <v>17457.789244074065</v>
      </c>
    </row>
    <row r="352" spans="1:14" ht="14.4" customHeight="1" x14ac:dyDescent="0.3">
      <c r="A352" s="660" t="s">
        <v>564</v>
      </c>
      <c r="B352" s="661" t="s">
        <v>2167</v>
      </c>
      <c r="C352" s="662" t="s">
        <v>574</v>
      </c>
      <c r="D352" s="663" t="s">
        <v>2169</v>
      </c>
      <c r="E352" s="662" t="s">
        <v>1665</v>
      </c>
      <c r="F352" s="663" t="s">
        <v>2175</v>
      </c>
      <c r="G352" s="662" t="s">
        <v>1517</v>
      </c>
      <c r="H352" s="662" t="s">
        <v>1749</v>
      </c>
      <c r="I352" s="662" t="s">
        <v>1749</v>
      </c>
      <c r="J352" s="662" t="s">
        <v>1750</v>
      </c>
      <c r="K352" s="662" t="s">
        <v>1735</v>
      </c>
      <c r="L352" s="664">
        <v>183.5109418760689</v>
      </c>
      <c r="M352" s="664">
        <v>113</v>
      </c>
      <c r="N352" s="665">
        <v>20736.736431995785</v>
      </c>
    </row>
    <row r="353" spans="1:14" ht="14.4" customHeight="1" x14ac:dyDescent="0.3">
      <c r="A353" s="660" t="s">
        <v>564</v>
      </c>
      <c r="B353" s="661" t="s">
        <v>2167</v>
      </c>
      <c r="C353" s="662" t="s">
        <v>574</v>
      </c>
      <c r="D353" s="663" t="s">
        <v>2169</v>
      </c>
      <c r="E353" s="662" t="s">
        <v>1665</v>
      </c>
      <c r="F353" s="663" t="s">
        <v>2175</v>
      </c>
      <c r="G353" s="662" t="s">
        <v>1517</v>
      </c>
      <c r="H353" s="662" t="s">
        <v>1751</v>
      </c>
      <c r="I353" s="662" t="s">
        <v>1752</v>
      </c>
      <c r="J353" s="662" t="s">
        <v>1753</v>
      </c>
      <c r="K353" s="662" t="s">
        <v>1754</v>
      </c>
      <c r="L353" s="664">
        <v>218.02923193000919</v>
      </c>
      <c r="M353" s="664">
        <v>56</v>
      </c>
      <c r="N353" s="665">
        <v>12209.636988080514</v>
      </c>
    </row>
    <row r="354" spans="1:14" ht="14.4" customHeight="1" x14ac:dyDescent="0.3">
      <c r="A354" s="660" t="s">
        <v>564</v>
      </c>
      <c r="B354" s="661" t="s">
        <v>2167</v>
      </c>
      <c r="C354" s="662" t="s">
        <v>574</v>
      </c>
      <c r="D354" s="663" t="s">
        <v>2169</v>
      </c>
      <c r="E354" s="662" t="s">
        <v>1665</v>
      </c>
      <c r="F354" s="663" t="s">
        <v>2175</v>
      </c>
      <c r="G354" s="662" t="s">
        <v>1517</v>
      </c>
      <c r="H354" s="662" t="s">
        <v>1755</v>
      </c>
      <c r="I354" s="662" t="s">
        <v>1756</v>
      </c>
      <c r="J354" s="662" t="s">
        <v>1757</v>
      </c>
      <c r="K354" s="662" t="s">
        <v>1758</v>
      </c>
      <c r="L354" s="664">
        <v>390.512</v>
      </c>
      <c r="M354" s="664">
        <v>40</v>
      </c>
      <c r="N354" s="665">
        <v>15620.48</v>
      </c>
    </row>
    <row r="355" spans="1:14" ht="14.4" customHeight="1" x14ac:dyDescent="0.3">
      <c r="A355" s="660" t="s">
        <v>564</v>
      </c>
      <c r="B355" s="661" t="s">
        <v>2167</v>
      </c>
      <c r="C355" s="662" t="s">
        <v>574</v>
      </c>
      <c r="D355" s="663" t="s">
        <v>2169</v>
      </c>
      <c r="E355" s="662" t="s">
        <v>1665</v>
      </c>
      <c r="F355" s="663" t="s">
        <v>2175</v>
      </c>
      <c r="G355" s="662" t="s">
        <v>1517</v>
      </c>
      <c r="H355" s="662" t="s">
        <v>1759</v>
      </c>
      <c r="I355" s="662" t="s">
        <v>1759</v>
      </c>
      <c r="J355" s="662" t="s">
        <v>1732</v>
      </c>
      <c r="K355" s="662" t="s">
        <v>1760</v>
      </c>
      <c r="L355" s="664">
        <v>137.08000000000001</v>
      </c>
      <c r="M355" s="664">
        <v>3</v>
      </c>
      <c r="N355" s="665">
        <v>411.24</v>
      </c>
    </row>
    <row r="356" spans="1:14" ht="14.4" customHeight="1" x14ac:dyDescent="0.3">
      <c r="A356" s="660" t="s">
        <v>564</v>
      </c>
      <c r="B356" s="661" t="s">
        <v>2167</v>
      </c>
      <c r="C356" s="662" t="s">
        <v>574</v>
      </c>
      <c r="D356" s="663" t="s">
        <v>2169</v>
      </c>
      <c r="E356" s="662" t="s">
        <v>1761</v>
      </c>
      <c r="F356" s="663" t="s">
        <v>2176</v>
      </c>
      <c r="G356" s="662"/>
      <c r="H356" s="662" t="s">
        <v>1762</v>
      </c>
      <c r="I356" s="662" t="s">
        <v>1763</v>
      </c>
      <c r="J356" s="662" t="s">
        <v>1764</v>
      </c>
      <c r="K356" s="662" t="s">
        <v>1765</v>
      </c>
      <c r="L356" s="664">
        <v>411.81663883572736</v>
      </c>
      <c r="M356" s="664">
        <v>10.799999999999999</v>
      </c>
      <c r="N356" s="665">
        <v>4447.6196994258553</v>
      </c>
    </row>
    <row r="357" spans="1:14" ht="14.4" customHeight="1" x14ac:dyDescent="0.3">
      <c r="A357" s="660" t="s">
        <v>564</v>
      </c>
      <c r="B357" s="661" t="s">
        <v>2167</v>
      </c>
      <c r="C357" s="662" t="s">
        <v>574</v>
      </c>
      <c r="D357" s="663" t="s">
        <v>2169</v>
      </c>
      <c r="E357" s="662" t="s">
        <v>1761</v>
      </c>
      <c r="F357" s="663" t="s">
        <v>2176</v>
      </c>
      <c r="G357" s="662"/>
      <c r="H357" s="662" t="s">
        <v>1766</v>
      </c>
      <c r="I357" s="662" t="s">
        <v>1767</v>
      </c>
      <c r="J357" s="662" t="s">
        <v>1768</v>
      </c>
      <c r="K357" s="662" t="s">
        <v>1769</v>
      </c>
      <c r="L357" s="664">
        <v>2773.16</v>
      </c>
      <c r="M357" s="664">
        <v>5</v>
      </c>
      <c r="N357" s="665">
        <v>13865.8</v>
      </c>
    </row>
    <row r="358" spans="1:14" ht="14.4" customHeight="1" x14ac:dyDescent="0.3">
      <c r="A358" s="660" t="s">
        <v>564</v>
      </c>
      <c r="B358" s="661" t="s">
        <v>2167</v>
      </c>
      <c r="C358" s="662" t="s">
        <v>574</v>
      </c>
      <c r="D358" s="663" t="s">
        <v>2169</v>
      </c>
      <c r="E358" s="662" t="s">
        <v>1761</v>
      </c>
      <c r="F358" s="663" t="s">
        <v>2176</v>
      </c>
      <c r="G358" s="662"/>
      <c r="H358" s="662" t="s">
        <v>1770</v>
      </c>
      <c r="I358" s="662" t="s">
        <v>1771</v>
      </c>
      <c r="J358" s="662" t="s">
        <v>1772</v>
      </c>
      <c r="K358" s="662" t="s">
        <v>1773</v>
      </c>
      <c r="L358" s="664">
        <v>1528.07</v>
      </c>
      <c r="M358" s="664">
        <v>2</v>
      </c>
      <c r="N358" s="665">
        <v>3056.14</v>
      </c>
    </row>
    <row r="359" spans="1:14" ht="14.4" customHeight="1" x14ac:dyDescent="0.3">
      <c r="A359" s="660" t="s">
        <v>564</v>
      </c>
      <c r="B359" s="661" t="s">
        <v>2167</v>
      </c>
      <c r="C359" s="662" t="s">
        <v>574</v>
      </c>
      <c r="D359" s="663" t="s">
        <v>2169</v>
      </c>
      <c r="E359" s="662" t="s">
        <v>1761</v>
      </c>
      <c r="F359" s="663" t="s">
        <v>2176</v>
      </c>
      <c r="G359" s="662"/>
      <c r="H359" s="662" t="s">
        <v>1774</v>
      </c>
      <c r="I359" s="662" t="s">
        <v>1775</v>
      </c>
      <c r="J359" s="662" t="s">
        <v>1776</v>
      </c>
      <c r="K359" s="662" t="s">
        <v>1777</v>
      </c>
      <c r="L359" s="664">
        <v>605.3541851851852</v>
      </c>
      <c r="M359" s="664">
        <v>3.5999999999999996</v>
      </c>
      <c r="N359" s="665">
        <v>2179.2750666666666</v>
      </c>
    </row>
    <row r="360" spans="1:14" ht="14.4" customHeight="1" x14ac:dyDescent="0.3">
      <c r="A360" s="660" t="s">
        <v>564</v>
      </c>
      <c r="B360" s="661" t="s">
        <v>2167</v>
      </c>
      <c r="C360" s="662" t="s">
        <v>574</v>
      </c>
      <c r="D360" s="663" t="s">
        <v>2169</v>
      </c>
      <c r="E360" s="662" t="s">
        <v>1761</v>
      </c>
      <c r="F360" s="663" t="s">
        <v>2176</v>
      </c>
      <c r="G360" s="662"/>
      <c r="H360" s="662" t="s">
        <v>1778</v>
      </c>
      <c r="I360" s="662" t="s">
        <v>1778</v>
      </c>
      <c r="J360" s="662" t="s">
        <v>1779</v>
      </c>
      <c r="K360" s="662" t="s">
        <v>1780</v>
      </c>
      <c r="L360" s="664">
        <v>1780.8945454545453</v>
      </c>
      <c r="M360" s="664">
        <v>4.4000000000000004</v>
      </c>
      <c r="N360" s="665">
        <v>7835.9359999999997</v>
      </c>
    </row>
    <row r="361" spans="1:14" ht="14.4" customHeight="1" x14ac:dyDescent="0.3">
      <c r="A361" s="660" t="s">
        <v>564</v>
      </c>
      <c r="B361" s="661" t="s">
        <v>2167</v>
      </c>
      <c r="C361" s="662" t="s">
        <v>574</v>
      </c>
      <c r="D361" s="663" t="s">
        <v>2169</v>
      </c>
      <c r="E361" s="662" t="s">
        <v>1761</v>
      </c>
      <c r="F361" s="663" t="s">
        <v>2176</v>
      </c>
      <c r="G361" s="662"/>
      <c r="H361" s="662" t="s">
        <v>1781</v>
      </c>
      <c r="I361" s="662" t="s">
        <v>1781</v>
      </c>
      <c r="J361" s="662" t="s">
        <v>1782</v>
      </c>
      <c r="K361" s="662" t="s">
        <v>1783</v>
      </c>
      <c r="L361" s="664">
        <v>153.08054660666977</v>
      </c>
      <c r="M361" s="664">
        <v>46.2</v>
      </c>
      <c r="N361" s="665">
        <v>7072.3212532281432</v>
      </c>
    </row>
    <row r="362" spans="1:14" ht="14.4" customHeight="1" x14ac:dyDescent="0.3">
      <c r="A362" s="660" t="s">
        <v>564</v>
      </c>
      <c r="B362" s="661" t="s">
        <v>2167</v>
      </c>
      <c r="C362" s="662" t="s">
        <v>574</v>
      </c>
      <c r="D362" s="663" t="s">
        <v>2169</v>
      </c>
      <c r="E362" s="662" t="s">
        <v>1761</v>
      </c>
      <c r="F362" s="663" t="s">
        <v>2176</v>
      </c>
      <c r="G362" s="662"/>
      <c r="H362" s="662" t="s">
        <v>1784</v>
      </c>
      <c r="I362" s="662" t="s">
        <v>1784</v>
      </c>
      <c r="J362" s="662" t="s">
        <v>1785</v>
      </c>
      <c r="K362" s="662" t="s">
        <v>1786</v>
      </c>
      <c r="L362" s="664">
        <v>810.9784258195258</v>
      </c>
      <c r="M362" s="664">
        <v>2</v>
      </c>
      <c r="N362" s="665">
        <v>1621.9568516390516</v>
      </c>
    </row>
    <row r="363" spans="1:14" ht="14.4" customHeight="1" x14ac:dyDescent="0.3">
      <c r="A363" s="660" t="s">
        <v>564</v>
      </c>
      <c r="B363" s="661" t="s">
        <v>2167</v>
      </c>
      <c r="C363" s="662" t="s">
        <v>574</v>
      </c>
      <c r="D363" s="663" t="s">
        <v>2169</v>
      </c>
      <c r="E363" s="662" t="s">
        <v>1761</v>
      </c>
      <c r="F363" s="663" t="s">
        <v>2176</v>
      </c>
      <c r="G363" s="662"/>
      <c r="H363" s="662" t="s">
        <v>1787</v>
      </c>
      <c r="I363" s="662" t="s">
        <v>1787</v>
      </c>
      <c r="J363" s="662" t="s">
        <v>1788</v>
      </c>
      <c r="K363" s="662" t="s">
        <v>1789</v>
      </c>
      <c r="L363" s="664">
        <v>169.78999999999996</v>
      </c>
      <c r="M363" s="664">
        <v>34.200000000000003</v>
      </c>
      <c r="N363" s="665">
        <v>5806.8179999999993</v>
      </c>
    </row>
    <row r="364" spans="1:14" ht="14.4" customHeight="1" x14ac:dyDescent="0.3">
      <c r="A364" s="660" t="s">
        <v>564</v>
      </c>
      <c r="B364" s="661" t="s">
        <v>2167</v>
      </c>
      <c r="C364" s="662" t="s">
        <v>574</v>
      </c>
      <c r="D364" s="663" t="s">
        <v>2169</v>
      </c>
      <c r="E364" s="662" t="s">
        <v>1761</v>
      </c>
      <c r="F364" s="663" t="s">
        <v>2176</v>
      </c>
      <c r="G364" s="662"/>
      <c r="H364" s="662" t="s">
        <v>1790</v>
      </c>
      <c r="I364" s="662" t="s">
        <v>1791</v>
      </c>
      <c r="J364" s="662" t="s">
        <v>1792</v>
      </c>
      <c r="K364" s="662" t="s">
        <v>1793</v>
      </c>
      <c r="L364" s="664">
        <v>144.57999999999998</v>
      </c>
      <c r="M364" s="664">
        <v>20</v>
      </c>
      <c r="N364" s="665">
        <v>2891.5999999999995</v>
      </c>
    </row>
    <row r="365" spans="1:14" ht="14.4" customHeight="1" x14ac:dyDescent="0.3">
      <c r="A365" s="660" t="s">
        <v>564</v>
      </c>
      <c r="B365" s="661" t="s">
        <v>2167</v>
      </c>
      <c r="C365" s="662" t="s">
        <v>574</v>
      </c>
      <c r="D365" s="663" t="s">
        <v>2169</v>
      </c>
      <c r="E365" s="662" t="s">
        <v>1761</v>
      </c>
      <c r="F365" s="663" t="s">
        <v>2176</v>
      </c>
      <c r="G365" s="662" t="s">
        <v>593</v>
      </c>
      <c r="H365" s="662" t="s">
        <v>1794</v>
      </c>
      <c r="I365" s="662" t="s">
        <v>1795</v>
      </c>
      <c r="J365" s="662" t="s">
        <v>1796</v>
      </c>
      <c r="K365" s="662" t="s">
        <v>1797</v>
      </c>
      <c r="L365" s="664">
        <v>40.265600000000006</v>
      </c>
      <c r="M365" s="664">
        <v>5</v>
      </c>
      <c r="N365" s="665">
        <v>201.32800000000003</v>
      </c>
    </row>
    <row r="366" spans="1:14" ht="14.4" customHeight="1" x14ac:dyDescent="0.3">
      <c r="A366" s="660" t="s">
        <v>564</v>
      </c>
      <c r="B366" s="661" t="s">
        <v>2167</v>
      </c>
      <c r="C366" s="662" t="s">
        <v>574</v>
      </c>
      <c r="D366" s="663" t="s">
        <v>2169</v>
      </c>
      <c r="E366" s="662" t="s">
        <v>1761</v>
      </c>
      <c r="F366" s="663" t="s">
        <v>2176</v>
      </c>
      <c r="G366" s="662" t="s">
        <v>593</v>
      </c>
      <c r="H366" s="662" t="s">
        <v>1798</v>
      </c>
      <c r="I366" s="662" t="s">
        <v>1799</v>
      </c>
      <c r="J366" s="662" t="s">
        <v>1800</v>
      </c>
      <c r="K366" s="662" t="s">
        <v>674</v>
      </c>
      <c r="L366" s="664">
        <v>68.978731515847556</v>
      </c>
      <c r="M366" s="664">
        <v>18</v>
      </c>
      <c r="N366" s="665">
        <v>1241.6171672852561</v>
      </c>
    </row>
    <row r="367" spans="1:14" ht="14.4" customHeight="1" x14ac:dyDescent="0.3">
      <c r="A367" s="660" t="s">
        <v>564</v>
      </c>
      <c r="B367" s="661" t="s">
        <v>2167</v>
      </c>
      <c r="C367" s="662" t="s">
        <v>574</v>
      </c>
      <c r="D367" s="663" t="s">
        <v>2169</v>
      </c>
      <c r="E367" s="662" t="s">
        <v>1761</v>
      </c>
      <c r="F367" s="663" t="s">
        <v>2176</v>
      </c>
      <c r="G367" s="662" t="s">
        <v>593</v>
      </c>
      <c r="H367" s="662" t="s">
        <v>1801</v>
      </c>
      <c r="I367" s="662" t="s">
        <v>1802</v>
      </c>
      <c r="J367" s="662" t="s">
        <v>1803</v>
      </c>
      <c r="K367" s="662" t="s">
        <v>1804</v>
      </c>
      <c r="L367" s="664">
        <v>51.459742431714531</v>
      </c>
      <c r="M367" s="664">
        <v>1</v>
      </c>
      <c r="N367" s="665">
        <v>51.459742431714531</v>
      </c>
    </row>
    <row r="368" spans="1:14" ht="14.4" customHeight="1" x14ac:dyDescent="0.3">
      <c r="A368" s="660" t="s">
        <v>564</v>
      </c>
      <c r="B368" s="661" t="s">
        <v>2167</v>
      </c>
      <c r="C368" s="662" t="s">
        <v>574</v>
      </c>
      <c r="D368" s="663" t="s">
        <v>2169</v>
      </c>
      <c r="E368" s="662" t="s">
        <v>1761</v>
      </c>
      <c r="F368" s="663" t="s">
        <v>2176</v>
      </c>
      <c r="G368" s="662" t="s">
        <v>593</v>
      </c>
      <c r="H368" s="662" t="s">
        <v>1805</v>
      </c>
      <c r="I368" s="662" t="s">
        <v>1806</v>
      </c>
      <c r="J368" s="662" t="s">
        <v>1807</v>
      </c>
      <c r="K368" s="662" t="s">
        <v>1804</v>
      </c>
      <c r="L368" s="664">
        <v>31.95989070508217</v>
      </c>
      <c r="M368" s="664">
        <v>3</v>
      </c>
      <c r="N368" s="665">
        <v>95.879672115246507</v>
      </c>
    </row>
    <row r="369" spans="1:14" ht="14.4" customHeight="1" x14ac:dyDescent="0.3">
      <c r="A369" s="660" t="s">
        <v>564</v>
      </c>
      <c r="B369" s="661" t="s">
        <v>2167</v>
      </c>
      <c r="C369" s="662" t="s">
        <v>574</v>
      </c>
      <c r="D369" s="663" t="s">
        <v>2169</v>
      </c>
      <c r="E369" s="662" t="s">
        <v>1761</v>
      </c>
      <c r="F369" s="663" t="s">
        <v>2176</v>
      </c>
      <c r="G369" s="662" t="s">
        <v>593</v>
      </c>
      <c r="H369" s="662" t="s">
        <v>1808</v>
      </c>
      <c r="I369" s="662" t="s">
        <v>1809</v>
      </c>
      <c r="J369" s="662" t="s">
        <v>1810</v>
      </c>
      <c r="K369" s="662" t="s">
        <v>1811</v>
      </c>
      <c r="L369" s="664">
        <v>174.47024999999999</v>
      </c>
      <c r="M369" s="664">
        <v>4</v>
      </c>
      <c r="N369" s="665">
        <v>697.88099999999997</v>
      </c>
    </row>
    <row r="370" spans="1:14" ht="14.4" customHeight="1" x14ac:dyDescent="0.3">
      <c r="A370" s="660" t="s">
        <v>564</v>
      </c>
      <c r="B370" s="661" t="s">
        <v>2167</v>
      </c>
      <c r="C370" s="662" t="s">
        <v>574</v>
      </c>
      <c r="D370" s="663" t="s">
        <v>2169</v>
      </c>
      <c r="E370" s="662" t="s">
        <v>1761</v>
      </c>
      <c r="F370" s="663" t="s">
        <v>2176</v>
      </c>
      <c r="G370" s="662" t="s">
        <v>593</v>
      </c>
      <c r="H370" s="662" t="s">
        <v>1812</v>
      </c>
      <c r="I370" s="662" t="s">
        <v>1813</v>
      </c>
      <c r="J370" s="662" t="s">
        <v>1814</v>
      </c>
      <c r="K370" s="662" t="s">
        <v>1815</v>
      </c>
      <c r="L370" s="664">
        <v>128.06808508253482</v>
      </c>
      <c r="M370" s="664">
        <v>2</v>
      </c>
      <c r="N370" s="665">
        <v>256.13617016506964</v>
      </c>
    </row>
    <row r="371" spans="1:14" ht="14.4" customHeight="1" x14ac:dyDescent="0.3">
      <c r="A371" s="660" t="s">
        <v>564</v>
      </c>
      <c r="B371" s="661" t="s">
        <v>2167</v>
      </c>
      <c r="C371" s="662" t="s">
        <v>574</v>
      </c>
      <c r="D371" s="663" t="s">
        <v>2169</v>
      </c>
      <c r="E371" s="662" t="s">
        <v>1761</v>
      </c>
      <c r="F371" s="663" t="s">
        <v>2176</v>
      </c>
      <c r="G371" s="662" t="s">
        <v>593</v>
      </c>
      <c r="H371" s="662" t="s">
        <v>1816</v>
      </c>
      <c r="I371" s="662" t="s">
        <v>1817</v>
      </c>
      <c r="J371" s="662" t="s">
        <v>1818</v>
      </c>
      <c r="K371" s="662" t="s">
        <v>1819</v>
      </c>
      <c r="L371" s="664">
        <v>517.50008332777816</v>
      </c>
      <c r="M371" s="664">
        <v>1.5</v>
      </c>
      <c r="N371" s="665">
        <v>776.25012499166724</v>
      </c>
    </row>
    <row r="372" spans="1:14" ht="14.4" customHeight="1" x14ac:dyDescent="0.3">
      <c r="A372" s="660" t="s">
        <v>564</v>
      </c>
      <c r="B372" s="661" t="s">
        <v>2167</v>
      </c>
      <c r="C372" s="662" t="s">
        <v>574</v>
      </c>
      <c r="D372" s="663" t="s">
        <v>2169</v>
      </c>
      <c r="E372" s="662" t="s">
        <v>1761</v>
      </c>
      <c r="F372" s="663" t="s">
        <v>2176</v>
      </c>
      <c r="G372" s="662" t="s">
        <v>593</v>
      </c>
      <c r="H372" s="662" t="s">
        <v>1820</v>
      </c>
      <c r="I372" s="662" t="s">
        <v>1821</v>
      </c>
      <c r="J372" s="662" t="s">
        <v>1822</v>
      </c>
      <c r="K372" s="662" t="s">
        <v>1823</v>
      </c>
      <c r="L372" s="664">
        <v>105.16981545968508</v>
      </c>
      <c r="M372" s="664">
        <v>2</v>
      </c>
      <c r="N372" s="665">
        <v>210.33963091937017</v>
      </c>
    </row>
    <row r="373" spans="1:14" ht="14.4" customHeight="1" x14ac:dyDescent="0.3">
      <c r="A373" s="660" t="s">
        <v>564</v>
      </c>
      <c r="B373" s="661" t="s">
        <v>2167</v>
      </c>
      <c r="C373" s="662" t="s">
        <v>574</v>
      </c>
      <c r="D373" s="663" t="s">
        <v>2169</v>
      </c>
      <c r="E373" s="662" t="s">
        <v>1761</v>
      </c>
      <c r="F373" s="663" t="s">
        <v>2176</v>
      </c>
      <c r="G373" s="662" t="s">
        <v>593</v>
      </c>
      <c r="H373" s="662" t="s">
        <v>1824</v>
      </c>
      <c r="I373" s="662" t="s">
        <v>1825</v>
      </c>
      <c r="J373" s="662" t="s">
        <v>1826</v>
      </c>
      <c r="K373" s="662" t="s">
        <v>1827</v>
      </c>
      <c r="L373" s="664">
        <v>12522.478888888892</v>
      </c>
      <c r="M373" s="664">
        <v>3</v>
      </c>
      <c r="N373" s="665">
        <v>37567.436666666676</v>
      </c>
    </row>
    <row r="374" spans="1:14" ht="14.4" customHeight="1" x14ac:dyDescent="0.3">
      <c r="A374" s="660" t="s">
        <v>564</v>
      </c>
      <c r="B374" s="661" t="s">
        <v>2167</v>
      </c>
      <c r="C374" s="662" t="s">
        <v>574</v>
      </c>
      <c r="D374" s="663" t="s">
        <v>2169</v>
      </c>
      <c r="E374" s="662" t="s">
        <v>1761</v>
      </c>
      <c r="F374" s="663" t="s">
        <v>2176</v>
      </c>
      <c r="G374" s="662" t="s">
        <v>593</v>
      </c>
      <c r="H374" s="662" t="s">
        <v>1828</v>
      </c>
      <c r="I374" s="662" t="s">
        <v>1829</v>
      </c>
      <c r="J374" s="662" t="s">
        <v>1803</v>
      </c>
      <c r="K374" s="662" t="s">
        <v>1830</v>
      </c>
      <c r="L374" s="664">
        <v>235.75960437845492</v>
      </c>
      <c r="M374" s="664">
        <v>69</v>
      </c>
      <c r="N374" s="665">
        <v>16267.41270211339</v>
      </c>
    </row>
    <row r="375" spans="1:14" ht="14.4" customHeight="1" x14ac:dyDescent="0.3">
      <c r="A375" s="660" t="s">
        <v>564</v>
      </c>
      <c r="B375" s="661" t="s">
        <v>2167</v>
      </c>
      <c r="C375" s="662" t="s">
        <v>574</v>
      </c>
      <c r="D375" s="663" t="s">
        <v>2169</v>
      </c>
      <c r="E375" s="662" t="s">
        <v>1761</v>
      </c>
      <c r="F375" s="663" t="s">
        <v>2176</v>
      </c>
      <c r="G375" s="662" t="s">
        <v>593</v>
      </c>
      <c r="H375" s="662" t="s">
        <v>1831</v>
      </c>
      <c r="I375" s="662" t="s">
        <v>1832</v>
      </c>
      <c r="J375" s="662" t="s">
        <v>1833</v>
      </c>
      <c r="K375" s="662" t="s">
        <v>1834</v>
      </c>
      <c r="L375" s="664">
        <v>276.62907026978451</v>
      </c>
      <c r="M375" s="664">
        <v>3</v>
      </c>
      <c r="N375" s="665">
        <v>829.88721080935352</v>
      </c>
    </row>
    <row r="376" spans="1:14" ht="14.4" customHeight="1" x14ac:dyDescent="0.3">
      <c r="A376" s="660" t="s">
        <v>564</v>
      </c>
      <c r="B376" s="661" t="s">
        <v>2167</v>
      </c>
      <c r="C376" s="662" t="s">
        <v>574</v>
      </c>
      <c r="D376" s="663" t="s">
        <v>2169</v>
      </c>
      <c r="E376" s="662" t="s">
        <v>1761</v>
      </c>
      <c r="F376" s="663" t="s">
        <v>2176</v>
      </c>
      <c r="G376" s="662" t="s">
        <v>593</v>
      </c>
      <c r="H376" s="662" t="s">
        <v>1835</v>
      </c>
      <c r="I376" s="662" t="s">
        <v>1836</v>
      </c>
      <c r="J376" s="662" t="s">
        <v>1837</v>
      </c>
      <c r="K376" s="662" t="s">
        <v>674</v>
      </c>
      <c r="L376" s="664">
        <v>63</v>
      </c>
      <c r="M376" s="664">
        <v>1</v>
      </c>
      <c r="N376" s="665">
        <v>63</v>
      </c>
    </row>
    <row r="377" spans="1:14" ht="14.4" customHeight="1" x14ac:dyDescent="0.3">
      <c r="A377" s="660" t="s">
        <v>564</v>
      </c>
      <c r="B377" s="661" t="s">
        <v>2167</v>
      </c>
      <c r="C377" s="662" t="s">
        <v>574</v>
      </c>
      <c r="D377" s="663" t="s">
        <v>2169</v>
      </c>
      <c r="E377" s="662" t="s">
        <v>1761</v>
      </c>
      <c r="F377" s="663" t="s">
        <v>2176</v>
      </c>
      <c r="G377" s="662" t="s">
        <v>593</v>
      </c>
      <c r="H377" s="662" t="s">
        <v>1838</v>
      </c>
      <c r="I377" s="662" t="s">
        <v>1839</v>
      </c>
      <c r="J377" s="662" t="s">
        <v>1840</v>
      </c>
      <c r="K377" s="662" t="s">
        <v>1841</v>
      </c>
      <c r="L377" s="664">
        <v>49.24</v>
      </c>
      <c r="M377" s="664">
        <v>1</v>
      </c>
      <c r="N377" s="665">
        <v>49.24</v>
      </c>
    </row>
    <row r="378" spans="1:14" ht="14.4" customHeight="1" x14ac:dyDescent="0.3">
      <c r="A378" s="660" t="s">
        <v>564</v>
      </c>
      <c r="B378" s="661" t="s">
        <v>2167</v>
      </c>
      <c r="C378" s="662" t="s">
        <v>574</v>
      </c>
      <c r="D378" s="663" t="s">
        <v>2169</v>
      </c>
      <c r="E378" s="662" t="s">
        <v>1761</v>
      </c>
      <c r="F378" s="663" t="s">
        <v>2176</v>
      </c>
      <c r="G378" s="662" t="s">
        <v>593</v>
      </c>
      <c r="H378" s="662" t="s">
        <v>1842</v>
      </c>
      <c r="I378" s="662" t="s">
        <v>1843</v>
      </c>
      <c r="J378" s="662" t="s">
        <v>1840</v>
      </c>
      <c r="K378" s="662" t="s">
        <v>1844</v>
      </c>
      <c r="L378" s="664">
        <v>46.54</v>
      </c>
      <c r="M378" s="664">
        <v>2</v>
      </c>
      <c r="N378" s="665">
        <v>93.08</v>
      </c>
    </row>
    <row r="379" spans="1:14" ht="14.4" customHeight="1" x14ac:dyDescent="0.3">
      <c r="A379" s="660" t="s">
        <v>564</v>
      </c>
      <c r="B379" s="661" t="s">
        <v>2167</v>
      </c>
      <c r="C379" s="662" t="s">
        <v>574</v>
      </c>
      <c r="D379" s="663" t="s">
        <v>2169</v>
      </c>
      <c r="E379" s="662" t="s">
        <v>1761</v>
      </c>
      <c r="F379" s="663" t="s">
        <v>2176</v>
      </c>
      <c r="G379" s="662" t="s">
        <v>593</v>
      </c>
      <c r="H379" s="662" t="s">
        <v>1845</v>
      </c>
      <c r="I379" s="662" t="s">
        <v>1846</v>
      </c>
      <c r="J379" s="662" t="s">
        <v>1847</v>
      </c>
      <c r="K379" s="662" t="s">
        <v>1797</v>
      </c>
      <c r="L379" s="664">
        <v>40.779970181688775</v>
      </c>
      <c r="M379" s="664">
        <v>3</v>
      </c>
      <c r="N379" s="665">
        <v>122.33991054506632</v>
      </c>
    </row>
    <row r="380" spans="1:14" ht="14.4" customHeight="1" x14ac:dyDescent="0.3">
      <c r="A380" s="660" t="s">
        <v>564</v>
      </c>
      <c r="B380" s="661" t="s">
        <v>2167</v>
      </c>
      <c r="C380" s="662" t="s">
        <v>574</v>
      </c>
      <c r="D380" s="663" t="s">
        <v>2169</v>
      </c>
      <c r="E380" s="662" t="s">
        <v>1761</v>
      </c>
      <c r="F380" s="663" t="s">
        <v>2176</v>
      </c>
      <c r="G380" s="662" t="s">
        <v>593</v>
      </c>
      <c r="H380" s="662" t="s">
        <v>1848</v>
      </c>
      <c r="I380" s="662" t="s">
        <v>1848</v>
      </c>
      <c r="J380" s="662" t="s">
        <v>1849</v>
      </c>
      <c r="K380" s="662" t="s">
        <v>1850</v>
      </c>
      <c r="L380" s="664">
        <v>10845.945606060606</v>
      </c>
      <c r="M380" s="664">
        <v>3.3</v>
      </c>
      <c r="N380" s="665">
        <v>35791.620499999997</v>
      </c>
    </row>
    <row r="381" spans="1:14" ht="14.4" customHeight="1" x14ac:dyDescent="0.3">
      <c r="A381" s="660" t="s">
        <v>564</v>
      </c>
      <c r="B381" s="661" t="s">
        <v>2167</v>
      </c>
      <c r="C381" s="662" t="s">
        <v>574</v>
      </c>
      <c r="D381" s="663" t="s">
        <v>2169</v>
      </c>
      <c r="E381" s="662" t="s">
        <v>1761</v>
      </c>
      <c r="F381" s="663" t="s">
        <v>2176</v>
      </c>
      <c r="G381" s="662" t="s">
        <v>593</v>
      </c>
      <c r="H381" s="662" t="s">
        <v>1851</v>
      </c>
      <c r="I381" s="662" t="s">
        <v>1852</v>
      </c>
      <c r="J381" s="662" t="s">
        <v>1853</v>
      </c>
      <c r="K381" s="662" t="s">
        <v>1854</v>
      </c>
      <c r="L381" s="664">
        <v>862.87000000000023</v>
      </c>
      <c r="M381" s="664">
        <v>4</v>
      </c>
      <c r="N381" s="665">
        <v>3451.4800000000009</v>
      </c>
    </row>
    <row r="382" spans="1:14" ht="14.4" customHeight="1" x14ac:dyDescent="0.3">
      <c r="A382" s="660" t="s">
        <v>564</v>
      </c>
      <c r="B382" s="661" t="s">
        <v>2167</v>
      </c>
      <c r="C382" s="662" t="s">
        <v>574</v>
      </c>
      <c r="D382" s="663" t="s">
        <v>2169</v>
      </c>
      <c r="E382" s="662" t="s">
        <v>1761</v>
      </c>
      <c r="F382" s="663" t="s">
        <v>2176</v>
      </c>
      <c r="G382" s="662" t="s">
        <v>593</v>
      </c>
      <c r="H382" s="662" t="s">
        <v>1855</v>
      </c>
      <c r="I382" s="662" t="s">
        <v>1855</v>
      </c>
      <c r="J382" s="662" t="s">
        <v>1818</v>
      </c>
      <c r="K382" s="662" t="s">
        <v>1819</v>
      </c>
      <c r="L382" s="664">
        <v>312.12489421977529</v>
      </c>
      <c r="M382" s="664">
        <v>9.6000000000000014</v>
      </c>
      <c r="N382" s="665">
        <v>2996.3989845098431</v>
      </c>
    </row>
    <row r="383" spans="1:14" ht="14.4" customHeight="1" x14ac:dyDescent="0.3">
      <c r="A383" s="660" t="s">
        <v>564</v>
      </c>
      <c r="B383" s="661" t="s">
        <v>2167</v>
      </c>
      <c r="C383" s="662" t="s">
        <v>574</v>
      </c>
      <c r="D383" s="663" t="s">
        <v>2169</v>
      </c>
      <c r="E383" s="662" t="s">
        <v>1761</v>
      </c>
      <c r="F383" s="663" t="s">
        <v>2176</v>
      </c>
      <c r="G383" s="662" t="s">
        <v>1517</v>
      </c>
      <c r="H383" s="662" t="s">
        <v>1856</v>
      </c>
      <c r="I383" s="662" t="s">
        <v>1856</v>
      </c>
      <c r="J383" s="662" t="s">
        <v>1857</v>
      </c>
      <c r="K383" s="662" t="s">
        <v>1858</v>
      </c>
      <c r="L383" s="664">
        <v>68.200078397292657</v>
      </c>
      <c r="M383" s="664">
        <v>6</v>
      </c>
      <c r="N383" s="665">
        <v>409.20047038375594</v>
      </c>
    </row>
    <row r="384" spans="1:14" ht="14.4" customHeight="1" x14ac:dyDescent="0.3">
      <c r="A384" s="660" t="s">
        <v>564</v>
      </c>
      <c r="B384" s="661" t="s">
        <v>2167</v>
      </c>
      <c r="C384" s="662" t="s">
        <v>574</v>
      </c>
      <c r="D384" s="663" t="s">
        <v>2169</v>
      </c>
      <c r="E384" s="662" t="s">
        <v>1761</v>
      </c>
      <c r="F384" s="663" t="s">
        <v>2176</v>
      </c>
      <c r="G384" s="662" t="s">
        <v>1517</v>
      </c>
      <c r="H384" s="662" t="s">
        <v>1859</v>
      </c>
      <c r="I384" s="662" t="s">
        <v>1860</v>
      </c>
      <c r="J384" s="662" t="s">
        <v>1810</v>
      </c>
      <c r="K384" s="662" t="s">
        <v>1861</v>
      </c>
      <c r="L384" s="664">
        <v>21.577564935064931</v>
      </c>
      <c r="M384" s="664">
        <v>154</v>
      </c>
      <c r="N384" s="665">
        <v>3322.9449999999993</v>
      </c>
    </row>
    <row r="385" spans="1:14" ht="14.4" customHeight="1" x14ac:dyDescent="0.3">
      <c r="A385" s="660" t="s">
        <v>564</v>
      </c>
      <c r="B385" s="661" t="s">
        <v>2167</v>
      </c>
      <c r="C385" s="662" t="s">
        <v>574</v>
      </c>
      <c r="D385" s="663" t="s">
        <v>2169</v>
      </c>
      <c r="E385" s="662" t="s">
        <v>1761</v>
      </c>
      <c r="F385" s="663" t="s">
        <v>2176</v>
      </c>
      <c r="G385" s="662" t="s">
        <v>1517</v>
      </c>
      <c r="H385" s="662" t="s">
        <v>1862</v>
      </c>
      <c r="I385" s="662" t="s">
        <v>1863</v>
      </c>
      <c r="J385" s="662" t="s">
        <v>1864</v>
      </c>
      <c r="K385" s="662" t="s">
        <v>1865</v>
      </c>
      <c r="L385" s="664">
        <v>603.24033513845609</v>
      </c>
      <c r="M385" s="664">
        <v>40.4</v>
      </c>
      <c r="N385" s="665">
        <v>24370.909539593627</v>
      </c>
    </row>
    <row r="386" spans="1:14" ht="14.4" customHeight="1" x14ac:dyDescent="0.3">
      <c r="A386" s="660" t="s">
        <v>564</v>
      </c>
      <c r="B386" s="661" t="s">
        <v>2167</v>
      </c>
      <c r="C386" s="662" t="s">
        <v>574</v>
      </c>
      <c r="D386" s="663" t="s">
        <v>2169</v>
      </c>
      <c r="E386" s="662" t="s">
        <v>1761</v>
      </c>
      <c r="F386" s="663" t="s">
        <v>2176</v>
      </c>
      <c r="G386" s="662" t="s">
        <v>1517</v>
      </c>
      <c r="H386" s="662" t="s">
        <v>1866</v>
      </c>
      <c r="I386" s="662" t="s">
        <v>1866</v>
      </c>
      <c r="J386" s="662" t="s">
        <v>1867</v>
      </c>
      <c r="K386" s="662" t="s">
        <v>1868</v>
      </c>
      <c r="L386" s="664">
        <v>599.11072962438107</v>
      </c>
      <c r="M386" s="664">
        <v>4</v>
      </c>
      <c r="N386" s="665">
        <v>2396.4429184975243</v>
      </c>
    </row>
    <row r="387" spans="1:14" ht="14.4" customHeight="1" x14ac:dyDescent="0.3">
      <c r="A387" s="660" t="s">
        <v>564</v>
      </c>
      <c r="B387" s="661" t="s">
        <v>2167</v>
      </c>
      <c r="C387" s="662" t="s">
        <v>574</v>
      </c>
      <c r="D387" s="663" t="s">
        <v>2169</v>
      </c>
      <c r="E387" s="662" t="s">
        <v>1761</v>
      </c>
      <c r="F387" s="663" t="s">
        <v>2176</v>
      </c>
      <c r="G387" s="662" t="s">
        <v>1517</v>
      </c>
      <c r="H387" s="662" t="s">
        <v>1869</v>
      </c>
      <c r="I387" s="662" t="s">
        <v>1870</v>
      </c>
      <c r="J387" s="662" t="s">
        <v>1871</v>
      </c>
      <c r="K387" s="662" t="s">
        <v>1769</v>
      </c>
      <c r="L387" s="664">
        <v>138.60883240632762</v>
      </c>
      <c r="M387" s="664">
        <v>3.6</v>
      </c>
      <c r="N387" s="665">
        <v>498.99179666277945</v>
      </c>
    </row>
    <row r="388" spans="1:14" ht="14.4" customHeight="1" x14ac:dyDescent="0.3">
      <c r="A388" s="660" t="s">
        <v>564</v>
      </c>
      <c r="B388" s="661" t="s">
        <v>2167</v>
      </c>
      <c r="C388" s="662" t="s">
        <v>574</v>
      </c>
      <c r="D388" s="663" t="s">
        <v>2169</v>
      </c>
      <c r="E388" s="662" t="s">
        <v>1761</v>
      </c>
      <c r="F388" s="663" t="s">
        <v>2176</v>
      </c>
      <c r="G388" s="662" t="s">
        <v>1517</v>
      </c>
      <c r="H388" s="662" t="s">
        <v>1872</v>
      </c>
      <c r="I388" s="662" t="s">
        <v>1873</v>
      </c>
      <c r="J388" s="662" t="s">
        <v>1874</v>
      </c>
      <c r="K388" s="662" t="s">
        <v>1875</v>
      </c>
      <c r="L388" s="664">
        <v>35.089999999999996</v>
      </c>
      <c r="M388" s="664">
        <v>96</v>
      </c>
      <c r="N388" s="665">
        <v>3368.6399999999994</v>
      </c>
    </row>
    <row r="389" spans="1:14" ht="14.4" customHeight="1" x14ac:dyDescent="0.3">
      <c r="A389" s="660" t="s">
        <v>564</v>
      </c>
      <c r="B389" s="661" t="s">
        <v>2167</v>
      </c>
      <c r="C389" s="662" t="s">
        <v>574</v>
      </c>
      <c r="D389" s="663" t="s">
        <v>2169</v>
      </c>
      <c r="E389" s="662" t="s">
        <v>1761</v>
      </c>
      <c r="F389" s="663" t="s">
        <v>2176</v>
      </c>
      <c r="G389" s="662" t="s">
        <v>1517</v>
      </c>
      <c r="H389" s="662" t="s">
        <v>1876</v>
      </c>
      <c r="I389" s="662" t="s">
        <v>1877</v>
      </c>
      <c r="J389" s="662" t="s">
        <v>1878</v>
      </c>
      <c r="K389" s="662" t="s">
        <v>1879</v>
      </c>
      <c r="L389" s="664">
        <v>632.4994802093297</v>
      </c>
      <c r="M389" s="664">
        <v>2</v>
      </c>
      <c r="N389" s="665">
        <v>1264.9989604186594</v>
      </c>
    </row>
    <row r="390" spans="1:14" ht="14.4" customHeight="1" x14ac:dyDescent="0.3">
      <c r="A390" s="660" t="s">
        <v>564</v>
      </c>
      <c r="B390" s="661" t="s">
        <v>2167</v>
      </c>
      <c r="C390" s="662" t="s">
        <v>574</v>
      </c>
      <c r="D390" s="663" t="s">
        <v>2169</v>
      </c>
      <c r="E390" s="662" t="s">
        <v>1761</v>
      </c>
      <c r="F390" s="663" t="s">
        <v>2176</v>
      </c>
      <c r="G390" s="662" t="s">
        <v>1517</v>
      </c>
      <c r="H390" s="662" t="s">
        <v>1880</v>
      </c>
      <c r="I390" s="662" t="s">
        <v>1881</v>
      </c>
      <c r="J390" s="662" t="s">
        <v>1882</v>
      </c>
      <c r="K390" s="662" t="s">
        <v>1883</v>
      </c>
      <c r="L390" s="664">
        <v>45.029999999999994</v>
      </c>
      <c r="M390" s="664">
        <v>70</v>
      </c>
      <c r="N390" s="665">
        <v>3152.0999999999995</v>
      </c>
    </row>
    <row r="391" spans="1:14" ht="14.4" customHeight="1" x14ac:dyDescent="0.3">
      <c r="A391" s="660" t="s">
        <v>564</v>
      </c>
      <c r="B391" s="661" t="s">
        <v>2167</v>
      </c>
      <c r="C391" s="662" t="s">
        <v>574</v>
      </c>
      <c r="D391" s="663" t="s">
        <v>2169</v>
      </c>
      <c r="E391" s="662" t="s">
        <v>1761</v>
      </c>
      <c r="F391" s="663" t="s">
        <v>2176</v>
      </c>
      <c r="G391" s="662" t="s">
        <v>1517</v>
      </c>
      <c r="H391" s="662" t="s">
        <v>1884</v>
      </c>
      <c r="I391" s="662" t="s">
        <v>1884</v>
      </c>
      <c r="J391" s="662" t="s">
        <v>1885</v>
      </c>
      <c r="K391" s="662" t="s">
        <v>1886</v>
      </c>
      <c r="L391" s="664">
        <v>591.40851249179957</v>
      </c>
      <c r="M391" s="664">
        <v>8</v>
      </c>
      <c r="N391" s="665">
        <v>4731.2680999343966</v>
      </c>
    </row>
    <row r="392" spans="1:14" ht="14.4" customHeight="1" x14ac:dyDescent="0.3">
      <c r="A392" s="660" t="s">
        <v>564</v>
      </c>
      <c r="B392" s="661" t="s">
        <v>2167</v>
      </c>
      <c r="C392" s="662" t="s">
        <v>574</v>
      </c>
      <c r="D392" s="663" t="s">
        <v>2169</v>
      </c>
      <c r="E392" s="662" t="s">
        <v>1761</v>
      </c>
      <c r="F392" s="663" t="s">
        <v>2176</v>
      </c>
      <c r="G392" s="662" t="s">
        <v>1517</v>
      </c>
      <c r="H392" s="662" t="s">
        <v>1887</v>
      </c>
      <c r="I392" s="662" t="s">
        <v>1888</v>
      </c>
      <c r="J392" s="662" t="s">
        <v>1889</v>
      </c>
      <c r="K392" s="662" t="s">
        <v>1890</v>
      </c>
      <c r="L392" s="664">
        <v>28.889926706291497</v>
      </c>
      <c r="M392" s="664">
        <v>55</v>
      </c>
      <c r="N392" s="665">
        <v>1588.9459688460324</v>
      </c>
    </row>
    <row r="393" spans="1:14" ht="14.4" customHeight="1" x14ac:dyDescent="0.3">
      <c r="A393" s="660" t="s">
        <v>564</v>
      </c>
      <c r="B393" s="661" t="s">
        <v>2167</v>
      </c>
      <c r="C393" s="662" t="s">
        <v>574</v>
      </c>
      <c r="D393" s="663" t="s">
        <v>2169</v>
      </c>
      <c r="E393" s="662" t="s">
        <v>1761</v>
      </c>
      <c r="F393" s="663" t="s">
        <v>2176</v>
      </c>
      <c r="G393" s="662" t="s">
        <v>1517</v>
      </c>
      <c r="H393" s="662" t="s">
        <v>1891</v>
      </c>
      <c r="I393" s="662" t="s">
        <v>1892</v>
      </c>
      <c r="J393" s="662" t="s">
        <v>1893</v>
      </c>
      <c r="K393" s="662"/>
      <c r="L393" s="664">
        <v>672.95999999999992</v>
      </c>
      <c r="M393" s="664">
        <v>3</v>
      </c>
      <c r="N393" s="665">
        <v>2018.8799999999997</v>
      </c>
    </row>
    <row r="394" spans="1:14" ht="14.4" customHeight="1" x14ac:dyDescent="0.3">
      <c r="A394" s="660" t="s">
        <v>564</v>
      </c>
      <c r="B394" s="661" t="s">
        <v>2167</v>
      </c>
      <c r="C394" s="662" t="s">
        <v>574</v>
      </c>
      <c r="D394" s="663" t="s">
        <v>2169</v>
      </c>
      <c r="E394" s="662" t="s">
        <v>1761</v>
      </c>
      <c r="F394" s="663" t="s">
        <v>2176</v>
      </c>
      <c r="G394" s="662" t="s">
        <v>1517</v>
      </c>
      <c r="H394" s="662" t="s">
        <v>1894</v>
      </c>
      <c r="I394" s="662" t="s">
        <v>1895</v>
      </c>
      <c r="J394" s="662" t="s">
        <v>1896</v>
      </c>
      <c r="K394" s="662" t="s">
        <v>1897</v>
      </c>
      <c r="L394" s="664">
        <v>77.659741456414267</v>
      </c>
      <c r="M394" s="664">
        <v>189</v>
      </c>
      <c r="N394" s="665">
        <v>14677.691135262296</v>
      </c>
    </row>
    <row r="395" spans="1:14" ht="14.4" customHeight="1" x14ac:dyDescent="0.3">
      <c r="A395" s="660" t="s">
        <v>564</v>
      </c>
      <c r="B395" s="661" t="s">
        <v>2167</v>
      </c>
      <c r="C395" s="662" t="s">
        <v>574</v>
      </c>
      <c r="D395" s="663" t="s">
        <v>2169</v>
      </c>
      <c r="E395" s="662" t="s">
        <v>1761</v>
      </c>
      <c r="F395" s="663" t="s">
        <v>2176</v>
      </c>
      <c r="G395" s="662" t="s">
        <v>1517</v>
      </c>
      <c r="H395" s="662" t="s">
        <v>1898</v>
      </c>
      <c r="I395" s="662" t="s">
        <v>1898</v>
      </c>
      <c r="J395" s="662" t="s">
        <v>1899</v>
      </c>
      <c r="K395" s="662" t="s">
        <v>1789</v>
      </c>
      <c r="L395" s="664">
        <v>937.96958426351637</v>
      </c>
      <c r="M395" s="664">
        <v>14</v>
      </c>
      <c r="N395" s="665">
        <v>13131.574179689229</v>
      </c>
    </row>
    <row r="396" spans="1:14" ht="14.4" customHeight="1" x14ac:dyDescent="0.3">
      <c r="A396" s="660" t="s">
        <v>564</v>
      </c>
      <c r="B396" s="661" t="s">
        <v>2167</v>
      </c>
      <c r="C396" s="662" t="s">
        <v>574</v>
      </c>
      <c r="D396" s="663" t="s">
        <v>2169</v>
      </c>
      <c r="E396" s="662" t="s">
        <v>1761</v>
      </c>
      <c r="F396" s="663" t="s">
        <v>2176</v>
      </c>
      <c r="G396" s="662" t="s">
        <v>1517</v>
      </c>
      <c r="H396" s="662" t="s">
        <v>1900</v>
      </c>
      <c r="I396" s="662" t="s">
        <v>1901</v>
      </c>
      <c r="J396" s="662" t="s">
        <v>1902</v>
      </c>
      <c r="K396" s="662" t="s">
        <v>1903</v>
      </c>
      <c r="L396" s="664">
        <v>785.1643875547137</v>
      </c>
      <c r="M396" s="664">
        <v>45</v>
      </c>
      <c r="N396" s="665">
        <v>35332.397439962115</v>
      </c>
    </row>
    <row r="397" spans="1:14" ht="14.4" customHeight="1" x14ac:dyDescent="0.3">
      <c r="A397" s="660" t="s">
        <v>564</v>
      </c>
      <c r="B397" s="661" t="s">
        <v>2167</v>
      </c>
      <c r="C397" s="662" t="s">
        <v>574</v>
      </c>
      <c r="D397" s="663" t="s">
        <v>2169</v>
      </c>
      <c r="E397" s="662" t="s">
        <v>1761</v>
      </c>
      <c r="F397" s="663" t="s">
        <v>2176</v>
      </c>
      <c r="G397" s="662" t="s">
        <v>1517</v>
      </c>
      <c r="H397" s="662" t="s">
        <v>1904</v>
      </c>
      <c r="I397" s="662" t="s">
        <v>1904</v>
      </c>
      <c r="J397" s="662" t="s">
        <v>1905</v>
      </c>
      <c r="K397" s="662" t="s">
        <v>1906</v>
      </c>
      <c r="L397" s="664">
        <v>566.11627906976764</v>
      </c>
      <c r="M397" s="664">
        <v>34.399999999999991</v>
      </c>
      <c r="N397" s="665">
        <v>19474.400000000001</v>
      </c>
    </row>
    <row r="398" spans="1:14" ht="14.4" customHeight="1" x14ac:dyDescent="0.3">
      <c r="A398" s="660" t="s">
        <v>564</v>
      </c>
      <c r="B398" s="661" t="s">
        <v>2167</v>
      </c>
      <c r="C398" s="662" t="s">
        <v>574</v>
      </c>
      <c r="D398" s="663" t="s">
        <v>2169</v>
      </c>
      <c r="E398" s="662" t="s">
        <v>1761</v>
      </c>
      <c r="F398" s="663" t="s">
        <v>2176</v>
      </c>
      <c r="G398" s="662" t="s">
        <v>1517</v>
      </c>
      <c r="H398" s="662" t="s">
        <v>1907</v>
      </c>
      <c r="I398" s="662" t="s">
        <v>1907</v>
      </c>
      <c r="J398" s="662" t="s">
        <v>1908</v>
      </c>
      <c r="K398" s="662" t="s">
        <v>1909</v>
      </c>
      <c r="L398" s="664">
        <v>8346.2929999999997</v>
      </c>
      <c r="M398" s="664">
        <v>1</v>
      </c>
      <c r="N398" s="665">
        <v>8346.2929999999997</v>
      </c>
    </row>
    <row r="399" spans="1:14" ht="14.4" customHeight="1" x14ac:dyDescent="0.3">
      <c r="A399" s="660" t="s">
        <v>564</v>
      </c>
      <c r="B399" s="661" t="s">
        <v>2167</v>
      </c>
      <c r="C399" s="662" t="s">
        <v>574</v>
      </c>
      <c r="D399" s="663" t="s">
        <v>2169</v>
      </c>
      <c r="E399" s="662" t="s">
        <v>1761</v>
      </c>
      <c r="F399" s="663" t="s">
        <v>2176</v>
      </c>
      <c r="G399" s="662" t="s">
        <v>1517</v>
      </c>
      <c r="H399" s="662" t="s">
        <v>1910</v>
      </c>
      <c r="I399" s="662" t="s">
        <v>1910</v>
      </c>
      <c r="J399" s="662" t="s">
        <v>1911</v>
      </c>
      <c r="K399" s="662" t="s">
        <v>1912</v>
      </c>
      <c r="L399" s="664">
        <v>155.16119265014129</v>
      </c>
      <c r="M399" s="664">
        <v>323</v>
      </c>
      <c r="N399" s="665">
        <v>50117.065225995641</v>
      </c>
    </row>
    <row r="400" spans="1:14" ht="14.4" customHeight="1" x14ac:dyDescent="0.3">
      <c r="A400" s="660" t="s">
        <v>564</v>
      </c>
      <c r="B400" s="661" t="s">
        <v>2167</v>
      </c>
      <c r="C400" s="662" t="s">
        <v>574</v>
      </c>
      <c r="D400" s="663" t="s">
        <v>2169</v>
      </c>
      <c r="E400" s="662" t="s">
        <v>1761</v>
      </c>
      <c r="F400" s="663" t="s">
        <v>2176</v>
      </c>
      <c r="G400" s="662" t="s">
        <v>1517</v>
      </c>
      <c r="H400" s="662" t="s">
        <v>1913</v>
      </c>
      <c r="I400" s="662" t="s">
        <v>1913</v>
      </c>
      <c r="J400" s="662" t="s">
        <v>1914</v>
      </c>
      <c r="K400" s="662" t="s">
        <v>1915</v>
      </c>
      <c r="L400" s="664">
        <v>238.4879760652409</v>
      </c>
      <c r="M400" s="664">
        <v>8.4</v>
      </c>
      <c r="N400" s="665">
        <v>2003.2989989480236</v>
      </c>
    </row>
    <row r="401" spans="1:14" ht="14.4" customHeight="1" x14ac:dyDescent="0.3">
      <c r="A401" s="660" t="s">
        <v>564</v>
      </c>
      <c r="B401" s="661" t="s">
        <v>2167</v>
      </c>
      <c r="C401" s="662" t="s">
        <v>574</v>
      </c>
      <c r="D401" s="663" t="s">
        <v>2169</v>
      </c>
      <c r="E401" s="662" t="s">
        <v>1761</v>
      </c>
      <c r="F401" s="663" t="s">
        <v>2176</v>
      </c>
      <c r="G401" s="662" t="s">
        <v>1517</v>
      </c>
      <c r="H401" s="662" t="s">
        <v>1916</v>
      </c>
      <c r="I401" s="662" t="s">
        <v>1916</v>
      </c>
      <c r="J401" s="662" t="s">
        <v>1917</v>
      </c>
      <c r="K401" s="662" t="s">
        <v>1918</v>
      </c>
      <c r="L401" s="664">
        <v>210.98244897959182</v>
      </c>
      <c r="M401" s="664">
        <v>9.7999999999999989</v>
      </c>
      <c r="N401" s="665">
        <v>2067.6279999999997</v>
      </c>
    </row>
    <row r="402" spans="1:14" ht="14.4" customHeight="1" x14ac:dyDescent="0.3">
      <c r="A402" s="660" t="s">
        <v>564</v>
      </c>
      <c r="B402" s="661" t="s">
        <v>2167</v>
      </c>
      <c r="C402" s="662" t="s">
        <v>574</v>
      </c>
      <c r="D402" s="663" t="s">
        <v>2169</v>
      </c>
      <c r="E402" s="662" t="s">
        <v>1761</v>
      </c>
      <c r="F402" s="663" t="s">
        <v>2176</v>
      </c>
      <c r="G402" s="662" t="s">
        <v>1517</v>
      </c>
      <c r="H402" s="662" t="s">
        <v>1919</v>
      </c>
      <c r="I402" s="662" t="s">
        <v>1919</v>
      </c>
      <c r="J402" s="662" t="s">
        <v>1920</v>
      </c>
      <c r="K402" s="662" t="s">
        <v>1912</v>
      </c>
      <c r="L402" s="664">
        <v>34.660596491228063</v>
      </c>
      <c r="M402" s="664">
        <v>57</v>
      </c>
      <c r="N402" s="665">
        <v>1975.6539999999995</v>
      </c>
    </row>
    <row r="403" spans="1:14" ht="14.4" customHeight="1" x14ac:dyDescent="0.3">
      <c r="A403" s="660" t="s">
        <v>564</v>
      </c>
      <c r="B403" s="661" t="s">
        <v>2167</v>
      </c>
      <c r="C403" s="662" t="s">
        <v>574</v>
      </c>
      <c r="D403" s="663" t="s">
        <v>2169</v>
      </c>
      <c r="E403" s="662" t="s">
        <v>1761</v>
      </c>
      <c r="F403" s="663" t="s">
        <v>2176</v>
      </c>
      <c r="G403" s="662" t="s">
        <v>1517</v>
      </c>
      <c r="H403" s="662" t="s">
        <v>1921</v>
      </c>
      <c r="I403" s="662" t="s">
        <v>1921</v>
      </c>
      <c r="J403" s="662" t="s">
        <v>1922</v>
      </c>
      <c r="K403" s="662" t="s">
        <v>1923</v>
      </c>
      <c r="L403" s="664">
        <v>55.189452582988388</v>
      </c>
      <c r="M403" s="664">
        <v>112</v>
      </c>
      <c r="N403" s="665">
        <v>6181.2186892946993</v>
      </c>
    </row>
    <row r="404" spans="1:14" ht="14.4" customHeight="1" x14ac:dyDescent="0.3">
      <c r="A404" s="660" t="s">
        <v>564</v>
      </c>
      <c r="B404" s="661" t="s">
        <v>2167</v>
      </c>
      <c r="C404" s="662" t="s">
        <v>574</v>
      </c>
      <c r="D404" s="663" t="s">
        <v>2169</v>
      </c>
      <c r="E404" s="662" t="s">
        <v>1761</v>
      </c>
      <c r="F404" s="663" t="s">
        <v>2176</v>
      </c>
      <c r="G404" s="662" t="s">
        <v>1517</v>
      </c>
      <c r="H404" s="662" t="s">
        <v>1924</v>
      </c>
      <c r="I404" s="662" t="s">
        <v>1924</v>
      </c>
      <c r="J404" s="662" t="s">
        <v>1925</v>
      </c>
      <c r="K404" s="662" t="s">
        <v>1926</v>
      </c>
      <c r="L404" s="664">
        <v>735.02465909849889</v>
      </c>
      <c r="M404" s="664">
        <v>3.4</v>
      </c>
      <c r="N404" s="665">
        <v>2499.0838409348962</v>
      </c>
    </row>
    <row r="405" spans="1:14" ht="14.4" customHeight="1" x14ac:dyDescent="0.3">
      <c r="A405" s="660" t="s">
        <v>564</v>
      </c>
      <c r="B405" s="661" t="s">
        <v>2167</v>
      </c>
      <c r="C405" s="662" t="s">
        <v>574</v>
      </c>
      <c r="D405" s="663" t="s">
        <v>2169</v>
      </c>
      <c r="E405" s="662" t="s">
        <v>1927</v>
      </c>
      <c r="F405" s="663" t="s">
        <v>2177</v>
      </c>
      <c r="G405" s="662"/>
      <c r="H405" s="662" t="s">
        <v>1928</v>
      </c>
      <c r="I405" s="662" t="s">
        <v>1929</v>
      </c>
      <c r="J405" s="662" t="s">
        <v>1930</v>
      </c>
      <c r="K405" s="662"/>
      <c r="L405" s="664">
        <v>30.215942026117041</v>
      </c>
      <c r="M405" s="664">
        <v>296</v>
      </c>
      <c r="N405" s="665">
        <v>8943.9188397306443</v>
      </c>
    </row>
    <row r="406" spans="1:14" ht="14.4" customHeight="1" x14ac:dyDescent="0.3">
      <c r="A406" s="660" t="s">
        <v>564</v>
      </c>
      <c r="B406" s="661" t="s">
        <v>2167</v>
      </c>
      <c r="C406" s="662" t="s">
        <v>574</v>
      </c>
      <c r="D406" s="663" t="s">
        <v>2169</v>
      </c>
      <c r="E406" s="662" t="s">
        <v>1927</v>
      </c>
      <c r="F406" s="663" t="s">
        <v>2177</v>
      </c>
      <c r="G406" s="662" t="s">
        <v>593</v>
      </c>
      <c r="H406" s="662" t="s">
        <v>1931</v>
      </c>
      <c r="I406" s="662" t="s">
        <v>1932</v>
      </c>
      <c r="J406" s="662" t="s">
        <v>1933</v>
      </c>
      <c r="K406" s="662" t="s">
        <v>1934</v>
      </c>
      <c r="L406" s="664">
        <v>96.910000000000025</v>
      </c>
      <c r="M406" s="664">
        <v>1</v>
      </c>
      <c r="N406" s="665">
        <v>96.910000000000025</v>
      </c>
    </row>
    <row r="407" spans="1:14" ht="14.4" customHeight="1" x14ac:dyDescent="0.3">
      <c r="A407" s="660" t="s">
        <v>564</v>
      </c>
      <c r="B407" s="661" t="s">
        <v>2167</v>
      </c>
      <c r="C407" s="662" t="s">
        <v>574</v>
      </c>
      <c r="D407" s="663" t="s">
        <v>2169</v>
      </c>
      <c r="E407" s="662" t="s">
        <v>1927</v>
      </c>
      <c r="F407" s="663" t="s">
        <v>2177</v>
      </c>
      <c r="G407" s="662" t="s">
        <v>1517</v>
      </c>
      <c r="H407" s="662" t="s">
        <v>1935</v>
      </c>
      <c r="I407" s="662" t="s">
        <v>1936</v>
      </c>
      <c r="J407" s="662" t="s">
        <v>1937</v>
      </c>
      <c r="K407" s="662" t="s">
        <v>1938</v>
      </c>
      <c r="L407" s="664">
        <v>2870.0445468540179</v>
      </c>
      <c r="M407" s="664">
        <v>131</v>
      </c>
      <c r="N407" s="665">
        <v>375975.83563787636</v>
      </c>
    </row>
    <row r="408" spans="1:14" ht="14.4" customHeight="1" x14ac:dyDescent="0.3">
      <c r="A408" s="660" t="s">
        <v>564</v>
      </c>
      <c r="B408" s="661" t="s">
        <v>2167</v>
      </c>
      <c r="C408" s="662" t="s">
        <v>574</v>
      </c>
      <c r="D408" s="663" t="s">
        <v>2169</v>
      </c>
      <c r="E408" s="662" t="s">
        <v>1927</v>
      </c>
      <c r="F408" s="663" t="s">
        <v>2177</v>
      </c>
      <c r="G408" s="662" t="s">
        <v>1517</v>
      </c>
      <c r="H408" s="662" t="s">
        <v>1939</v>
      </c>
      <c r="I408" s="662" t="s">
        <v>1940</v>
      </c>
      <c r="J408" s="662" t="s">
        <v>1941</v>
      </c>
      <c r="K408" s="662" t="s">
        <v>1942</v>
      </c>
      <c r="L408" s="664">
        <v>5552.6617689701634</v>
      </c>
      <c r="M408" s="664">
        <v>12</v>
      </c>
      <c r="N408" s="665">
        <v>66631.941227641961</v>
      </c>
    </row>
    <row r="409" spans="1:14" ht="14.4" customHeight="1" x14ac:dyDescent="0.3">
      <c r="A409" s="660" t="s">
        <v>564</v>
      </c>
      <c r="B409" s="661" t="s">
        <v>2167</v>
      </c>
      <c r="C409" s="662" t="s">
        <v>574</v>
      </c>
      <c r="D409" s="663" t="s">
        <v>2169</v>
      </c>
      <c r="E409" s="662" t="s">
        <v>1927</v>
      </c>
      <c r="F409" s="663" t="s">
        <v>2177</v>
      </c>
      <c r="G409" s="662" t="s">
        <v>1517</v>
      </c>
      <c r="H409" s="662" t="s">
        <v>1943</v>
      </c>
      <c r="I409" s="662" t="s">
        <v>1943</v>
      </c>
      <c r="J409" s="662" t="s">
        <v>1944</v>
      </c>
      <c r="K409" s="662" t="s">
        <v>1945</v>
      </c>
      <c r="L409" s="664">
        <v>159.5</v>
      </c>
      <c r="M409" s="664">
        <v>12</v>
      </c>
      <c r="N409" s="665">
        <v>1914</v>
      </c>
    </row>
    <row r="410" spans="1:14" ht="14.4" customHeight="1" x14ac:dyDescent="0.3">
      <c r="A410" s="660" t="s">
        <v>564</v>
      </c>
      <c r="B410" s="661" t="s">
        <v>2167</v>
      </c>
      <c r="C410" s="662" t="s">
        <v>574</v>
      </c>
      <c r="D410" s="663" t="s">
        <v>2169</v>
      </c>
      <c r="E410" s="662" t="s">
        <v>1946</v>
      </c>
      <c r="F410" s="663" t="s">
        <v>2178</v>
      </c>
      <c r="G410" s="662"/>
      <c r="H410" s="662"/>
      <c r="I410" s="662" t="s">
        <v>1947</v>
      </c>
      <c r="J410" s="662" t="s">
        <v>1948</v>
      </c>
      <c r="K410" s="662"/>
      <c r="L410" s="664">
        <v>1390.8518181818183</v>
      </c>
      <c r="M410" s="664">
        <v>11</v>
      </c>
      <c r="N410" s="665">
        <v>15299.37</v>
      </c>
    </row>
    <row r="411" spans="1:14" ht="14.4" customHeight="1" x14ac:dyDescent="0.3">
      <c r="A411" s="660" t="s">
        <v>564</v>
      </c>
      <c r="B411" s="661" t="s">
        <v>2167</v>
      </c>
      <c r="C411" s="662" t="s">
        <v>574</v>
      </c>
      <c r="D411" s="663" t="s">
        <v>2169</v>
      </c>
      <c r="E411" s="662" t="s">
        <v>1946</v>
      </c>
      <c r="F411" s="663" t="s">
        <v>2178</v>
      </c>
      <c r="G411" s="662"/>
      <c r="H411" s="662"/>
      <c r="I411" s="662" t="s">
        <v>1949</v>
      </c>
      <c r="J411" s="662" t="s">
        <v>1950</v>
      </c>
      <c r="K411" s="662"/>
      <c r="L411" s="664">
        <v>8335.3730769230788</v>
      </c>
      <c r="M411" s="664">
        <v>26</v>
      </c>
      <c r="N411" s="665">
        <v>216719.70000000004</v>
      </c>
    </row>
    <row r="412" spans="1:14" ht="14.4" customHeight="1" x14ac:dyDescent="0.3">
      <c r="A412" s="660" t="s">
        <v>564</v>
      </c>
      <c r="B412" s="661" t="s">
        <v>2167</v>
      </c>
      <c r="C412" s="662" t="s">
        <v>574</v>
      </c>
      <c r="D412" s="663" t="s">
        <v>2169</v>
      </c>
      <c r="E412" s="662" t="s">
        <v>1946</v>
      </c>
      <c r="F412" s="663" t="s">
        <v>2178</v>
      </c>
      <c r="G412" s="662"/>
      <c r="H412" s="662"/>
      <c r="I412" s="662" t="s">
        <v>1951</v>
      </c>
      <c r="J412" s="662" t="s">
        <v>1952</v>
      </c>
      <c r="K412" s="662"/>
      <c r="L412" s="664">
        <v>4297.4800000000005</v>
      </c>
      <c r="M412" s="664">
        <v>14</v>
      </c>
      <c r="N412" s="665">
        <v>60164.72</v>
      </c>
    </row>
    <row r="413" spans="1:14" ht="14.4" customHeight="1" x14ac:dyDescent="0.3">
      <c r="A413" s="660" t="s">
        <v>564</v>
      </c>
      <c r="B413" s="661" t="s">
        <v>2167</v>
      </c>
      <c r="C413" s="662" t="s">
        <v>574</v>
      </c>
      <c r="D413" s="663" t="s">
        <v>2169</v>
      </c>
      <c r="E413" s="662" t="s">
        <v>1946</v>
      </c>
      <c r="F413" s="663" t="s">
        <v>2178</v>
      </c>
      <c r="G413" s="662"/>
      <c r="H413" s="662"/>
      <c r="I413" s="662" t="s">
        <v>1953</v>
      </c>
      <c r="J413" s="662" t="s">
        <v>1954</v>
      </c>
      <c r="K413" s="662" t="s">
        <v>1955</v>
      </c>
      <c r="L413" s="664">
        <v>17217.8</v>
      </c>
      <c r="M413" s="664">
        <v>1</v>
      </c>
      <c r="N413" s="665">
        <v>17217.8</v>
      </c>
    </row>
    <row r="414" spans="1:14" ht="14.4" customHeight="1" x14ac:dyDescent="0.3">
      <c r="A414" s="660" t="s">
        <v>564</v>
      </c>
      <c r="B414" s="661" t="s">
        <v>2167</v>
      </c>
      <c r="C414" s="662" t="s">
        <v>574</v>
      </c>
      <c r="D414" s="663" t="s">
        <v>2169</v>
      </c>
      <c r="E414" s="662" t="s">
        <v>1946</v>
      </c>
      <c r="F414" s="663" t="s">
        <v>2178</v>
      </c>
      <c r="G414" s="662"/>
      <c r="H414" s="662"/>
      <c r="I414" s="662" t="s">
        <v>1956</v>
      </c>
      <c r="J414" s="662" t="s">
        <v>1957</v>
      </c>
      <c r="K414" s="662" t="s">
        <v>1854</v>
      </c>
      <c r="L414" s="664">
        <v>1287</v>
      </c>
      <c r="M414" s="664">
        <v>5</v>
      </c>
      <c r="N414" s="665">
        <v>6435</v>
      </c>
    </row>
    <row r="415" spans="1:14" ht="14.4" customHeight="1" x14ac:dyDescent="0.3">
      <c r="A415" s="660" t="s">
        <v>564</v>
      </c>
      <c r="B415" s="661" t="s">
        <v>2167</v>
      </c>
      <c r="C415" s="662" t="s">
        <v>574</v>
      </c>
      <c r="D415" s="663" t="s">
        <v>2169</v>
      </c>
      <c r="E415" s="662" t="s">
        <v>1946</v>
      </c>
      <c r="F415" s="663" t="s">
        <v>2178</v>
      </c>
      <c r="G415" s="662"/>
      <c r="H415" s="662"/>
      <c r="I415" s="662" t="s">
        <v>1958</v>
      </c>
      <c r="J415" s="662" t="s">
        <v>1959</v>
      </c>
      <c r="K415" s="662" t="s">
        <v>1854</v>
      </c>
      <c r="L415" s="664">
        <v>1345.3</v>
      </c>
      <c r="M415" s="664">
        <v>8</v>
      </c>
      <c r="N415" s="665">
        <v>10762.4</v>
      </c>
    </row>
    <row r="416" spans="1:14" ht="14.4" customHeight="1" x14ac:dyDescent="0.3">
      <c r="A416" s="660" t="s">
        <v>564</v>
      </c>
      <c r="B416" s="661" t="s">
        <v>2167</v>
      </c>
      <c r="C416" s="662" t="s">
        <v>574</v>
      </c>
      <c r="D416" s="663" t="s">
        <v>2169</v>
      </c>
      <c r="E416" s="662" t="s">
        <v>1946</v>
      </c>
      <c r="F416" s="663" t="s">
        <v>2178</v>
      </c>
      <c r="G416" s="662"/>
      <c r="H416" s="662"/>
      <c r="I416" s="662" t="s">
        <v>1960</v>
      </c>
      <c r="J416" s="662" t="s">
        <v>1961</v>
      </c>
      <c r="K416" s="662"/>
      <c r="L416" s="664">
        <v>4305.4000000000005</v>
      </c>
      <c r="M416" s="664">
        <v>13</v>
      </c>
      <c r="N416" s="665">
        <v>55970.200000000004</v>
      </c>
    </row>
    <row r="417" spans="1:14" ht="14.4" customHeight="1" x14ac:dyDescent="0.3">
      <c r="A417" s="660" t="s">
        <v>564</v>
      </c>
      <c r="B417" s="661" t="s">
        <v>2167</v>
      </c>
      <c r="C417" s="662" t="s">
        <v>577</v>
      </c>
      <c r="D417" s="663" t="s">
        <v>2170</v>
      </c>
      <c r="E417" s="662" t="s">
        <v>592</v>
      </c>
      <c r="F417" s="663" t="s">
        <v>2174</v>
      </c>
      <c r="G417" s="662"/>
      <c r="H417" s="662" t="s">
        <v>1962</v>
      </c>
      <c r="I417" s="662" t="s">
        <v>1962</v>
      </c>
      <c r="J417" s="662" t="s">
        <v>1963</v>
      </c>
      <c r="K417" s="662" t="s">
        <v>1964</v>
      </c>
      <c r="L417" s="664">
        <v>900.00070203790347</v>
      </c>
      <c r="M417" s="664">
        <v>1</v>
      </c>
      <c r="N417" s="665">
        <v>900.00070203790347</v>
      </c>
    </row>
    <row r="418" spans="1:14" ht="14.4" customHeight="1" x14ac:dyDescent="0.3">
      <c r="A418" s="660" t="s">
        <v>564</v>
      </c>
      <c r="B418" s="661" t="s">
        <v>2167</v>
      </c>
      <c r="C418" s="662" t="s">
        <v>577</v>
      </c>
      <c r="D418" s="663" t="s">
        <v>2170</v>
      </c>
      <c r="E418" s="662" t="s">
        <v>592</v>
      </c>
      <c r="F418" s="663" t="s">
        <v>2174</v>
      </c>
      <c r="G418" s="662"/>
      <c r="H418" s="662" t="s">
        <v>1965</v>
      </c>
      <c r="I418" s="662" t="s">
        <v>1966</v>
      </c>
      <c r="J418" s="662" t="s">
        <v>1967</v>
      </c>
      <c r="K418" s="662" t="s">
        <v>1968</v>
      </c>
      <c r="L418" s="664">
        <v>236.16416666666663</v>
      </c>
      <c r="M418" s="664">
        <v>1</v>
      </c>
      <c r="N418" s="665">
        <v>236.16416666666663</v>
      </c>
    </row>
    <row r="419" spans="1:14" ht="14.4" customHeight="1" x14ac:dyDescent="0.3">
      <c r="A419" s="660" t="s">
        <v>564</v>
      </c>
      <c r="B419" s="661" t="s">
        <v>2167</v>
      </c>
      <c r="C419" s="662" t="s">
        <v>577</v>
      </c>
      <c r="D419" s="663" t="s">
        <v>2170</v>
      </c>
      <c r="E419" s="662" t="s">
        <v>592</v>
      </c>
      <c r="F419" s="663" t="s">
        <v>2174</v>
      </c>
      <c r="G419" s="662"/>
      <c r="H419" s="662" t="s">
        <v>1969</v>
      </c>
      <c r="I419" s="662" t="s">
        <v>1969</v>
      </c>
      <c r="J419" s="662" t="s">
        <v>1970</v>
      </c>
      <c r="K419" s="662" t="s">
        <v>1971</v>
      </c>
      <c r="L419" s="664">
        <v>109.25</v>
      </c>
      <c r="M419" s="664">
        <v>15</v>
      </c>
      <c r="N419" s="665">
        <v>1638.75</v>
      </c>
    </row>
    <row r="420" spans="1:14" ht="14.4" customHeight="1" x14ac:dyDescent="0.3">
      <c r="A420" s="660" t="s">
        <v>564</v>
      </c>
      <c r="B420" s="661" t="s">
        <v>2167</v>
      </c>
      <c r="C420" s="662" t="s">
        <v>577</v>
      </c>
      <c r="D420" s="663" t="s">
        <v>2170</v>
      </c>
      <c r="E420" s="662" t="s">
        <v>592</v>
      </c>
      <c r="F420" s="663" t="s">
        <v>2174</v>
      </c>
      <c r="G420" s="662"/>
      <c r="H420" s="662" t="s">
        <v>1972</v>
      </c>
      <c r="I420" s="662" t="s">
        <v>1972</v>
      </c>
      <c r="J420" s="662" t="s">
        <v>1973</v>
      </c>
      <c r="K420" s="662" t="s">
        <v>1974</v>
      </c>
      <c r="L420" s="664">
        <v>387.59</v>
      </c>
      <c r="M420" s="664">
        <v>1</v>
      </c>
      <c r="N420" s="665">
        <v>387.59</v>
      </c>
    </row>
    <row r="421" spans="1:14" ht="14.4" customHeight="1" x14ac:dyDescent="0.3">
      <c r="A421" s="660" t="s">
        <v>564</v>
      </c>
      <c r="B421" s="661" t="s">
        <v>2167</v>
      </c>
      <c r="C421" s="662" t="s">
        <v>577</v>
      </c>
      <c r="D421" s="663" t="s">
        <v>2170</v>
      </c>
      <c r="E421" s="662" t="s">
        <v>592</v>
      </c>
      <c r="F421" s="663" t="s">
        <v>2174</v>
      </c>
      <c r="G421" s="662" t="s">
        <v>593</v>
      </c>
      <c r="H421" s="662" t="s">
        <v>652</v>
      </c>
      <c r="I421" s="662" t="s">
        <v>653</v>
      </c>
      <c r="J421" s="662" t="s">
        <v>654</v>
      </c>
      <c r="K421" s="662" t="s">
        <v>655</v>
      </c>
      <c r="L421" s="664">
        <v>87.045962161496078</v>
      </c>
      <c r="M421" s="664">
        <v>42</v>
      </c>
      <c r="N421" s="665">
        <v>3655.9304107828352</v>
      </c>
    </row>
    <row r="422" spans="1:14" ht="14.4" customHeight="1" x14ac:dyDescent="0.3">
      <c r="A422" s="660" t="s">
        <v>564</v>
      </c>
      <c r="B422" s="661" t="s">
        <v>2167</v>
      </c>
      <c r="C422" s="662" t="s">
        <v>577</v>
      </c>
      <c r="D422" s="663" t="s">
        <v>2170</v>
      </c>
      <c r="E422" s="662" t="s">
        <v>592</v>
      </c>
      <c r="F422" s="663" t="s">
        <v>2174</v>
      </c>
      <c r="G422" s="662" t="s">
        <v>593</v>
      </c>
      <c r="H422" s="662" t="s">
        <v>656</v>
      </c>
      <c r="I422" s="662" t="s">
        <v>657</v>
      </c>
      <c r="J422" s="662" t="s">
        <v>658</v>
      </c>
      <c r="K422" s="662" t="s">
        <v>659</v>
      </c>
      <c r="L422" s="664">
        <v>96.819752615931378</v>
      </c>
      <c r="M422" s="664">
        <v>5</v>
      </c>
      <c r="N422" s="665">
        <v>484.09876307965692</v>
      </c>
    </row>
    <row r="423" spans="1:14" ht="14.4" customHeight="1" x14ac:dyDescent="0.3">
      <c r="A423" s="660" t="s">
        <v>564</v>
      </c>
      <c r="B423" s="661" t="s">
        <v>2167</v>
      </c>
      <c r="C423" s="662" t="s">
        <v>577</v>
      </c>
      <c r="D423" s="663" t="s">
        <v>2170</v>
      </c>
      <c r="E423" s="662" t="s">
        <v>592</v>
      </c>
      <c r="F423" s="663" t="s">
        <v>2174</v>
      </c>
      <c r="G423" s="662" t="s">
        <v>593</v>
      </c>
      <c r="H423" s="662" t="s">
        <v>594</v>
      </c>
      <c r="I423" s="662" t="s">
        <v>595</v>
      </c>
      <c r="J423" s="662" t="s">
        <v>596</v>
      </c>
      <c r="K423" s="662" t="s">
        <v>597</v>
      </c>
      <c r="L423" s="664">
        <v>167.3651553374313</v>
      </c>
      <c r="M423" s="664">
        <v>20</v>
      </c>
      <c r="N423" s="665">
        <v>3347.3031067486259</v>
      </c>
    </row>
    <row r="424" spans="1:14" ht="14.4" customHeight="1" x14ac:dyDescent="0.3">
      <c r="A424" s="660" t="s">
        <v>564</v>
      </c>
      <c r="B424" s="661" t="s">
        <v>2167</v>
      </c>
      <c r="C424" s="662" t="s">
        <v>577</v>
      </c>
      <c r="D424" s="663" t="s">
        <v>2170</v>
      </c>
      <c r="E424" s="662" t="s">
        <v>592</v>
      </c>
      <c r="F424" s="663" t="s">
        <v>2174</v>
      </c>
      <c r="G424" s="662" t="s">
        <v>593</v>
      </c>
      <c r="H424" s="662" t="s">
        <v>663</v>
      </c>
      <c r="I424" s="662" t="s">
        <v>664</v>
      </c>
      <c r="J424" s="662" t="s">
        <v>665</v>
      </c>
      <c r="K424" s="662" t="s">
        <v>666</v>
      </c>
      <c r="L424" s="664">
        <v>64.545937298727708</v>
      </c>
      <c r="M424" s="664">
        <v>16</v>
      </c>
      <c r="N424" s="665">
        <v>1032.7349967796433</v>
      </c>
    </row>
    <row r="425" spans="1:14" ht="14.4" customHeight="1" x14ac:dyDescent="0.3">
      <c r="A425" s="660" t="s">
        <v>564</v>
      </c>
      <c r="B425" s="661" t="s">
        <v>2167</v>
      </c>
      <c r="C425" s="662" t="s">
        <v>577</v>
      </c>
      <c r="D425" s="663" t="s">
        <v>2170</v>
      </c>
      <c r="E425" s="662" t="s">
        <v>592</v>
      </c>
      <c r="F425" s="663" t="s">
        <v>2174</v>
      </c>
      <c r="G425" s="662" t="s">
        <v>593</v>
      </c>
      <c r="H425" s="662" t="s">
        <v>1975</v>
      </c>
      <c r="I425" s="662" t="s">
        <v>1976</v>
      </c>
      <c r="J425" s="662" t="s">
        <v>1131</v>
      </c>
      <c r="K425" s="662" t="s">
        <v>1977</v>
      </c>
      <c r="L425" s="664">
        <v>80.797428571428568</v>
      </c>
      <c r="M425" s="664">
        <v>7</v>
      </c>
      <c r="N425" s="665">
        <v>565.58199999999999</v>
      </c>
    </row>
    <row r="426" spans="1:14" ht="14.4" customHeight="1" x14ac:dyDescent="0.3">
      <c r="A426" s="660" t="s">
        <v>564</v>
      </c>
      <c r="B426" s="661" t="s">
        <v>2167</v>
      </c>
      <c r="C426" s="662" t="s">
        <v>577</v>
      </c>
      <c r="D426" s="663" t="s">
        <v>2170</v>
      </c>
      <c r="E426" s="662" t="s">
        <v>592</v>
      </c>
      <c r="F426" s="663" t="s">
        <v>2174</v>
      </c>
      <c r="G426" s="662" t="s">
        <v>593</v>
      </c>
      <c r="H426" s="662" t="s">
        <v>679</v>
      </c>
      <c r="I426" s="662" t="s">
        <v>680</v>
      </c>
      <c r="J426" s="662" t="s">
        <v>681</v>
      </c>
      <c r="K426" s="662" t="s">
        <v>682</v>
      </c>
      <c r="L426" s="664">
        <v>27.933944623337137</v>
      </c>
      <c r="M426" s="664">
        <v>15</v>
      </c>
      <c r="N426" s="665">
        <v>419.00916935005705</v>
      </c>
    </row>
    <row r="427" spans="1:14" ht="14.4" customHeight="1" x14ac:dyDescent="0.3">
      <c r="A427" s="660" t="s">
        <v>564</v>
      </c>
      <c r="B427" s="661" t="s">
        <v>2167</v>
      </c>
      <c r="C427" s="662" t="s">
        <v>577</v>
      </c>
      <c r="D427" s="663" t="s">
        <v>2170</v>
      </c>
      <c r="E427" s="662" t="s">
        <v>592</v>
      </c>
      <c r="F427" s="663" t="s">
        <v>2174</v>
      </c>
      <c r="G427" s="662" t="s">
        <v>593</v>
      </c>
      <c r="H427" s="662" t="s">
        <v>706</v>
      </c>
      <c r="I427" s="662" t="s">
        <v>707</v>
      </c>
      <c r="J427" s="662" t="s">
        <v>708</v>
      </c>
      <c r="K427" s="662" t="s">
        <v>709</v>
      </c>
      <c r="L427" s="664">
        <v>57.729994555343268</v>
      </c>
      <c r="M427" s="664">
        <v>24</v>
      </c>
      <c r="N427" s="665">
        <v>1385.5198693282384</v>
      </c>
    </row>
    <row r="428" spans="1:14" ht="14.4" customHeight="1" x14ac:dyDescent="0.3">
      <c r="A428" s="660" t="s">
        <v>564</v>
      </c>
      <c r="B428" s="661" t="s">
        <v>2167</v>
      </c>
      <c r="C428" s="662" t="s">
        <v>577</v>
      </c>
      <c r="D428" s="663" t="s">
        <v>2170</v>
      </c>
      <c r="E428" s="662" t="s">
        <v>592</v>
      </c>
      <c r="F428" s="663" t="s">
        <v>2174</v>
      </c>
      <c r="G428" s="662" t="s">
        <v>593</v>
      </c>
      <c r="H428" s="662" t="s">
        <v>718</v>
      </c>
      <c r="I428" s="662" t="s">
        <v>719</v>
      </c>
      <c r="J428" s="662" t="s">
        <v>720</v>
      </c>
      <c r="K428" s="662" t="s">
        <v>721</v>
      </c>
      <c r="L428" s="664">
        <v>247.68923351385772</v>
      </c>
      <c r="M428" s="664">
        <v>214</v>
      </c>
      <c r="N428" s="665">
        <v>53005.495971965553</v>
      </c>
    </row>
    <row r="429" spans="1:14" ht="14.4" customHeight="1" x14ac:dyDescent="0.3">
      <c r="A429" s="660" t="s">
        <v>564</v>
      </c>
      <c r="B429" s="661" t="s">
        <v>2167</v>
      </c>
      <c r="C429" s="662" t="s">
        <v>577</v>
      </c>
      <c r="D429" s="663" t="s">
        <v>2170</v>
      </c>
      <c r="E429" s="662" t="s">
        <v>592</v>
      </c>
      <c r="F429" s="663" t="s">
        <v>2174</v>
      </c>
      <c r="G429" s="662" t="s">
        <v>593</v>
      </c>
      <c r="H429" s="662" t="s">
        <v>734</v>
      </c>
      <c r="I429" s="662" t="s">
        <v>734</v>
      </c>
      <c r="J429" s="662" t="s">
        <v>735</v>
      </c>
      <c r="K429" s="662" t="s">
        <v>736</v>
      </c>
      <c r="L429" s="664">
        <v>36.75590090718817</v>
      </c>
      <c r="M429" s="664">
        <v>77</v>
      </c>
      <c r="N429" s="665">
        <v>2830.204369853489</v>
      </c>
    </row>
    <row r="430" spans="1:14" ht="14.4" customHeight="1" x14ac:dyDescent="0.3">
      <c r="A430" s="660" t="s">
        <v>564</v>
      </c>
      <c r="B430" s="661" t="s">
        <v>2167</v>
      </c>
      <c r="C430" s="662" t="s">
        <v>577</v>
      </c>
      <c r="D430" s="663" t="s">
        <v>2170</v>
      </c>
      <c r="E430" s="662" t="s">
        <v>592</v>
      </c>
      <c r="F430" s="663" t="s">
        <v>2174</v>
      </c>
      <c r="G430" s="662" t="s">
        <v>593</v>
      </c>
      <c r="H430" s="662" t="s">
        <v>1978</v>
      </c>
      <c r="I430" s="662" t="s">
        <v>1979</v>
      </c>
      <c r="J430" s="662" t="s">
        <v>1980</v>
      </c>
      <c r="K430" s="662" t="s">
        <v>1981</v>
      </c>
      <c r="L430" s="664">
        <v>359.68</v>
      </c>
      <c r="M430" s="664">
        <v>6</v>
      </c>
      <c r="N430" s="665">
        <v>2158.08</v>
      </c>
    </row>
    <row r="431" spans="1:14" ht="14.4" customHeight="1" x14ac:dyDescent="0.3">
      <c r="A431" s="660" t="s">
        <v>564</v>
      </c>
      <c r="B431" s="661" t="s">
        <v>2167</v>
      </c>
      <c r="C431" s="662" t="s">
        <v>577</v>
      </c>
      <c r="D431" s="663" t="s">
        <v>2170</v>
      </c>
      <c r="E431" s="662" t="s">
        <v>592</v>
      </c>
      <c r="F431" s="663" t="s">
        <v>2174</v>
      </c>
      <c r="G431" s="662" t="s">
        <v>593</v>
      </c>
      <c r="H431" s="662" t="s">
        <v>792</v>
      </c>
      <c r="I431" s="662" t="s">
        <v>793</v>
      </c>
      <c r="J431" s="662" t="s">
        <v>794</v>
      </c>
      <c r="K431" s="662" t="s">
        <v>795</v>
      </c>
      <c r="L431" s="664">
        <v>64.057189954683011</v>
      </c>
      <c r="M431" s="664">
        <v>33</v>
      </c>
      <c r="N431" s="665">
        <v>2113.8872685045394</v>
      </c>
    </row>
    <row r="432" spans="1:14" ht="14.4" customHeight="1" x14ac:dyDescent="0.3">
      <c r="A432" s="660" t="s">
        <v>564</v>
      </c>
      <c r="B432" s="661" t="s">
        <v>2167</v>
      </c>
      <c r="C432" s="662" t="s">
        <v>577</v>
      </c>
      <c r="D432" s="663" t="s">
        <v>2170</v>
      </c>
      <c r="E432" s="662" t="s">
        <v>592</v>
      </c>
      <c r="F432" s="663" t="s">
        <v>2174</v>
      </c>
      <c r="G432" s="662" t="s">
        <v>593</v>
      </c>
      <c r="H432" s="662" t="s">
        <v>1982</v>
      </c>
      <c r="I432" s="662" t="s">
        <v>1983</v>
      </c>
      <c r="J432" s="662" t="s">
        <v>1984</v>
      </c>
      <c r="K432" s="662" t="s">
        <v>1198</v>
      </c>
      <c r="L432" s="664">
        <v>40.396166666666666</v>
      </c>
      <c r="M432" s="664">
        <v>60</v>
      </c>
      <c r="N432" s="665">
        <v>2423.77</v>
      </c>
    </row>
    <row r="433" spans="1:14" ht="14.4" customHeight="1" x14ac:dyDescent="0.3">
      <c r="A433" s="660" t="s">
        <v>564</v>
      </c>
      <c r="B433" s="661" t="s">
        <v>2167</v>
      </c>
      <c r="C433" s="662" t="s">
        <v>577</v>
      </c>
      <c r="D433" s="663" t="s">
        <v>2170</v>
      </c>
      <c r="E433" s="662" t="s">
        <v>592</v>
      </c>
      <c r="F433" s="663" t="s">
        <v>2174</v>
      </c>
      <c r="G433" s="662" t="s">
        <v>593</v>
      </c>
      <c r="H433" s="662" t="s">
        <v>1985</v>
      </c>
      <c r="I433" s="662" t="s">
        <v>1986</v>
      </c>
      <c r="J433" s="662" t="s">
        <v>819</v>
      </c>
      <c r="K433" s="662" t="s">
        <v>1987</v>
      </c>
      <c r="L433" s="664">
        <v>280.10945053331699</v>
      </c>
      <c r="M433" s="664">
        <v>3</v>
      </c>
      <c r="N433" s="665">
        <v>840.32835159995091</v>
      </c>
    </row>
    <row r="434" spans="1:14" ht="14.4" customHeight="1" x14ac:dyDescent="0.3">
      <c r="A434" s="660" t="s">
        <v>564</v>
      </c>
      <c r="B434" s="661" t="s">
        <v>2167</v>
      </c>
      <c r="C434" s="662" t="s">
        <v>577</v>
      </c>
      <c r="D434" s="663" t="s">
        <v>2170</v>
      </c>
      <c r="E434" s="662" t="s">
        <v>592</v>
      </c>
      <c r="F434" s="663" t="s">
        <v>2174</v>
      </c>
      <c r="G434" s="662" t="s">
        <v>593</v>
      </c>
      <c r="H434" s="662" t="s">
        <v>821</v>
      </c>
      <c r="I434" s="662" t="s">
        <v>822</v>
      </c>
      <c r="J434" s="662" t="s">
        <v>823</v>
      </c>
      <c r="K434" s="662" t="s">
        <v>824</v>
      </c>
      <c r="L434" s="664">
        <v>375.80000465226459</v>
      </c>
      <c r="M434" s="664">
        <v>3</v>
      </c>
      <c r="N434" s="665">
        <v>1127.4000139567938</v>
      </c>
    </row>
    <row r="435" spans="1:14" ht="14.4" customHeight="1" x14ac:dyDescent="0.3">
      <c r="A435" s="660" t="s">
        <v>564</v>
      </c>
      <c r="B435" s="661" t="s">
        <v>2167</v>
      </c>
      <c r="C435" s="662" t="s">
        <v>577</v>
      </c>
      <c r="D435" s="663" t="s">
        <v>2170</v>
      </c>
      <c r="E435" s="662" t="s">
        <v>592</v>
      </c>
      <c r="F435" s="663" t="s">
        <v>2174</v>
      </c>
      <c r="G435" s="662" t="s">
        <v>593</v>
      </c>
      <c r="H435" s="662" t="s">
        <v>1988</v>
      </c>
      <c r="I435" s="662" t="s">
        <v>215</v>
      </c>
      <c r="J435" s="662" t="s">
        <v>1989</v>
      </c>
      <c r="K435" s="662"/>
      <c r="L435" s="664">
        <v>97.320411885301695</v>
      </c>
      <c r="M435" s="664">
        <v>37</v>
      </c>
      <c r="N435" s="665">
        <v>3600.8552397561625</v>
      </c>
    </row>
    <row r="436" spans="1:14" ht="14.4" customHeight="1" x14ac:dyDescent="0.3">
      <c r="A436" s="660" t="s">
        <v>564</v>
      </c>
      <c r="B436" s="661" t="s">
        <v>2167</v>
      </c>
      <c r="C436" s="662" t="s">
        <v>577</v>
      </c>
      <c r="D436" s="663" t="s">
        <v>2170</v>
      </c>
      <c r="E436" s="662" t="s">
        <v>592</v>
      </c>
      <c r="F436" s="663" t="s">
        <v>2174</v>
      </c>
      <c r="G436" s="662" t="s">
        <v>593</v>
      </c>
      <c r="H436" s="662" t="s">
        <v>903</v>
      </c>
      <c r="I436" s="662" t="s">
        <v>904</v>
      </c>
      <c r="J436" s="662" t="s">
        <v>905</v>
      </c>
      <c r="K436" s="662" t="s">
        <v>906</v>
      </c>
      <c r="L436" s="664">
        <v>208.69045054919553</v>
      </c>
      <c r="M436" s="664">
        <v>2</v>
      </c>
      <c r="N436" s="665">
        <v>417.38090109839106</v>
      </c>
    </row>
    <row r="437" spans="1:14" ht="14.4" customHeight="1" x14ac:dyDescent="0.3">
      <c r="A437" s="660" t="s">
        <v>564</v>
      </c>
      <c r="B437" s="661" t="s">
        <v>2167</v>
      </c>
      <c r="C437" s="662" t="s">
        <v>577</v>
      </c>
      <c r="D437" s="663" t="s">
        <v>2170</v>
      </c>
      <c r="E437" s="662" t="s">
        <v>592</v>
      </c>
      <c r="F437" s="663" t="s">
        <v>2174</v>
      </c>
      <c r="G437" s="662" t="s">
        <v>593</v>
      </c>
      <c r="H437" s="662" t="s">
        <v>1990</v>
      </c>
      <c r="I437" s="662" t="s">
        <v>1991</v>
      </c>
      <c r="J437" s="662" t="s">
        <v>1992</v>
      </c>
      <c r="K437" s="662" t="s">
        <v>1993</v>
      </c>
      <c r="L437" s="664">
        <v>66.933853670540856</v>
      </c>
      <c r="M437" s="664">
        <v>15</v>
      </c>
      <c r="N437" s="665">
        <v>1004.0078050581128</v>
      </c>
    </row>
    <row r="438" spans="1:14" ht="14.4" customHeight="1" x14ac:dyDescent="0.3">
      <c r="A438" s="660" t="s">
        <v>564</v>
      </c>
      <c r="B438" s="661" t="s">
        <v>2167</v>
      </c>
      <c r="C438" s="662" t="s">
        <v>577</v>
      </c>
      <c r="D438" s="663" t="s">
        <v>2170</v>
      </c>
      <c r="E438" s="662" t="s">
        <v>592</v>
      </c>
      <c r="F438" s="663" t="s">
        <v>2174</v>
      </c>
      <c r="G438" s="662" t="s">
        <v>593</v>
      </c>
      <c r="H438" s="662" t="s">
        <v>921</v>
      </c>
      <c r="I438" s="662" t="s">
        <v>922</v>
      </c>
      <c r="J438" s="662" t="s">
        <v>923</v>
      </c>
      <c r="K438" s="662" t="s">
        <v>655</v>
      </c>
      <c r="L438" s="664">
        <v>124.06633841381388</v>
      </c>
      <c r="M438" s="664">
        <v>24</v>
      </c>
      <c r="N438" s="665">
        <v>2977.5921219315333</v>
      </c>
    </row>
    <row r="439" spans="1:14" ht="14.4" customHeight="1" x14ac:dyDescent="0.3">
      <c r="A439" s="660" t="s">
        <v>564</v>
      </c>
      <c r="B439" s="661" t="s">
        <v>2167</v>
      </c>
      <c r="C439" s="662" t="s">
        <v>577</v>
      </c>
      <c r="D439" s="663" t="s">
        <v>2170</v>
      </c>
      <c r="E439" s="662" t="s">
        <v>592</v>
      </c>
      <c r="F439" s="663" t="s">
        <v>2174</v>
      </c>
      <c r="G439" s="662" t="s">
        <v>593</v>
      </c>
      <c r="H439" s="662" t="s">
        <v>924</v>
      </c>
      <c r="I439" s="662" t="s">
        <v>925</v>
      </c>
      <c r="J439" s="662" t="s">
        <v>926</v>
      </c>
      <c r="K439" s="662" t="s">
        <v>927</v>
      </c>
      <c r="L439" s="664">
        <v>60.935773149453432</v>
      </c>
      <c r="M439" s="664">
        <v>89</v>
      </c>
      <c r="N439" s="665">
        <v>5423.2838103013555</v>
      </c>
    </row>
    <row r="440" spans="1:14" ht="14.4" customHeight="1" x14ac:dyDescent="0.3">
      <c r="A440" s="660" t="s">
        <v>564</v>
      </c>
      <c r="B440" s="661" t="s">
        <v>2167</v>
      </c>
      <c r="C440" s="662" t="s">
        <v>577</v>
      </c>
      <c r="D440" s="663" t="s">
        <v>2170</v>
      </c>
      <c r="E440" s="662" t="s">
        <v>592</v>
      </c>
      <c r="F440" s="663" t="s">
        <v>2174</v>
      </c>
      <c r="G440" s="662" t="s">
        <v>593</v>
      </c>
      <c r="H440" s="662" t="s">
        <v>1994</v>
      </c>
      <c r="I440" s="662" t="s">
        <v>1995</v>
      </c>
      <c r="J440" s="662" t="s">
        <v>1996</v>
      </c>
      <c r="K440" s="662" t="s">
        <v>1997</v>
      </c>
      <c r="L440" s="664">
        <v>51.667093237094598</v>
      </c>
      <c r="M440" s="664">
        <v>4</v>
      </c>
      <c r="N440" s="665">
        <v>206.66837294837839</v>
      </c>
    </row>
    <row r="441" spans="1:14" ht="14.4" customHeight="1" x14ac:dyDescent="0.3">
      <c r="A441" s="660" t="s">
        <v>564</v>
      </c>
      <c r="B441" s="661" t="s">
        <v>2167</v>
      </c>
      <c r="C441" s="662" t="s">
        <v>577</v>
      </c>
      <c r="D441" s="663" t="s">
        <v>2170</v>
      </c>
      <c r="E441" s="662" t="s">
        <v>592</v>
      </c>
      <c r="F441" s="663" t="s">
        <v>2174</v>
      </c>
      <c r="G441" s="662" t="s">
        <v>593</v>
      </c>
      <c r="H441" s="662" t="s">
        <v>1998</v>
      </c>
      <c r="I441" s="662" t="s">
        <v>1999</v>
      </c>
      <c r="J441" s="662" t="s">
        <v>2000</v>
      </c>
      <c r="K441" s="662" t="s">
        <v>2001</v>
      </c>
      <c r="L441" s="664">
        <v>247.67801389864783</v>
      </c>
      <c r="M441" s="664">
        <v>63</v>
      </c>
      <c r="N441" s="665">
        <v>15603.714875614813</v>
      </c>
    </row>
    <row r="442" spans="1:14" ht="14.4" customHeight="1" x14ac:dyDescent="0.3">
      <c r="A442" s="660" t="s">
        <v>564</v>
      </c>
      <c r="B442" s="661" t="s">
        <v>2167</v>
      </c>
      <c r="C442" s="662" t="s">
        <v>577</v>
      </c>
      <c r="D442" s="663" t="s">
        <v>2170</v>
      </c>
      <c r="E442" s="662" t="s">
        <v>592</v>
      </c>
      <c r="F442" s="663" t="s">
        <v>2174</v>
      </c>
      <c r="G442" s="662" t="s">
        <v>593</v>
      </c>
      <c r="H442" s="662" t="s">
        <v>1020</v>
      </c>
      <c r="I442" s="662" t="s">
        <v>1021</v>
      </c>
      <c r="J442" s="662" t="s">
        <v>1022</v>
      </c>
      <c r="K442" s="662" t="s">
        <v>1023</v>
      </c>
      <c r="L442" s="664">
        <v>141.49</v>
      </c>
      <c r="M442" s="664">
        <v>1</v>
      </c>
      <c r="N442" s="665">
        <v>141.49</v>
      </c>
    </row>
    <row r="443" spans="1:14" ht="14.4" customHeight="1" x14ac:dyDescent="0.3">
      <c r="A443" s="660" t="s">
        <v>564</v>
      </c>
      <c r="B443" s="661" t="s">
        <v>2167</v>
      </c>
      <c r="C443" s="662" t="s">
        <v>577</v>
      </c>
      <c r="D443" s="663" t="s">
        <v>2170</v>
      </c>
      <c r="E443" s="662" t="s">
        <v>592</v>
      </c>
      <c r="F443" s="663" t="s">
        <v>2174</v>
      </c>
      <c r="G443" s="662" t="s">
        <v>593</v>
      </c>
      <c r="H443" s="662" t="s">
        <v>1024</v>
      </c>
      <c r="I443" s="662" t="s">
        <v>1025</v>
      </c>
      <c r="J443" s="662" t="s">
        <v>1026</v>
      </c>
      <c r="K443" s="662" t="s">
        <v>1027</v>
      </c>
      <c r="L443" s="664">
        <v>307.56</v>
      </c>
      <c r="M443" s="664">
        <v>1</v>
      </c>
      <c r="N443" s="665">
        <v>307.56</v>
      </c>
    </row>
    <row r="444" spans="1:14" ht="14.4" customHeight="1" x14ac:dyDescent="0.3">
      <c r="A444" s="660" t="s">
        <v>564</v>
      </c>
      <c r="B444" s="661" t="s">
        <v>2167</v>
      </c>
      <c r="C444" s="662" t="s">
        <v>577</v>
      </c>
      <c r="D444" s="663" t="s">
        <v>2170</v>
      </c>
      <c r="E444" s="662" t="s">
        <v>592</v>
      </c>
      <c r="F444" s="663" t="s">
        <v>2174</v>
      </c>
      <c r="G444" s="662" t="s">
        <v>593</v>
      </c>
      <c r="H444" s="662" t="s">
        <v>1040</v>
      </c>
      <c r="I444" s="662" t="s">
        <v>1041</v>
      </c>
      <c r="J444" s="662" t="s">
        <v>1042</v>
      </c>
      <c r="K444" s="662" t="s">
        <v>674</v>
      </c>
      <c r="L444" s="664">
        <v>40.557405701947729</v>
      </c>
      <c r="M444" s="664">
        <v>44</v>
      </c>
      <c r="N444" s="665">
        <v>1784.5258508857</v>
      </c>
    </row>
    <row r="445" spans="1:14" ht="14.4" customHeight="1" x14ac:dyDescent="0.3">
      <c r="A445" s="660" t="s">
        <v>564</v>
      </c>
      <c r="B445" s="661" t="s">
        <v>2167</v>
      </c>
      <c r="C445" s="662" t="s">
        <v>577</v>
      </c>
      <c r="D445" s="663" t="s">
        <v>2170</v>
      </c>
      <c r="E445" s="662" t="s">
        <v>592</v>
      </c>
      <c r="F445" s="663" t="s">
        <v>2174</v>
      </c>
      <c r="G445" s="662" t="s">
        <v>593</v>
      </c>
      <c r="H445" s="662" t="s">
        <v>1047</v>
      </c>
      <c r="I445" s="662" t="s">
        <v>1048</v>
      </c>
      <c r="J445" s="662" t="s">
        <v>1049</v>
      </c>
      <c r="K445" s="662" t="s">
        <v>1050</v>
      </c>
      <c r="L445" s="664">
        <v>95.269687061648938</v>
      </c>
      <c r="M445" s="664">
        <v>7</v>
      </c>
      <c r="N445" s="665">
        <v>666.88780943154256</v>
      </c>
    </row>
    <row r="446" spans="1:14" ht="14.4" customHeight="1" x14ac:dyDescent="0.3">
      <c r="A446" s="660" t="s">
        <v>564</v>
      </c>
      <c r="B446" s="661" t="s">
        <v>2167</v>
      </c>
      <c r="C446" s="662" t="s">
        <v>577</v>
      </c>
      <c r="D446" s="663" t="s">
        <v>2170</v>
      </c>
      <c r="E446" s="662" t="s">
        <v>592</v>
      </c>
      <c r="F446" s="663" t="s">
        <v>2174</v>
      </c>
      <c r="G446" s="662" t="s">
        <v>593</v>
      </c>
      <c r="H446" s="662" t="s">
        <v>1051</v>
      </c>
      <c r="I446" s="662" t="s">
        <v>1052</v>
      </c>
      <c r="J446" s="662" t="s">
        <v>1053</v>
      </c>
      <c r="K446" s="662" t="s">
        <v>1054</v>
      </c>
      <c r="L446" s="664">
        <v>254.98</v>
      </c>
      <c r="M446" s="664">
        <v>6</v>
      </c>
      <c r="N446" s="665">
        <v>1529.8799999999999</v>
      </c>
    </row>
    <row r="447" spans="1:14" ht="14.4" customHeight="1" x14ac:dyDescent="0.3">
      <c r="A447" s="660" t="s">
        <v>564</v>
      </c>
      <c r="B447" s="661" t="s">
        <v>2167</v>
      </c>
      <c r="C447" s="662" t="s">
        <v>577</v>
      </c>
      <c r="D447" s="663" t="s">
        <v>2170</v>
      </c>
      <c r="E447" s="662" t="s">
        <v>592</v>
      </c>
      <c r="F447" s="663" t="s">
        <v>2174</v>
      </c>
      <c r="G447" s="662" t="s">
        <v>593</v>
      </c>
      <c r="H447" s="662" t="s">
        <v>1071</v>
      </c>
      <c r="I447" s="662" t="s">
        <v>1071</v>
      </c>
      <c r="J447" s="662" t="s">
        <v>1072</v>
      </c>
      <c r="K447" s="662" t="s">
        <v>736</v>
      </c>
      <c r="L447" s="664">
        <v>54.035675256760378</v>
      </c>
      <c r="M447" s="664">
        <v>223</v>
      </c>
      <c r="N447" s="665">
        <v>12049.955582257564</v>
      </c>
    </row>
    <row r="448" spans="1:14" ht="14.4" customHeight="1" x14ac:dyDescent="0.3">
      <c r="A448" s="660" t="s">
        <v>564</v>
      </c>
      <c r="B448" s="661" t="s">
        <v>2167</v>
      </c>
      <c r="C448" s="662" t="s">
        <v>577</v>
      </c>
      <c r="D448" s="663" t="s">
        <v>2170</v>
      </c>
      <c r="E448" s="662" t="s">
        <v>592</v>
      </c>
      <c r="F448" s="663" t="s">
        <v>2174</v>
      </c>
      <c r="G448" s="662" t="s">
        <v>593</v>
      </c>
      <c r="H448" s="662" t="s">
        <v>1073</v>
      </c>
      <c r="I448" s="662" t="s">
        <v>1074</v>
      </c>
      <c r="J448" s="662" t="s">
        <v>1075</v>
      </c>
      <c r="K448" s="662" t="s">
        <v>1076</v>
      </c>
      <c r="L448" s="664">
        <v>1056.9000000000005</v>
      </c>
      <c r="M448" s="664">
        <v>1</v>
      </c>
      <c r="N448" s="665">
        <v>1056.9000000000005</v>
      </c>
    </row>
    <row r="449" spans="1:14" ht="14.4" customHeight="1" x14ac:dyDescent="0.3">
      <c r="A449" s="660" t="s">
        <v>564</v>
      </c>
      <c r="B449" s="661" t="s">
        <v>2167</v>
      </c>
      <c r="C449" s="662" t="s">
        <v>577</v>
      </c>
      <c r="D449" s="663" t="s">
        <v>2170</v>
      </c>
      <c r="E449" s="662" t="s">
        <v>592</v>
      </c>
      <c r="F449" s="663" t="s">
        <v>2174</v>
      </c>
      <c r="G449" s="662" t="s">
        <v>593</v>
      </c>
      <c r="H449" s="662" t="s">
        <v>2002</v>
      </c>
      <c r="I449" s="662" t="s">
        <v>2003</v>
      </c>
      <c r="J449" s="662" t="s">
        <v>2004</v>
      </c>
      <c r="K449" s="662" t="s">
        <v>2005</v>
      </c>
      <c r="L449" s="664">
        <v>277.19999999999993</v>
      </c>
      <c r="M449" s="664">
        <v>1</v>
      </c>
      <c r="N449" s="665">
        <v>277.19999999999993</v>
      </c>
    </row>
    <row r="450" spans="1:14" ht="14.4" customHeight="1" x14ac:dyDescent="0.3">
      <c r="A450" s="660" t="s">
        <v>564</v>
      </c>
      <c r="B450" s="661" t="s">
        <v>2167</v>
      </c>
      <c r="C450" s="662" t="s">
        <v>577</v>
      </c>
      <c r="D450" s="663" t="s">
        <v>2170</v>
      </c>
      <c r="E450" s="662" t="s">
        <v>592</v>
      </c>
      <c r="F450" s="663" t="s">
        <v>2174</v>
      </c>
      <c r="G450" s="662" t="s">
        <v>593</v>
      </c>
      <c r="H450" s="662" t="s">
        <v>2006</v>
      </c>
      <c r="I450" s="662" t="s">
        <v>215</v>
      </c>
      <c r="J450" s="662" t="s">
        <v>2007</v>
      </c>
      <c r="K450" s="662"/>
      <c r="L450" s="664">
        <v>65.089999999999989</v>
      </c>
      <c r="M450" s="664">
        <v>3</v>
      </c>
      <c r="N450" s="665">
        <v>195.26999999999998</v>
      </c>
    </row>
    <row r="451" spans="1:14" ht="14.4" customHeight="1" x14ac:dyDescent="0.3">
      <c r="A451" s="660" t="s">
        <v>564</v>
      </c>
      <c r="B451" s="661" t="s">
        <v>2167</v>
      </c>
      <c r="C451" s="662" t="s">
        <v>577</v>
      </c>
      <c r="D451" s="663" t="s">
        <v>2170</v>
      </c>
      <c r="E451" s="662" t="s">
        <v>592</v>
      </c>
      <c r="F451" s="663" t="s">
        <v>2174</v>
      </c>
      <c r="G451" s="662" t="s">
        <v>593</v>
      </c>
      <c r="H451" s="662" t="s">
        <v>1102</v>
      </c>
      <c r="I451" s="662" t="s">
        <v>1103</v>
      </c>
      <c r="J451" s="662" t="s">
        <v>1104</v>
      </c>
      <c r="K451" s="662" t="s">
        <v>927</v>
      </c>
      <c r="L451" s="664">
        <v>51.629244308586422</v>
      </c>
      <c r="M451" s="664">
        <v>63</v>
      </c>
      <c r="N451" s="665">
        <v>3252.6423914409447</v>
      </c>
    </row>
    <row r="452" spans="1:14" ht="14.4" customHeight="1" x14ac:dyDescent="0.3">
      <c r="A452" s="660" t="s">
        <v>564</v>
      </c>
      <c r="B452" s="661" t="s">
        <v>2167</v>
      </c>
      <c r="C452" s="662" t="s">
        <v>577</v>
      </c>
      <c r="D452" s="663" t="s">
        <v>2170</v>
      </c>
      <c r="E452" s="662" t="s">
        <v>592</v>
      </c>
      <c r="F452" s="663" t="s">
        <v>2174</v>
      </c>
      <c r="G452" s="662" t="s">
        <v>593</v>
      </c>
      <c r="H452" s="662" t="s">
        <v>1113</v>
      </c>
      <c r="I452" s="662" t="s">
        <v>1114</v>
      </c>
      <c r="J452" s="662" t="s">
        <v>1115</v>
      </c>
      <c r="K452" s="662" t="s">
        <v>1116</v>
      </c>
      <c r="L452" s="664">
        <v>59.01839912303322</v>
      </c>
      <c r="M452" s="664">
        <v>132</v>
      </c>
      <c r="N452" s="665">
        <v>7790.4286842403853</v>
      </c>
    </row>
    <row r="453" spans="1:14" ht="14.4" customHeight="1" x14ac:dyDescent="0.3">
      <c r="A453" s="660" t="s">
        <v>564</v>
      </c>
      <c r="B453" s="661" t="s">
        <v>2167</v>
      </c>
      <c r="C453" s="662" t="s">
        <v>577</v>
      </c>
      <c r="D453" s="663" t="s">
        <v>2170</v>
      </c>
      <c r="E453" s="662" t="s">
        <v>592</v>
      </c>
      <c r="F453" s="663" t="s">
        <v>2174</v>
      </c>
      <c r="G453" s="662" t="s">
        <v>593</v>
      </c>
      <c r="H453" s="662" t="s">
        <v>605</v>
      </c>
      <c r="I453" s="662" t="s">
        <v>606</v>
      </c>
      <c r="J453" s="662" t="s">
        <v>607</v>
      </c>
      <c r="K453" s="662" t="s">
        <v>608</v>
      </c>
      <c r="L453" s="664">
        <v>531.27000000000021</v>
      </c>
      <c r="M453" s="664">
        <v>16</v>
      </c>
      <c r="N453" s="665">
        <v>8500.3200000000033</v>
      </c>
    </row>
    <row r="454" spans="1:14" ht="14.4" customHeight="1" x14ac:dyDescent="0.3">
      <c r="A454" s="660" t="s">
        <v>564</v>
      </c>
      <c r="B454" s="661" t="s">
        <v>2167</v>
      </c>
      <c r="C454" s="662" t="s">
        <v>577</v>
      </c>
      <c r="D454" s="663" t="s">
        <v>2170</v>
      </c>
      <c r="E454" s="662" t="s">
        <v>592</v>
      </c>
      <c r="F454" s="663" t="s">
        <v>2174</v>
      </c>
      <c r="G454" s="662" t="s">
        <v>593</v>
      </c>
      <c r="H454" s="662" t="s">
        <v>609</v>
      </c>
      <c r="I454" s="662" t="s">
        <v>610</v>
      </c>
      <c r="J454" s="662" t="s">
        <v>607</v>
      </c>
      <c r="K454" s="662" t="s">
        <v>611</v>
      </c>
      <c r="L454" s="664">
        <v>315.21000000000009</v>
      </c>
      <c r="M454" s="664">
        <v>12</v>
      </c>
      <c r="N454" s="665">
        <v>3782.5200000000009</v>
      </c>
    </row>
    <row r="455" spans="1:14" ht="14.4" customHeight="1" x14ac:dyDescent="0.3">
      <c r="A455" s="660" t="s">
        <v>564</v>
      </c>
      <c r="B455" s="661" t="s">
        <v>2167</v>
      </c>
      <c r="C455" s="662" t="s">
        <v>577</v>
      </c>
      <c r="D455" s="663" t="s">
        <v>2170</v>
      </c>
      <c r="E455" s="662" t="s">
        <v>592</v>
      </c>
      <c r="F455" s="663" t="s">
        <v>2174</v>
      </c>
      <c r="G455" s="662" t="s">
        <v>593</v>
      </c>
      <c r="H455" s="662" t="s">
        <v>1121</v>
      </c>
      <c r="I455" s="662" t="s">
        <v>1122</v>
      </c>
      <c r="J455" s="662" t="s">
        <v>607</v>
      </c>
      <c r="K455" s="662" t="s">
        <v>1123</v>
      </c>
      <c r="L455" s="664">
        <v>235.61999999999995</v>
      </c>
      <c r="M455" s="664">
        <v>9</v>
      </c>
      <c r="N455" s="665">
        <v>2120.5799999999995</v>
      </c>
    </row>
    <row r="456" spans="1:14" ht="14.4" customHeight="1" x14ac:dyDescent="0.3">
      <c r="A456" s="660" t="s">
        <v>564</v>
      </c>
      <c r="B456" s="661" t="s">
        <v>2167</v>
      </c>
      <c r="C456" s="662" t="s">
        <v>577</v>
      </c>
      <c r="D456" s="663" t="s">
        <v>2170</v>
      </c>
      <c r="E456" s="662" t="s">
        <v>592</v>
      </c>
      <c r="F456" s="663" t="s">
        <v>2174</v>
      </c>
      <c r="G456" s="662" t="s">
        <v>593</v>
      </c>
      <c r="H456" s="662" t="s">
        <v>2008</v>
      </c>
      <c r="I456" s="662" t="s">
        <v>2009</v>
      </c>
      <c r="J456" s="662" t="s">
        <v>2010</v>
      </c>
      <c r="K456" s="662" t="s">
        <v>2011</v>
      </c>
      <c r="L456" s="664">
        <v>54.65352666437434</v>
      </c>
      <c r="M456" s="664">
        <v>38</v>
      </c>
      <c r="N456" s="665">
        <v>2076.8340132462249</v>
      </c>
    </row>
    <row r="457" spans="1:14" ht="14.4" customHeight="1" x14ac:dyDescent="0.3">
      <c r="A457" s="660" t="s">
        <v>564</v>
      </c>
      <c r="B457" s="661" t="s">
        <v>2167</v>
      </c>
      <c r="C457" s="662" t="s">
        <v>577</v>
      </c>
      <c r="D457" s="663" t="s">
        <v>2170</v>
      </c>
      <c r="E457" s="662" t="s">
        <v>592</v>
      </c>
      <c r="F457" s="663" t="s">
        <v>2174</v>
      </c>
      <c r="G457" s="662" t="s">
        <v>593</v>
      </c>
      <c r="H457" s="662" t="s">
        <v>1199</v>
      </c>
      <c r="I457" s="662" t="s">
        <v>215</v>
      </c>
      <c r="J457" s="662" t="s">
        <v>1200</v>
      </c>
      <c r="K457" s="662" t="s">
        <v>1201</v>
      </c>
      <c r="L457" s="664">
        <v>199.67000000000004</v>
      </c>
      <c r="M457" s="664">
        <v>1</v>
      </c>
      <c r="N457" s="665">
        <v>199.67000000000004</v>
      </c>
    </row>
    <row r="458" spans="1:14" ht="14.4" customHeight="1" x14ac:dyDescent="0.3">
      <c r="A458" s="660" t="s">
        <v>564</v>
      </c>
      <c r="B458" s="661" t="s">
        <v>2167</v>
      </c>
      <c r="C458" s="662" t="s">
        <v>577</v>
      </c>
      <c r="D458" s="663" t="s">
        <v>2170</v>
      </c>
      <c r="E458" s="662" t="s">
        <v>592</v>
      </c>
      <c r="F458" s="663" t="s">
        <v>2174</v>
      </c>
      <c r="G458" s="662" t="s">
        <v>593</v>
      </c>
      <c r="H458" s="662" t="s">
        <v>2012</v>
      </c>
      <c r="I458" s="662" t="s">
        <v>2013</v>
      </c>
      <c r="J458" s="662" t="s">
        <v>2014</v>
      </c>
      <c r="K458" s="662" t="s">
        <v>2015</v>
      </c>
      <c r="L458" s="664">
        <v>52.370000000000012</v>
      </c>
      <c r="M458" s="664">
        <v>2</v>
      </c>
      <c r="N458" s="665">
        <v>104.74000000000002</v>
      </c>
    </row>
    <row r="459" spans="1:14" ht="14.4" customHeight="1" x14ac:dyDescent="0.3">
      <c r="A459" s="660" t="s">
        <v>564</v>
      </c>
      <c r="B459" s="661" t="s">
        <v>2167</v>
      </c>
      <c r="C459" s="662" t="s">
        <v>577</v>
      </c>
      <c r="D459" s="663" t="s">
        <v>2170</v>
      </c>
      <c r="E459" s="662" t="s">
        <v>592</v>
      </c>
      <c r="F459" s="663" t="s">
        <v>2174</v>
      </c>
      <c r="G459" s="662" t="s">
        <v>593</v>
      </c>
      <c r="H459" s="662" t="s">
        <v>2016</v>
      </c>
      <c r="I459" s="662" t="s">
        <v>2017</v>
      </c>
      <c r="J459" s="662" t="s">
        <v>2018</v>
      </c>
      <c r="K459" s="662" t="s">
        <v>2019</v>
      </c>
      <c r="L459" s="664">
        <v>403.91825605303853</v>
      </c>
      <c r="M459" s="664">
        <v>7</v>
      </c>
      <c r="N459" s="665">
        <v>2827.4277923712698</v>
      </c>
    </row>
    <row r="460" spans="1:14" ht="14.4" customHeight="1" x14ac:dyDescent="0.3">
      <c r="A460" s="660" t="s">
        <v>564</v>
      </c>
      <c r="B460" s="661" t="s">
        <v>2167</v>
      </c>
      <c r="C460" s="662" t="s">
        <v>577</v>
      </c>
      <c r="D460" s="663" t="s">
        <v>2170</v>
      </c>
      <c r="E460" s="662" t="s">
        <v>592</v>
      </c>
      <c r="F460" s="663" t="s">
        <v>2174</v>
      </c>
      <c r="G460" s="662" t="s">
        <v>593</v>
      </c>
      <c r="H460" s="662" t="s">
        <v>1264</v>
      </c>
      <c r="I460" s="662" t="s">
        <v>1265</v>
      </c>
      <c r="J460" s="662" t="s">
        <v>1266</v>
      </c>
      <c r="K460" s="662" t="s">
        <v>1267</v>
      </c>
      <c r="L460" s="664">
        <v>335.01290107912365</v>
      </c>
      <c r="M460" s="664">
        <v>34</v>
      </c>
      <c r="N460" s="665">
        <v>11390.438636690204</v>
      </c>
    </row>
    <row r="461" spans="1:14" ht="14.4" customHeight="1" x14ac:dyDescent="0.3">
      <c r="A461" s="660" t="s">
        <v>564</v>
      </c>
      <c r="B461" s="661" t="s">
        <v>2167</v>
      </c>
      <c r="C461" s="662" t="s">
        <v>577</v>
      </c>
      <c r="D461" s="663" t="s">
        <v>2170</v>
      </c>
      <c r="E461" s="662" t="s">
        <v>592</v>
      </c>
      <c r="F461" s="663" t="s">
        <v>2174</v>
      </c>
      <c r="G461" s="662" t="s">
        <v>593</v>
      </c>
      <c r="H461" s="662" t="s">
        <v>612</v>
      </c>
      <c r="I461" s="662" t="s">
        <v>613</v>
      </c>
      <c r="J461" s="662" t="s">
        <v>614</v>
      </c>
      <c r="K461" s="662" t="s">
        <v>615</v>
      </c>
      <c r="L461" s="664">
        <v>279.43192449790814</v>
      </c>
      <c r="M461" s="664">
        <v>32</v>
      </c>
      <c r="N461" s="665">
        <v>8941.8215839330605</v>
      </c>
    </row>
    <row r="462" spans="1:14" ht="14.4" customHeight="1" x14ac:dyDescent="0.3">
      <c r="A462" s="660" t="s">
        <v>564</v>
      </c>
      <c r="B462" s="661" t="s">
        <v>2167</v>
      </c>
      <c r="C462" s="662" t="s">
        <v>577</v>
      </c>
      <c r="D462" s="663" t="s">
        <v>2170</v>
      </c>
      <c r="E462" s="662" t="s">
        <v>592</v>
      </c>
      <c r="F462" s="663" t="s">
        <v>2174</v>
      </c>
      <c r="G462" s="662" t="s">
        <v>593</v>
      </c>
      <c r="H462" s="662" t="s">
        <v>1288</v>
      </c>
      <c r="I462" s="662" t="s">
        <v>215</v>
      </c>
      <c r="J462" s="662" t="s">
        <v>1289</v>
      </c>
      <c r="K462" s="662"/>
      <c r="L462" s="664">
        <v>31.871413226804787</v>
      </c>
      <c r="M462" s="664">
        <v>2</v>
      </c>
      <c r="N462" s="665">
        <v>63.742826453609574</v>
      </c>
    </row>
    <row r="463" spans="1:14" ht="14.4" customHeight="1" x14ac:dyDescent="0.3">
      <c r="A463" s="660" t="s">
        <v>564</v>
      </c>
      <c r="B463" s="661" t="s">
        <v>2167</v>
      </c>
      <c r="C463" s="662" t="s">
        <v>577</v>
      </c>
      <c r="D463" s="663" t="s">
        <v>2170</v>
      </c>
      <c r="E463" s="662" t="s">
        <v>592</v>
      </c>
      <c r="F463" s="663" t="s">
        <v>2174</v>
      </c>
      <c r="G463" s="662" t="s">
        <v>593</v>
      </c>
      <c r="H463" s="662" t="s">
        <v>2020</v>
      </c>
      <c r="I463" s="662" t="s">
        <v>2021</v>
      </c>
      <c r="J463" s="662" t="s">
        <v>2022</v>
      </c>
      <c r="K463" s="662" t="s">
        <v>2023</v>
      </c>
      <c r="L463" s="664">
        <v>3734.9402622658827</v>
      </c>
      <c r="M463" s="664">
        <v>2</v>
      </c>
      <c r="N463" s="665">
        <v>7469.8805245317653</v>
      </c>
    </row>
    <row r="464" spans="1:14" ht="14.4" customHeight="1" x14ac:dyDescent="0.3">
      <c r="A464" s="660" t="s">
        <v>564</v>
      </c>
      <c r="B464" s="661" t="s">
        <v>2167</v>
      </c>
      <c r="C464" s="662" t="s">
        <v>577</v>
      </c>
      <c r="D464" s="663" t="s">
        <v>2170</v>
      </c>
      <c r="E464" s="662" t="s">
        <v>592</v>
      </c>
      <c r="F464" s="663" t="s">
        <v>2174</v>
      </c>
      <c r="G464" s="662" t="s">
        <v>593</v>
      </c>
      <c r="H464" s="662" t="s">
        <v>2024</v>
      </c>
      <c r="I464" s="662" t="s">
        <v>2024</v>
      </c>
      <c r="J464" s="662" t="s">
        <v>2025</v>
      </c>
      <c r="K464" s="662" t="s">
        <v>2026</v>
      </c>
      <c r="L464" s="664">
        <v>181.30290697122237</v>
      </c>
      <c r="M464" s="664">
        <v>47</v>
      </c>
      <c r="N464" s="665">
        <v>8521.2366276474513</v>
      </c>
    </row>
    <row r="465" spans="1:14" ht="14.4" customHeight="1" x14ac:dyDescent="0.3">
      <c r="A465" s="660" t="s">
        <v>564</v>
      </c>
      <c r="B465" s="661" t="s">
        <v>2167</v>
      </c>
      <c r="C465" s="662" t="s">
        <v>577</v>
      </c>
      <c r="D465" s="663" t="s">
        <v>2170</v>
      </c>
      <c r="E465" s="662" t="s">
        <v>592</v>
      </c>
      <c r="F465" s="663" t="s">
        <v>2174</v>
      </c>
      <c r="G465" s="662" t="s">
        <v>593</v>
      </c>
      <c r="H465" s="662" t="s">
        <v>1306</v>
      </c>
      <c r="I465" s="662" t="s">
        <v>1307</v>
      </c>
      <c r="J465" s="662" t="s">
        <v>1308</v>
      </c>
      <c r="K465" s="662" t="s">
        <v>1123</v>
      </c>
      <c r="L465" s="664">
        <v>2837.8472653884965</v>
      </c>
      <c r="M465" s="664">
        <v>9</v>
      </c>
      <c r="N465" s="665">
        <v>25540.625388496468</v>
      </c>
    </row>
    <row r="466" spans="1:14" ht="14.4" customHeight="1" x14ac:dyDescent="0.3">
      <c r="A466" s="660" t="s">
        <v>564</v>
      </c>
      <c r="B466" s="661" t="s">
        <v>2167</v>
      </c>
      <c r="C466" s="662" t="s">
        <v>577</v>
      </c>
      <c r="D466" s="663" t="s">
        <v>2170</v>
      </c>
      <c r="E466" s="662" t="s">
        <v>592</v>
      </c>
      <c r="F466" s="663" t="s">
        <v>2174</v>
      </c>
      <c r="G466" s="662" t="s">
        <v>593</v>
      </c>
      <c r="H466" s="662" t="s">
        <v>2027</v>
      </c>
      <c r="I466" s="662" t="s">
        <v>2028</v>
      </c>
      <c r="J466" s="662" t="s">
        <v>1401</v>
      </c>
      <c r="K466" s="662" t="s">
        <v>721</v>
      </c>
      <c r="L466" s="664">
        <v>247.03333333333333</v>
      </c>
      <c r="M466" s="664">
        <v>42</v>
      </c>
      <c r="N466" s="665">
        <v>10375.4</v>
      </c>
    </row>
    <row r="467" spans="1:14" ht="14.4" customHeight="1" x14ac:dyDescent="0.3">
      <c r="A467" s="660" t="s">
        <v>564</v>
      </c>
      <c r="B467" s="661" t="s">
        <v>2167</v>
      </c>
      <c r="C467" s="662" t="s">
        <v>577</v>
      </c>
      <c r="D467" s="663" t="s">
        <v>2170</v>
      </c>
      <c r="E467" s="662" t="s">
        <v>592</v>
      </c>
      <c r="F467" s="663" t="s">
        <v>2174</v>
      </c>
      <c r="G467" s="662" t="s">
        <v>593</v>
      </c>
      <c r="H467" s="662" t="s">
        <v>2029</v>
      </c>
      <c r="I467" s="662" t="s">
        <v>2029</v>
      </c>
      <c r="J467" s="662" t="s">
        <v>2030</v>
      </c>
      <c r="K467" s="662" t="s">
        <v>2031</v>
      </c>
      <c r="L467" s="664">
        <v>667.92999999999972</v>
      </c>
      <c r="M467" s="664">
        <v>1</v>
      </c>
      <c r="N467" s="665">
        <v>667.92999999999972</v>
      </c>
    </row>
    <row r="468" spans="1:14" ht="14.4" customHeight="1" x14ac:dyDescent="0.3">
      <c r="A468" s="660" t="s">
        <v>564</v>
      </c>
      <c r="B468" s="661" t="s">
        <v>2167</v>
      </c>
      <c r="C468" s="662" t="s">
        <v>577</v>
      </c>
      <c r="D468" s="663" t="s">
        <v>2170</v>
      </c>
      <c r="E468" s="662" t="s">
        <v>592</v>
      </c>
      <c r="F468" s="663" t="s">
        <v>2174</v>
      </c>
      <c r="G468" s="662" t="s">
        <v>593</v>
      </c>
      <c r="H468" s="662" t="s">
        <v>2032</v>
      </c>
      <c r="I468" s="662" t="s">
        <v>2032</v>
      </c>
      <c r="J468" s="662" t="s">
        <v>2033</v>
      </c>
      <c r="K468" s="662" t="s">
        <v>2034</v>
      </c>
      <c r="L468" s="664">
        <v>79.229975029919871</v>
      </c>
      <c r="M468" s="664">
        <v>4</v>
      </c>
      <c r="N468" s="665">
        <v>316.91990011967948</v>
      </c>
    </row>
    <row r="469" spans="1:14" ht="14.4" customHeight="1" x14ac:dyDescent="0.3">
      <c r="A469" s="660" t="s">
        <v>564</v>
      </c>
      <c r="B469" s="661" t="s">
        <v>2167</v>
      </c>
      <c r="C469" s="662" t="s">
        <v>577</v>
      </c>
      <c r="D469" s="663" t="s">
        <v>2170</v>
      </c>
      <c r="E469" s="662" t="s">
        <v>592</v>
      </c>
      <c r="F469" s="663" t="s">
        <v>2174</v>
      </c>
      <c r="G469" s="662" t="s">
        <v>593</v>
      </c>
      <c r="H469" s="662" t="s">
        <v>2035</v>
      </c>
      <c r="I469" s="662" t="s">
        <v>2036</v>
      </c>
      <c r="J469" s="662" t="s">
        <v>2037</v>
      </c>
      <c r="K469" s="662" t="s">
        <v>2038</v>
      </c>
      <c r="L469" s="664">
        <v>628.37854375359052</v>
      </c>
      <c r="M469" s="664">
        <v>25</v>
      </c>
      <c r="N469" s="665">
        <v>15709.463593839762</v>
      </c>
    </row>
    <row r="470" spans="1:14" ht="14.4" customHeight="1" x14ac:dyDescent="0.3">
      <c r="A470" s="660" t="s">
        <v>564</v>
      </c>
      <c r="B470" s="661" t="s">
        <v>2167</v>
      </c>
      <c r="C470" s="662" t="s">
        <v>577</v>
      </c>
      <c r="D470" s="663" t="s">
        <v>2170</v>
      </c>
      <c r="E470" s="662" t="s">
        <v>592</v>
      </c>
      <c r="F470" s="663" t="s">
        <v>2174</v>
      </c>
      <c r="G470" s="662" t="s">
        <v>593</v>
      </c>
      <c r="H470" s="662" t="s">
        <v>2039</v>
      </c>
      <c r="I470" s="662" t="s">
        <v>2039</v>
      </c>
      <c r="J470" s="662" t="s">
        <v>2040</v>
      </c>
      <c r="K470" s="662" t="s">
        <v>2041</v>
      </c>
      <c r="L470" s="664">
        <v>778.31416666666667</v>
      </c>
      <c r="M470" s="664">
        <v>12</v>
      </c>
      <c r="N470" s="665">
        <v>9339.77</v>
      </c>
    </row>
    <row r="471" spans="1:14" ht="14.4" customHeight="1" x14ac:dyDescent="0.3">
      <c r="A471" s="660" t="s">
        <v>564</v>
      </c>
      <c r="B471" s="661" t="s">
        <v>2167</v>
      </c>
      <c r="C471" s="662" t="s">
        <v>577</v>
      </c>
      <c r="D471" s="663" t="s">
        <v>2170</v>
      </c>
      <c r="E471" s="662" t="s">
        <v>592</v>
      </c>
      <c r="F471" s="663" t="s">
        <v>2174</v>
      </c>
      <c r="G471" s="662" t="s">
        <v>593</v>
      </c>
      <c r="H471" s="662" t="s">
        <v>1324</v>
      </c>
      <c r="I471" s="662" t="s">
        <v>1325</v>
      </c>
      <c r="J471" s="662" t="s">
        <v>1326</v>
      </c>
      <c r="K471" s="662" t="s">
        <v>1327</v>
      </c>
      <c r="L471" s="664">
        <v>546.3756377897688</v>
      </c>
      <c r="M471" s="664">
        <v>11</v>
      </c>
      <c r="N471" s="665">
        <v>6010.1320156874563</v>
      </c>
    </row>
    <row r="472" spans="1:14" ht="14.4" customHeight="1" x14ac:dyDescent="0.3">
      <c r="A472" s="660" t="s">
        <v>564</v>
      </c>
      <c r="B472" s="661" t="s">
        <v>2167</v>
      </c>
      <c r="C472" s="662" t="s">
        <v>577</v>
      </c>
      <c r="D472" s="663" t="s">
        <v>2170</v>
      </c>
      <c r="E472" s="662" t="s">
        <v>592</v>
      </c>
      <c r="F472" s="663" t="s">
        <v>2174</v>
      </c>
      <c r="G472" s="662" t="s">
        <v>593</v>
      </c>
      <c r="H472" s="662" t="s">
        <v>1342</v>
      </c>
      <c r="I472" s="662" t="s">
        <v>1343</v>
      </c>
      <c r="J472" s="662" t="s">
        <v>1344</v>
      </c>
      <c r="K472" s="662" t="s">
        <v>1198</v>
      </c>
      <c r="L472" s="664">
        <v>84.77</v>
      </c>
      <c r="M472" s="664">
        <v>3</v>
      </c>
      <c r="N472" s="665">
        <v>254.31</v>
      </c>
    </row>
    <row r="473" spans="1:14" ht="14.4" customHeight="1" x14ac:dyDescent="0.3">
      <c r="A473" s="660" t="s">
        <v>564</v>
      </c>
      <c r="B473" s="661" t="s">
        <v>2167</v>
      </c>
      <c r="C473" s="662" t="s">
        <v>577</v>
      </c>
      <c r="D473" s="663" t="s">
        <v>2170</v>
      </c>
      <c r="E473" s="662" t="s">
        <v>592</v>
      </c>
      <c r="F473" s="663" t="s">
        <v>2174</v>
      </c>
      <c r="G473" s="662" t="s">
        <v>593</v>
      </c>
      <c r="H473" s="662" t="s">
        <v>2042</v>
      </c>
      <c r="I473" s="662" t="s">
        <v>2043</v>
      </c>
      <c r="J473" s="662" t="s">
        <v>2044</v>
      </c>
      <c r="K473" s="662" t="s">
        <v>2045</v>
      </c>
      <c r="L473" s="664">
        <v>588.22145453234964</v>
      </c>
      <c r="M473" s="664">
        <v>22</v>
      </c>
      <c r="N473" s="665">
        <v>12940.871999711691</v>
      </c>
    </row>
    <row r="474" spans="1:14" ht="14.4" customHeight="1" x14ac:dyDescent="0.3">
      <c r="A474" s="660" t="s">
        <v>564</v>
      </c>
      <c r="B474" s="661" t="s">
        <v>2167</v>
      </c>
      <c r="C474" s="662" t="s">
        <v>577</v>
      </c>
      <c r="D474" s="663" t="s">
        <v>2170</v>
      </c>
      <c r="E474" s="662" t="s">
        <v>592</v>
      </c>
      <c r="F474" s="663" t="s">
        <v>2174</v>
      </c>
      <c r="G474" s="662" t="s">
        <v>593</v>
      </c>
      <c r="H474" s="662" t="s">
        <v>1353</v>
      </c>
      <c r="I474" s="662" t="s">
        <v>215</v>
      </c>
      <c r="J474" s="662" t="s">
        <v>1354</v>
      </c>
      <c r="K474" s="662" t="s">
        <v>1355</v>
      </c>
      <c r="L474" s="664">
        <v>61.530091919133646</v>
      </c>
      <c r="M474" s="664">
        <v>54</v>
      </c>
      <c r="N474" s="665">
        <v>3322.6249636332168</v>
      </c>
    </row>
    <row r="475" spans="1:14" ht="14.4" customHeight="1" x14ac:dyDescent="0.3">
      <c r="A475" s="660" t="s">
        <v>564</v>
      </c>
      <c r="B475" s="661" t="s">
        <v>2167</v>
      </c>
      <c r="C475" s="662" t="s">
        <v>577</v>
      </c>
      <c r="D475" s="663" t="s">
        <v>2170</v>
      </c>
      <c r="E475" s="662" t="s">
        <v>592</v>
      </c>
      <c r="F475" s="663" t="s">
        <v>2174</v>
      </c>
      <c r="G475" s="662" t="s">
        <v>593</v>
      </c>
      <c r="H475" s="662" t="s">
        <v>1362</v>
      </c>
      <c r="I475" s="662" t="s">
        <v>1363</v>
      </c>
      <c r="J475" s="662" t="s">
        <v>1364</v>
      </c>
      <c r="K475" s="662" t="s">
        <v>1365</v>
      </c>
      <c r="L475" s="664">
        <v>2242.5</v>
      </c>
      <c r="M475" s="664">
        <v>0.4</v>
      </c>
      <c r="N475" s="665">
        <v>897</v>
      </c>
    </row>
    <row r="476" spans="1:14" ht="14.4" customHeight="1" x14ac:dyDescent="0.3">
      <c r="A476" s="660" t="s">
        <v>564</v>
      </c>
      <c r="B476" s="661" t="s">
        <v>2167</v>
      </c>
      <c r="C476" s="662" t="s">
        <v>577</v>
      </c>
      <c r="D476" s="663" t="s">
        <v>2170</v>
      </c>
      <c r="E476" s="662" t="s">
        <v>592</v>
      </c>
      <c r="F476" s="663" t="s">
        <v>2174</v>
      </c>
      <c r="G476" s="662" t="s">
        <v>593</v>
      </c>
      <c r="H476" s="662" t="s">
        <v>1366</v>
      </c>
      <c r="I476" s="662" t="s">
        <v>1367</v>
      </c>
      <c r="J476" s="662" t="s">
        <v>1368</v>
      </c>
      <c r="K476" s="662"/>
      <c r="L476" s="664">
        <v>472.28225992194831</v>
      </c>
      <c r="M476" s="664">
        <v>180</v>
      </c>
      <c r="N476" s="665">
        <v>85010.806785950699</v>
      </c>
    </row>
    <row r="477" spans="1:14" ht="14.4" customHeight="1" x14ac:dyDescent="0.3">
      <c r="A477" s="660" t="s">
        <v>564</v>
      </c>
      <c r="B477" s="661" t="s">
        <v>2167</v>
      </c>
      <c r="C477" s="662" t="s">
        <v>577</v>
      </c>
      <c r="D477" s="663" t="s">
        <v>2170</v>
      </c>
      <c r="E477" s="662" t="s">
        <v>592</v>
      </c>
      <c r="F477" s="663" t="s">
        <v>2174</v>
      </c>
      <c r="G477" s="662" t="s">
        <v>593</v>
      </c>
      <c r="H477" s="662" t="s">
        <v>2046</v>
      </c>
      <c r="I477" s="662" t="s">
        <v>2046</v>
      </c>
      <c r="J477" s="662" t="s">
        <v>2047</v>
      </c>
      <c r="K477" s="662" t="s">
        <v>2048</v>
      </c>
      <c r="L477" s="664">
        <v>89.867619466580948</v>
      </c>
      <c r="M477" s="664">
        <v>95</v>
      </c>
      <c r="N477" s="665">
        <v>8537.4238493251905</v>
      </c>
    </row>
    <row r="478" spans="1:14" ht="14.4" customHeight="1" x14ac:dyDescent="0.3">
      <c r="A478" s="660" t="s">
        <v>564</v>
      </c>
      <c r="B478" s="661" t="s">
        <v>2167</v>
      </c>
      <c r="C478" s="662" t="s">
        <v>577</v>
      </c>
      <c r="D478" s="663" t="s">
        <v>2170</v>
      </c>
      <c r="E478" s="662" t="s">
        <v>592</v>
      </c>
      <c r="F478" s="663" t="s">
        <v>2174</v>
      </c>
      <c r="G478" s="662" t="s">
        <v>593</v>
      </c>
      <c r="H478" s="662" t="s">
        <v>2049</v>
      </c>
      <c r="I478" s="662" t="s">
        <v>2050</v>
      </c>
      <c r="J478" s="662" t="s">
        <v>2051</v>
      </c>
      <c r="K478" s="662" t="s">
        <v>1190</v>
      </c>
      <c r="L478" s="664">
        <v>147.70777777777775</v>
      </c>
      <c r="M478" s="664">
        <v>90</v>
      </c>
      <c r="N478" s="665">
        <v>13293.699999999997</v>
      </c>
    </row>
    <row r="479" spans="1:14" ht="14.4" customHeight="1" x14ac:dyDescent="0.3">
      <c r="A479" s="660" t="s">
        <v>564</v>
      </c>
      <c r="B479" s="661" t="s">
        <v>2167</v>
      </c>
      <c r="C479" s="662" t="s">
        <v>577</v>
      </c>
      <c r="D479" s="663" t="s">
        <v>2170</v>
      </c>
      <c r="E479" s="662" t="s">
        <v>592</v>
      </c>
      <c r="F479" s="663" t="s">
        <v>2174</v>
      </c>
      <c r="G479" s="662" t="s">
        <v>593</v>
      </c>
      <c r="H479" s="662" t="s">
        <v>2052</v>
      </c>
      <c r="I479" s="662" t="s">
        <v>2053</v>
      </c>
      <c r="J479" s="662" t="s">
        <v>2054</v>
      </c>
      <c r="K479" s="662" t="s">
        <v>2055</v>
      </c>
      <c r="L479" s="664">
        <v>751.47001567743735</v>
      </c>
      <c r="M479" s="664">
        <v>14</v>
      </c>
      <c r="N479" s="665">
        <v>10520.580219484124</v>
      </c>
    </row>
    <row r="480" spans="1:14" ht="14.4" customHeight="1" x14ac:dyDescent="0.3">
      <c r="A480" s="660" t="s">
        <v>564</v>
      </c>
      <c r="B480" s="661" t="s">
        <v>2167</v>
      </c>
      <c r="C480" s="662" t="s">
        <v>577</v>
      </c>
      <c r="D480" s="663" t="s">
        <v>2170</v>
      </c>
      <c r="E480" s="662" t="s">
        <v>592</v>
      </c>
      <c r="F480" s="663" t="s">
        <v>2174</v>
      </c>
      <c r="G480" s="662" t="s">
        <v>593</v>
      </c>
      <c r="H480" s="662" t="s">
        <v>2056</v>
      </c>
      <c r="I480" s="662" t="s">
        <v>2057</v>
      </c>
      <c r="J480" s="662" t="s">
        <v>2058</v>
      </c>
      <c r="K480" s="662" t="s">
        <v>2059</v>
      </c>
      <c r="L480" s="664">
        <v>85.859758979176576</v>
      </c>
      <c r="M480" s="664">
        <v>14</v>
      </c>
      <c r="N480" s="665">
        <v>1202.036625708472</v>
      </c>
    </row>
    <row r="481" spans="1:14" ht="14.4" customHeight="1" x14ac:dyDescent="0.3">
      <c r="A481" s="660" t="s">
        <v>564</v>
      </c>
      <c r="B481" s="661" t="s">
        <v>2167</v>
      </c>
      <c r="C481" s="662" t="s">
        <v>577</v>
      </c>
      <c r="D481" s="663" t="s">
        <v>2170</v>
      </c>
      <c r="E481" s="662" t="s">
        <v>592</v>
      </c>
      <c r="F481" s="663" t="s">
        <v>2174</v>
      </c>
      <c r="G481" s="662" t="s">
        <v>593</v>
      </c>
      <c r="H481" s="662" t="s">
        <v>2060</v>
      </c>
      <c r="I481" s="662" t="s">
        <v>215</v>
      </c>
      <c r="J481" s="662" t="s">
        <v>2061</v>
      </c>
      <c r="K481" s="662"/>
      <c r="L481" s="664">
        <v>435.60000000000019</v>
      </c>
      <c r="M481" s="664">
        <v>30</v>
      </c>
      <c r="N481" s="665">
        <v>13068.000000000005</v>
      </c>
    </row>
    <row r="482" spans="1:14" ht="14.4" customHeight="1" x14ac:dyDescent="0.3">
      <c r="A482" s="660" t="s">
        <v>564</v>
      </c>
      <c r="B482" s="661" t="s">
        <v>2167</v>
      </c>
      <c r="C482" s="662" t="s">
        <v>577</v>
      </c>
      <c r="D482" s="663" t="s">
        <v>2170</v>
      </c>
      <c r="E482" s="662" t="s">
        <v>592</v>
      </c>
      <c r="F482" s="663" t="s">
        <v>2174</v>
      </c>
      <c r="G482" s="662" t="s">
        <v>593</v>
      </c>
      <c r="H482" s="662" t="s">
        <v>2062</v>
      </c>
      <c r="I482" s="662" t="s">
        <v>215</v>
      </c>
      <c r="J482" s="662" t="s">
        <v>2063</v>
      </c>
      <c r="K482" s="662" t="s">
        <v>2064</v>
      </c>
      <c r="L482" s="664">
        <v>54.291072617285657</v>
      </c>
      <c r="M482" s="664">
        <v>60</v>
      </c>
      <c r="N482" s="665">
        <v>3257.4643570371395</v>
      </c>
    </row>
    <row r="483" spans="1:14" ht="14.4" customHeight="1" x14ac:dyDescent="0.3">
      <c r="A483" s="660" t="s">
        <v>564</v>
      </c>
      <c r="B483" s="661" t="s">
        <v>2167</v>
      </c>
      <c r="C483" s="662" t="s">
        <v>577</v>
      </c>
      <c r="D483" s="663" t="s">
        <v>2170</v>
      </c>
      <c r="E483" s="662" t="s">
        <v>592</v>
      </c>
      <c r="F483" s="663" t="s">
        <v>2174</v>
      </c>
      <c r="G483" s="662" t="s">
        <v>593</v>
      </c>
      <c r="H483" s="662" t="s">
        <v>1398</v>
      </c>
      <c r="I483" s="662" t="s">
        <v>215</v>
      </c>
      <c r="J483" s="662" t="s">
        <v>1399</v>
      </c>
      <c r="K483" s="662"/>
      <c r="L483" s="664">
        <v>31.871388182382123</v>
      </c>
      <c r="M483" s="664">
        <v>2</v>
      </c>
      <c r="N483" s="665">
        <v>63.742776364764246</v>
      </c>
    </row>
    <row r="484" spans="1:14" ht="14.4" customHeight="1" x14ac:dyDescent="0.3">
      <c r="A484" s="660" t="s">
        <v>564</v>
      </c>
      <c r="B484" s="661" t="s">
        <v>2167</v>
      </c>
      <c r="C484" s="662" t="s">
        <v>577</v>
      </c>
      <c r="D484" s="663" t="s">
        <v>2170</v>
      </c>
      <c r="E484" s="662" t="s">
        <v>592</v>
      </c>
      <c r="F484" s="663" t="s">
        <v>2174</v>
      </c>
      <c r="G484" s="662" t="s">
        <v>593</v>
      </c>
      <c r="H484" s="662" t="s">
        <v>1400</v>
      </c>
      <c r="I484" s="662" t="s">
        <v>1400</v>
      </c>
      <c r="J484" s="662" t="s">
        <v>1401</v>
      </c>
      <c r="K484" s="662" t="s">
        <v>1123</v>
      </c>
      <c r="L484" s="664">
        <v>363.65952240704001</v>
      </c>
      <c r="M484" s="664">
        <v>48</v>
      </c>
      <c r="N484" s="665">
        <v>17455.657075537922</v>
      </c>
    </row>
    <row r="485" spans="1:14" ht="14.4" customHeight="1" x14ac:dyDescent="0.3">
      <c r="A485" s="660" t="s">
        <v>564</v>
      </c>
      <c r="B485" s="661" t="s">
        <v>2167</v>
      </c>
      <c r="C485" s="662" t="s">
        <v>577</v>
      </c>
      <c r="D485" s="663" t="s">
        <v>2170</v>
      </c>
      <c r="E485" s="662" t="s">
        <v>592</v>
      </c>
      <c r="F485" s="663" t="s">
        <v>2174</v>
      </c>
      <c r="G485" s="662" t="s">
        <v>593</v>
      </c>
      <c r="H485" s="662" t="s">
        <v>2065</v>
      </c>
      <c r="I485" s="662" t="s">
        <v>2065</v>
      </c>
      <c r="J485" s="662" t="s">
        <v>1211</v>
      </c>
      <c r="K485" s="662" t="s">
        <v>2066</v>
      </c>
      <c r="L485" s="664">
        <v>396</v>
      </c>
      <c r="M485" s="664">
        <v>2</v>
      </c>
      <c r="N485" s="665">
        <v>792</v>
      </c>
    </row>
    <row r="486" spans="1:14" ht="14.4" customHeight="1" x14ac:dyDescent="0.3">
      <c r="A486" s="660" t="s">
        <v>564</v>
      </c>
      <c r="B486" s="661" t="s">
        <v>2167</v>
      </c>
      <c r="C486" s="662" t="s">
        <v>577</v>
      </c>
      <c r="D486" s="663" t="s">
        <v>2170</v>
      </c>
      <c r="E486" s="662" t="s">
        <v>592</v>
      </c>
      <c r="F486" s="663" t="s">
        <v>2174</v>
      </c>
      <c r="G486" s="662" t="s">
        <v>593</v>
      </c>
      <c r="H486" s="662" t="s">
        <v>1435</v>
      </c>
      <c r="I486" s="662" t="s">
        <v>215</v>
      </c>
      <c r="J486" s="662" t="s">
        <v>1436</v>
      </c>
      <c r="K486" s="662"/>
      <c r="L486" s="664">
        <v>56.239286805631913</v>
      </c>
      <c r="M486" s="664">
        <v>33</v>
      </c>
      <c r="N486" s="665">
        <v>1855.8964645858532</v>
      </c>
    </row>
    <row r="487" spans="1:14" ht="14.4" customHeight="1" x14ac:dyDescent="0.3">
      <c r="A487" s="660" t="s">
        <v>564</v>
      </c>
      <c r="B487" s="661" t="s">
        <v>2167</v>
      </c>
      <c r="C487" s="662" t="s">
        <v>577</v>
      </c>
      <c r="D487" s="663" t="s">
        <v>2170</v>
      </c>
      <c r="E487" s="662" t="s">
        <v>592</v>
      </c>
      <c r="F487" s="663" t="s">
        <v>2174</v>
      </c>
      <c r="G487" s="662" t="s">
        <v>593</v>
      </c>
      <c r="H487" s="662" t="s">
        <v>2067</v>
      </c>
      <c r="I487" s="662" t="s">
        <v>2067</v>
      </c>
      <c r="J487" s="662" t="s">
        <v>2068</v>
      </c>
      <c r="K487" s="662" t="s">
        <v>2069</v>
      </c>
      <c r="L487" s="664">
        <v>208.69024088474754</v>
      </c>
      <c r="M487" s="664">
        <v>4</v>
      </c>
      <c r="N487" s="665">
        <v>834.76096353899015</v>
      </c>
    </row>
    <row r="488" spans="1:14" ht="14.4" customHeight="1" x14ac:dyDescent="0.3">
      <c r="A488" s="660" t="s">
        <v>564</v>
      </c>
      <c r="B488" s="661" t="s">
        <v>2167</v>
      </c>
      <c r="C488" s="662" t="s">
        <v>577</v>
      </c>
      <c r="D488" s="663" t="s">
        <v>2170</v>
      </c>
      <c r="E488" s="662" t="s">
        <v>592</v>
      </c>
      <c r="F488" s="663" t="s">
        <v>2174</v>
      </c>
      <c r="G488" s="662" t="s">
        <v>593</v>
      </c>
      <c r="H488" s="662" t="s">
        <v>1494</v>
      </c>
      <c r="I488" s="662" t="s">
        <v>215</v>
      </c>
      <c r="J488" s="662" t="s">
        <v>1495</v>
      </c>
      <c r="K488" s="662"/>
      <c r="L488" s="664">
        <v>60.080000000000013</v>
      </c>
      <c r="M488" s="664">
        <v>2</v>
      </c>
      <c r="N488" s="665">
        <v>120.16000000000003</v>
      </c>
    </row>
    <row r="489" spans="1:14" ht="14.4" customHeight="1" x14ac:dyDescent="0.3">
      <c r="A489" s="660" t="s">
        <v>564</v>
      </c>
      <c r="B489" s="661" t="s">
        <v>2167</v>
      </c>
      <c r="C489" s="662" t="s">
        <v>577</v>
      </c>
      <c r="D489" s="663" t="s">
        <v>2170</v>
      </c>
      <c r="E489" s="662" t="s">
        <v>592</v>
      </c>
      <c r="F489" s="663" t="s">
        <v>2174</v>
      </c>
      <c r="G489" s="662" t="s">
        <v>593</v>
      </c>
      <c r="H489" s="662" t="s">
        <v>2070</v>
      </c>
      <c r="I489" s="662" t="s">
        <v>2070</v>
      </c>
      <c r="J489" s="662" t="s">
        <v>2071</v>
      </c>
      <c r="K489" s="662" t="s">
        <v>2072</v>
      </c>
      <c r="L489" s="664">
        <v>555.2361538461538</v>
      </c>
      <c r="M489" s="664">
        <v>2</v>
      </c>
      <c r="N489" s="665">
        <v>1110.4723076923076</v>
      </c>
    </row>
    <row r="490" spans="1:14" ht="14.4" customHeight="1" x14ac:dyDescent="0.3">
      <c r="A490" s="660" t="s">
        <v>564</v>
      </c>
      <c r="B490" s="661" t="s">
        <v>2167</v>
      </c>
      <c r="C490" s="662" t="s">
        <v>577</v>
      </c>
      <c r="D490" s="663" t="s">
        <v>2170</v>
      </c>
      <c r="E490" s="662" t="s">
        <v>592</v>
      </c>
      <c r="F490" s="663" t="s">
        <v>2174</v>
      </c>
      <c r="G490" s="662" t="s">
        <v>593</v>
      </c>
      <c r="H490" s="662" t="s">
        <v>2073</v>
      </c>
      <c r="I490" s="662" t="s">
        <v>2073</v>
      </c>
      <c r="J490" s="662" t="s">
        <v>2074</v>
      </c>
      <c r="K490" s="662" t="s">
        <v>2075</v>
      </c>
      <c r="L490" s="664">
        <v>590.69899999999996</v>
      </c>
      <c r="M490" s="664">
        <v>10</v>
      </c>
      <c r="N490" s="665">
        <v>5906.99</v>
      </c>
    </row>
    <row r="491" spans="1:14" ht="14.4" customHeight="1" x14ac:dyDescent="0.3">
      <c r="A491" s="660" t="s">
        <v>564</v>
      </c>
      <c r="B491" s="661" t="s">
        <v>2167</v>
      </c>
      <c r="C491" s="662" t="s">
        <v>577</v>
      </c>
      <c r="D491" s="663" t="s">
        <v>2170</v>
      </c>
      <c r="E491" s="662" t="s">
        <v>592</v>
      </c>
      <c r="F491" s="663" t="s">
        <v>2174</v>
      </c>
      <c r="G491" s="662" t="s">
        <v>1517</v>
      </c>
      <c r="H491" s="662" t="s">
        <v>2076</v>
      </c>
      <c r="I491" s="662" t="s">
        <v>2077</v>
      </c>
      <c r="J491" s="662" t="s">
        <v>2078</v>
      </c>
      <c r="K491" s="662" t="s">
        <v>2079</v>
      </c>
      <c r="L491" s="664">
        <v>138.24987870733793</v>
      </c>
      <c r="M491" s="664">
        <v>4</v>
      </c>
      <c r="N491" s="665">
        <v>552.99951482935171</v>
      </c>
    </row>
    <row r="492" spans="1:14" ht="14.4" customHeight="1" x14ac:dyDescent="0.3">
      <c r="A492" s="660" t="s">
        <v>564</v>
      </c>
      <c r="B492" s="661" t="s">
        <v>2167</v>
      </c>
      <c r="C492" s="662" t="s">
        <v>577</v>
      </c>
      <c r="D492" s="663" t="s">
        <v>2170</v>
      </c>
      <c r="E492" s="662" t="s">
        <v>592</v>
      </c>
      <c r="F492" s="663" t="s">
        <v>2174</v>
      </c>
      <c r="G492" s="662" t="s">
        <v>1517</v>
      </c>
      <c r="H492" s="662" t="s">
        <v>1569</v>
      </c>
      <c r="I492" s="662" t="s">
        <v>1570</v>
      </c>
      <c r="J492" s="662" t="s">
        <v>1531</v>
      </c>
      <c r="K492" s="662" t="s">
        <v>1571</v>
      </c>
      <c r="L492" s="664">
        <v>135.20999999999989</v>
      </c>
      <c r="M492" s="664">
        <v>2</v>
      </c>
      <c r="N492" s="665">
        <v>270.41999999999979</v>
      </c>
    </row>
    <row r="493" spans="1:14" ht="14.4" customHeight="1" x14ac:dyDescent="0.3">
      <c r="A493" s="660" t="s">
        <v>564</v>
      </c>
      <c r="B493" s="661" t="s">
        <v>2167</v>
      </c>
      <c r="C493" s="662" t="s">
        <v>577</v>
      </c>
      <c r="D493" s="663" t="s">
        <v>2170</v>
      </c>
      <c r="E493" s="662" t="s">
        <v>592</v>
      </c>
      <c r="F493" s="663" t="s">
        <v>2174</v>
      </c>
      <c r="G493" s="662" t="s">
        <v>1517</v>
      </c>
      <c r="H493" s="662" t="s">
        <v>2080</v>
      </c>
      <c r="I493" s="662" t="s">
        <v>2081</v>
      </c>
      <c r="J493" s="662" t="s">
        <v>2082</v>
      </c>
      <c r="K493" s="662" t="s">
        <v>2083</v>
      </c>
      <c r="L493" s="664">
        <v>47.971838721322328</v>
      </c>
      <c r="M493" s="664">
        <v>5</v>
      </c>
      <c r="N493" s="665">
        <v>239.85919360661165</v>
      </c>
    </row>
    <row r="494" spans="1:14" ht="14.4" customHeight="1" x14ac:dyDescent="0.3">
      <c r="A494" s="660" t="s">
        <v>564</v>
      </c>
      <c r="B494" s="661" t="s">
        <v>2167</v>
      </c>
      <c r="C494" s="662" t="s">
        <v>577</v>
      </c>
      <c r="D494" s="663" t="s">
        <v>2170</v>
      </c>
      <c r="E494" s="662" t="s">
        <v>592</v>
      </c>
      <c r="F494" s="663" t="s">
        <v>2174</v>
      </c>
      <c r="G494" s="662" t="s">
        <v>1517</v>
      </c>
      <c r="H494" s="662" t="s">
        <v>2084</v>
      </c>
      <c r="I494" s="662" t="s">
        <v>2085</v>
      </c>
      <c r="J494" s="662" t="s">
        <v>1608</v>
      </c>
      <c r="K494" s="662" t="s">
        <v>2086</v>
      </c>
      <c r="L494" s="664">
        <v>257.53231876406204</v>
      </c>
      <c r="M494" s="664">
        <v>56</v>
      </c>
      <c r="N494" s="665">
        <v>14421.809850787473</v>
      </c>
    </row>
    <row r="495" spans="1:14" ht="14.4" customHeight="1" x14ac:dyDescent="0.3">
      <c r="A495" s="660" t="s">
        <v>564</v>
      </c>
      <c r="B495" s="661" t="s">
        <v>2167</v>
      </c>
      <c r="C495" s="662" t="s">
        <v>577</v>
      </c>
      <c r="D495" s="663" t="s">
        <v>2170</v>
      </c>
      <c r="E495" s="662" t="s">
        <v>592</v>
      </c>
      <c r="F495" s="663" t="s">
        <v>2174</v>
      </c>
      <c r="G495" s="662" t="s">
        <v>1517</v>
      </c>
      <c r="H495" s="662" t="s">
        <v>1606</v>
      </c>
      <c r="I495" s="662" t="s">
        <v>1607</v>
      </c>
      <c r="J495" s="662" t="s">
        <v>1608</v>
      </c>
      <c r="K495" s="662" t="s">
        <v>1609</v>
      </c>
      <c r="L495" s="664">
        <v>887.57584962394185</v>
      </c>
      <c r="M495" s="664">
        <v>74</v>
      </c>
      <c r="N495" s="665">
        <v>65680.612872171696</v>
      </c>
    </row>
    <row r="496" spans="1:14" ht="14.4" customHeight="1" x14ac:dyDescent="0.3">
      <c r="A496" s="660" t="s">
        <v>564</v>
      </c>
      <c r="B496" s="661" t="s">
        <v>2167</v>
      </c>
      <c r="C496" s="662" t="s">
        <v>577</v>
      </c>
      <c r="D496" s="663" t="s">
        <v>2170</v>
      </c>
      <c r="E496" s="662" t="s">
        <v>592</v>
      </c>
      <c r="F496" s="663" t="s">
        <v>2174</v>
      </c>
      <c r="G496" s="662" t="s">
        <v>1517</v>
      </c>
      <c r="H496" s="662" t="s">
        <v>2087</v>
      </c>
      <c r="I496" s="662" t="s">
        <v>2088</v>
      </c>
      <c r="J496" s="662" t="s">
        <v>1627</v>
      </c>
      <c r="K496" s="662" t="s">
        <v>2089</v>
      </c>
      <c r="L496" s="664">
        <v>134.88708436285791</v>
      </c>
      <c r="M496" s="664">
        <v>33</v>
      </c>
      <c r="N496" s="665">
        <v>4451.2737839743113</v>
      </c>
    </row>
    <row r="497" spans="1:14" ht="14.4" customHeight="1" x14ac:dyDescent="0.3">
      <c r="A497" s="660" t="s">
        <v>564</v>
      </c>
      <c r="B497" s="661" t="s">
        <v>2167</v>
      </c>
      <c r="C497" s="662" t="s">
        <v>577</v>
      </c>
      <c r="D497" s="663" t="s">
        <v>2170</v>
      </c>
      <c r="E497" s="662" t="s">
        <v>592</v>
      </c>
      <c r="F497" s="663" t="s">
        <v>2174</v>
      </c>
      <c r="G497" s="662" t="s">
        <v>1517</v>
      </c>
      <c r="H497" s="662" t="s">
        <v>2090</v>
      </c>
      <c r="I497" s="662" t="s">
        <v>2091</v>
      </c>
      <c r="J497" s="662" t="s">
        <v>2092</v>
      </c>
      <c r="K497" s="662" t="s">
        <v>2093</v>
      </c>
      <c r="L497" s="664">
        <v>363.97892647579403</v>
      </c>
      <c r="M497" s="664">
        <v>18</v>
      </c>
      <c r="N497" s="665">
        <v>6551.6206765642928</v>
      </c>
    </row>
    <row r="498" spans="1:14" ht="14.4" customHeight="1" x14ac:dyDescent="0.3">
      <c r="A498" s="660" t="s">
        <v>564</v>
      </c>
      <c r="B498" s="661" t="s">
        <v>2167</v>
      </c>
      <c r="C498" s="662" t="s">
        <v>577</v>
      </c>
      <c r="D498" s="663" t="s">
        <v>2170</v>
      </c>
      <c r="E498" s="662" t="s">
        <v>592</v>
      </c>
      <c r="F498" s="663" t="s">
        <v>2174</v>
      </c>
      <c r="G498" s="662" t="s">
        <v>1517</v>
      </c>
      <c r="H498" s="662" t="s">
        <v>1625</v>
      </c>
      <c r="I498" s="662" t="s">
        <v>1626</v>
      </c>
      <c r="J498" s="662" t="s">
        <v>1627</v>
      </c>
      <c r="K498" s="662" t="s">
        <v>1628</v>
      </c>
      <c r="L498" s="664">
        <v>170.54907797453626</v>
      </c>
      <c r="M498" s="664">
        <v>75</v>
      </c>
      <c r="N498" s="665">
        <v>12791.18084809022</v>
      </c>
    </row>
    <row r="499" spans="1:14" ht="14.4" customHeight="1" x14ac:dyDescent="0.3">
      <c r="A499" s="660" t="s">
        <v>564</v>
      </c>
      <c r="B499" s="661" t="s">
        <v>2167</v>
      </c>
      <c r="C499" s="662" t="s">
        <v>577</v>
      </c>
      <c r="D499" s="663" t="s">
        <v>2170</v>
      </c>
      <c r="E499" s="662" t="s">
        <v>592</v>
      </c>
      <c r="F499" s="663" t="s">
        <v>2174</v>
      </c>
      <c r="G499" s="662" t="s">
        <v>1517</v>
      </c>
      <c r="H499" s="662" t="s">
        <v>2094</v>
      </c>
      <c r="I499" s="662" t="s">
        <v>2095</v>
      </c>
      <c r="J499" s="662" t="s">
        <v>2096</v>
      </c>
      <c r="K499" s="662" t="s">
        <v>2097</v>
      </c>
      <c r="L499" s="664">
        <v>184.29992663025749</v>
      </c>
      <c r="M499" s="664">
        <v>880</v>
      </c>
      <c r="N499" s="665">
        <v>162183.93543462659</v>
      </c>
    </row>
    <row r="500" spans="1:14" ht="14.4" customHeight="1" x14ac:dyDescent="0.3">
      <c r="A500" s="660" t="s">
        <v>564</v>
      </c>
      <c r="B500" s="661" t="s">
        <v>2167</v>
      </c>
      <c r="C500" s="662" t="s">
        <v>577</v>
      </c>
      <c r="D500" s="663" t="s">
        <v>2170</v>
      </c>
      <c r="E500" s="662" t="s">
        <v>592</v>
      </c>
      <c r="F500" s="663" t="s">
        <v>2174</v>
      </c>
      <c r="G500" s="662" t="s">
        <v>1517</v>
      </c>
      <c r="H500" s="662" t="s">
        <v>2098</v>
      </c>
      <c r="I500" s="662" t="s">
        <v>2099</v>
      </c>
      <c r="J500" s="662" t="s">
        <v>2100</v>
      </c>
      <c r="K500" s="662" t="s">
        <v>2101</v>
      </c>
      <c r="L500" s="664">
        <v>83.202443313414761</v>
      </c>
      <c r="M500" s="664">
        <v>160</v>
      </c>
      <c r="N500" s="665">
        <v>13312.390930146361</v>
      </c>
    </row>
    <row r="501" spans="1:14" ht="14.4" customHeight="1" x14ac:dyDescent="0.3">
      <c r="A501" s="660" t="s">
        <v>564</v>
      </c>
      <c r="B501" s="661" t="s">
        <v>2167</v>
      </c>
      <c r="C501" s="662" t="s">
        <v>577</v>
      </c>
      <c r="D501" s="663" t="s">
        <v>2170</v>
      </c>
      <c r="E501" s="662" t="s">
        <v>592</v>
      </c>
      <c r="F501" s="663" t="s">
        <v>2174</v>
      </c>
      <c r="G501" s="662" t="s">
        <v>1517</v>
      </c>
      <c r="H501" s="662" t="s">
        <v>2102</v>
      </c>
      <c r="I501" s="662" t="s">
        <v>2103</v>
      </c>
      <c r="J501" s="662" t="s">
        <v>2104</v>
      </c>
      <c r="K501" s="662" t="s">
        <v>2105</v>
      </c>
      <c r="L501" s="664">
        <v>134.26998174940593</v>
      </c>
      <c r="M501" s="664">
        <v>2</v>
      </c>
      <c r="N501" s="665">
        <v>268.53996349881186</v>
      </c>
    </row>
    <row r="502" spans="1:14" ht="14.4" customHeight="1" x14ac:dyDescent="0.3">
      <c r="A502" s="660" t="s">
        <v>564</v>
      </c>
      <c r="B502" s="661" t="s">
        <v>2167</v>
      </c>
      <c r="C502" s="662" t="s">
        <v>577</v>
      </c>
      <c r="D502" s="663" t="s">
        <v>2170</v>
      </c>
      <c r="E502" s="662" t="s">
        <v>592</v>
      </c>
      <c r="F502" s="663" t="s">
        <v>2174</v>
      </c>
      <c r="G502" s="662" t="s">
        <v>1517</v>
      </c>
      <c r="H502" s="662" t="s">
        <v>2106</v>
      </c>
      <c r="I502" s="662" t="s">
        <v>2107</v>
      </c>
      <c r="J502" s="662" t="s">
        <v>2104</v>
      </c>
      <c r="K502" s="662" t="s">
        <v>2108</v>
      </c>
      <c r="L502" s="664">
        <v>537.48</v>
      </c>
      <c r="M502" s="664">
        <v>12</v>
      </c>
      <c r="N502" s="665">
        <v>6449.76</v>
      </c>
    </row>
    <row r="503" spans="1:14" ht="14.4" customHeight="1" x14ac:dyDescent="0.3">
      <c r="A503" s="660" t="s">
        <v>564</v>
      </c>
      <c r="B503" s="661" t="s">
        <v>2167</v>
      </c>
      <c r="C503" s="662" t="s">
        <v>577</v>
      </c>
      <c r="D503" s="663" t="s">
        <v>2170</v>
      </c>
      <c r="E503" s="662" t="s">
        <v>592</v>
      </c>
      <c r="F503" s="663" t="s">
        <v>2174</v>
      </c>
      <c r="G503" s="662" t="s">
        <v>1517</v>
      </c>
      <c r="H503" s="662" t="s">
        <v>2109</v>
      </c>
      <c r="I503" s="662" t="s">
        <v>2110</v>
      </c>
      <c r="J503" s="662" t="s">
        <v>2111</v>
      </c>
      <c r="K503" s="662" t="s">
        <v>2112</v>
      </c>
      <c r="L503" s="664">
        <v>331.89864338969909</v>
      </c>
      <c r="M503" s="664">
        <v>3</v>
      </c>
      <c r="N503" s="665">
        <v>995.69593016909721</v>
      </c>
    </row>
    <row r="504" spans="1:14" ht="14.4" customHeight="1" x14ac:dyDescent="0.3">
      <c r="A504" s="660" t="s">
        <v>564</v>
      </c>
      <c r="B504" s="661" t="s">
        <v>2167</v>
      </c>
      <c r="C504" s="662" t="s">
        <v>577</v>
      </c>
      <c r="D504" s="663" t="s">
        <v>2170</v>
      </c>
      <c r="E504" s="662" t="s">
        <v>592</v>
      </c>
      <c r="F504" s="663" t="s">
        <v>2174</v>
      </c>
      <c r="G504" s="662" t="s">
        <v>1517</v>
      </c>
      <c r="H504" s="662" t="s">
        <v>2113</v>
      </c>
      <c r="I504" s="662" t="s">
        <v>2113</v>
      </c>
      <c r="J504" s="662" t="s">
        <v>2114</v>
      </c>
      <c r="K504" s="662" t="s">
        <v>2115</v>
      </c>
      <c r="L504" s="664">
        <v>2430.8333333333335</v>
      </c>
      <c r="M504" s="664">
        <v>132</v>
      </c>
      <c r="N504" s="665">
        <v>320870</v>
      </c>
    </row>
    <row r="505" spans="1:14" ht="14.4" customHeight="1" x14ac:dyDescent="0.3">
      <c r="A505" s="660" t="s">
        <v>564</v>
      </c>
      <c r="B505" s="661" t="s">
        <v>2167</v>
      </c>
      <c r="C505" s="662" t="s">
        <v>580</v>
      </c>
      <c r="D505" s="663" t="s">
        <v>2171</v>
      </c>
      <c r="E505" s="662" t="s">
        <v>592</v>
      </c>
      <c r="F505" s="663" t="s">
        <v>2174</v>
      </c>
      <c r="G505" s="662"/>
      <c r="H505" s="662" t="s">
        <v>2116</v>
      </c>
      <c r="I505" s="662" t="s">
        <v>2117</v>
      </c>
      <c r="J505" s="662" t="s">
        <v>2118</v>
      </c>
      <c r="K505" s="662" t="s">
        <v>2119</v>
      </c>
      <c r="L505" s="664">
        <v>3553.22</v>
      </c>
      <c r="M505" s="664">
        <v>6</v>
      </c>
      <c r="N505" s="665">
        <v>21319.32</v>
      </c>
    </row>
    <row r="506" spans="1:14" ht="14.4" customHeight="1" x14ac:dyDescent="0.3">
      <c r="A506" s="660" t="s">
        <v>564</v>
      </c>
      <c r="B506" s="661" t="s">
        <v>2167</v>
      </c>
      <c r="C506" s="662" t="s">
        <v>580</v>
      </c>
      <c r="D506" s="663" t="s">
        <v>2171</v>
      </c>
      <c r="E506" s="662" t="s">
        <v>592</v>
      </c>
      <c r="F506" s="663" t="s">
        <v>2174</v>
      </c>
      <c r="G506" s="662"/>
      <c r="H506" s="662" t="s">
        <v>1962</v>
      </c>
      <c r="I506" s="662" t="s">
        <v>1962</v>
      </c>
      <c r="J506" s="662" t="s">
        <v>1963</v>
      </c>
      <c r="K506" s="662" t="s">
        <v>1964</v>
      </c>
      <c r="L506" s="664">
        <v>900.00070203790347</v>
      </c>
      <c r="M506" s="664">
        <v>3.5999999999999996</v>
      </c>
      <c r="N506" s="665">
        <v>3240.0025273364522</v>
      </c>
    </row>
    <row r="507" spans="1:14" ht="14.4" customHeight="1" x14ac:dyDescent="0.3">
      <c r="A507" s="660" t="s">
        <v>564</v>
      </c>
      <c r="B507" s="661" t="s">
        <v>2167</v>
      </c>
      <c r="C507" s="662" t="s">
        <v>580</v>
      </c>
      <c r="D507" s="663" t="s">
        <v>2171</v>
      </c>
      <c r="E507" s="662" t="s">
        <v>592</v>
      </c>
      <c r="F507" s="663" t="s">
        <v>2174</v>
      </c>
      <c r="G507" s="662"/>
      <c r="H507" s="662" t="s">
        <v>1965</v>
      </c>
      <c r="I507" s="662" t="s">
        <v>1966</v>
      </c>
      <c r="J507" s="662" t="s">
        <v>1967</v>
      </c>
      <c r="K507" s="662" t="s">
        <v>1968</v>
      </c>
      <c r="L507" s="664">
        <v>227.53202620706537</v>
      </c>
      <c r="M507" s="664">
        <v>4</v>
      </c>
      <c r="N507" s="665">
        <v>910.12810482826148</v>
      </c>
    </row>
    <row r="508" spans="1:14" ht="14.4" customHeight="1" x14ac:dyDescent="0.3">
      <c r="A508" s="660" t="s">
        <v>564</v>
      </c>
      <c r="B508" s="661" t="s">
        <v>2167</v>
      </c>
      <c r="C508" s="662" t="s">
        <v>580</v>
      </c>
      <c r="D508" s="663" t="s">
        <v>2171</v>
      </c>
      <c r="E508" s="662" t="s">
        <v>592</v>
      </c>
      <c r="F508" s="663" t="s">
        <v>2174</v>
      </c>
      <c r="G508" s="662"/>
      <c r="H508" s="662" t="s">
        <v>1969</v>
      </c>
      <c r="I508" s="662" t="s">
        <v>1969</v>
      </c>
      <c r="J508" s="662" t="s">
        <v>1970</v>
      </c>
      <c r="K508" s="662" t="s">
        <v>1971</v>
      </c>
      <c r="L508" s="664">
        <v>109.25</v>
      </c>
      <c r="M508" s="664">
        <v>9</v>
      </c>
      <c r="N508" s="665">
        <v>983.25</v>
      </c>
    </row>
    <row r="509" spans="1:14" ht="14.4" customHeight="1" x14ac:dyDescent="0.3">
      <c r="A509" s="660" t="s">
        <v>564</v>
      </c>
      <c r="B509" s="661" t="s">
        <v>2167</v>
      </c>
      <c r="C509" s="662" t="s">
        <v>580</v>
      </c>
      <c r="D509" s="663" t="s">
        <v>2171</v>
      </c>
      <c r="E509" s="662" t="s">
        <v>592</v>
      </c>
      <c r="F509" s="663" t="s">
        <v>2174</v>
      </c>
      <c r="G509" s="662" t="s">
        <v>593</v>
      </c>
      <c r="H509" s="662" t="s">
        <v>2120</v>
      </c>
      <c r="I509" s="662" t="s">
        <v>2120</v>
      </c>
      <c r="J509" s="662" t="s">
        <v>2121</v>
      </c>
      <c r="K509" s="662" t="s">
        <v>2122</v>
      </c>
      <c r="L509" s="664">
        <v>171.6</v>
      </c>
      <c r="M509" s="664">
        <v>2</v>
      </c>
      <c r="N509" s="665">
        <v>343.2</v>
      </c>
    </row>
    <row r="510" spans="1:14" ht="14.4" customHeight="1" x14ac:dyDescent="0.3">
      <c r="A510" s="660" t="s">
        <v>564</v>
      </c>
      <c r="B510" s="661" t="s">
        <v>2167</v>
      </c>
      <c r="C510" s="662" t="s">
        <v>580</v>
      </c>
      <c r="D510" s="663" t="s">
        <v>2171</v>
      </c>
      <c r="E510" s="662" t="s">
        <v>592</v>
      </c>
      <c r="F510" s="663" t="s">
        <v>2174</v>
      </c>
      <c r="G510" s="662" t="s">
        <v>593</v>
      </c>
      <c r="H510" s="662" t="s">
        <v>2123</v>
      </c>
      <c r="I510" s="662" t="s">
        <v>2123</v>
      </c>
      <c r="J510" s="662" t="s">
        <v>2121</v>
      </c>
      <c r="K510" s="662" t="s">
        <v>2124</v>
      </c>
      <c r="L510" s="664">
        <v>92.95</v>
      </c>
      <c r="M510" s="664">
        <v>2</v>
      </c>
      <c r="N510" s="665">
        <v>185.9</v>
      </c>
    </row>
    <row r="511" spans="1:14" ht="14.4" customHeight="1" x14ac:dyDescent="0.3">
      <c r="A511" s="660" t="s">
        <v>564</v>
      </c>
      <c r="B511" s="661" t="s">
        <v>2167</v>
      </c>
      <c r="C511" s="662" t="s">
        <v>580</v>
      </c>
      <c r="D511" s="663" t="s">
        <v>2171</v>
      </c>
      <c r="E511" s="662" t="s">
        <v>592</v>
      </c>
      <c r="F511" s="663" t="s">
        <v>2174</v>
      </c>
      <c r="G511" s="662" t="s">
        <v>593</v>
      </c>
      <c r="H511" s="662" t="s">
        <v>2125</v>
      </c>
      <c r="I511" s="662" t="s">
        <v>2125</v>
      </c>
      <c r="J511" s="662" t="s">
        <v>2121</v>
      </c>
      <c r="K511" s="662" t="s">
        <v>2126</v>
      </c>
      <c r="L511" s="664">
        <v>93.500000000000014</v>
      </c>
      <c r="M511" s="664">
        <v>1</v>
      </c>
      <c r="N511" s="665">
        <v>93.500000000000014</v>
      </c>
    </row>
    <row r="512" spans="1:14" ht="14.4" customHeight="1" x14ac:dyDescent="0.3">
      <c r="A512" s="660" t="s">
        <v>564</v>
      </c>
      <c r="B512" s="661" t="s">
        <v>2167</v>
      </c>
      <c r="C512" s="662" t="s">
        <v>580</v>
      </c>
      <c r="D512" s="663" t="s">
        <v>2171</v>
      </c>
      <c r="E512" s="662" t="s">
        <v>592</v>
      </c>
      <c r="F512" s="663" t="s">
        <v>2174</v>
      </c>
      <c r="G512" s="662" t="s">
        <v>593</v>
      </c>
      <c r="H512" s="662" t="s">
        <v>652</v>
      </c>
      <c r="I512" s="662" t="s">
        <v>653</v>
      </c>
      <c r="J512" s="662" t="s">
        <v>654</v>
      </c>
      <c r="K512" s="662" t="s">
        <v>655</v>
      </c>
      <c r="L512" s="664">
        <v>87.029656793550089</v>
      </c>
      <c r="M512" s="664">
        <v>37</v>
      </c>
      <c r="N512" s="665">
        <v>3220.0973013613534</v>
      </c>
    </row>
    <row r="513" spans="1:14" ht="14.4" customHeight="1" x14ac:dyDescent="0.3">
      <c r="A513" s="660" t="s">
        <v>564</v>
      </c>
      <c r="B513" s="661" t="s">
        <v>2167</v>
      </c>
      <c r="C513" s="662" t="s">
        <v>580</v>
      </c>
      <c r="D513" s="663" t="s">
        <v>2171</v>
      </c>
      <c r="E513" s="662" t="s">
        <v>592</v>
      </c>
      <c r="F513" s="663" t="s">
        <v>2174</v>
      </c>
      <c r="G513" s="662" t="s">
        <v>593</v>
      </c>
      <c r="H513" s="662" t="s">
        <v>656</v>
      </c>
      <c r="I513" s="662" t="s">
        <v>657</v>
      </c>
      <c r="J513" s="662" t="s">
        <v>658</v>
      </c>
      <c r="K513" s="662" t="s">
        <v>659</v>
      </c>
      <c r="L513" s="664">
        <v>96.819855692541708</v>
      </c>
      <c r="M513" s="664">
        <v>10</v>
      </c>
      <c r="N513" s="665">
        <v>968.19855692541705</v>
      </c>
    </row>
    <row r="514" spans="1:14" ht="14.4" customHeight="1" x14ac:dyDescent="0.3">
      <c r="A514" s="660" t="s">
        <v>564</v>
      </c>
      <c r="B514" s="661" t="s">
        <v>2167</v>
      </c>
      <c r="C514" s="662" t="s">
        <v>580</v>
      </c>
      <c r="D514" s="663" t="s">
        <v>2171</v>
      </c>
      <c r="E514" s="662" t="s">
        <v>592</v>
      </c>
      <c r="F514" s="663" t="s">
        <v>2174</v>
      </c>
      <c r="G514" s="662" t="s">
        <v>593</v>
      </c>
      <c r="H514" s="662" t="s">
        <v>594</v>
      </c>
      <c r="I514" s="662" t="s">
        <v>595</v>
      </c>
      <c r="J514" s="662" t="s">
        <v>596</v>
      </c>
      <c r="K514" s="662" t="s">
        <v>597</v>
      </c>
      <c r="L514" s="664">
        <v>167.60927692255757</v>
      </c>
      <c r="M514" s="664">
        <v>25</v>
      </c>
      <c r="N514" s="665">
        <v>4190.2319230639396</v>
      </c>
    </row>
    <row r="515" spans="1:14" ht="14.4" customHeight="1" x14ac:dyDescent="0.3">
      <c r="A515" s="660" t="s">
        <v>564</v>
      </c>
      <c r="B515" s="661" t="s">
        <v>2167</v>
      </c>
      <c r="C515" s="662" t="s">
        <v>580</v>
      </c>
      <c r="D515" s="663" t="s">
        <v>2171</v>
      </c>
      <c r="E515" s="662" t="s">
        <v>592</v>
      </c>
      <c r="F515" s="663" t="s">
        <v>2174</v>
      </c>
      <c r="G515" s="662" t="s">
        <v>593</v>
      </c>
      <c r="H515" s="662" t="s">
        <v>663</v>
      </c>
      <c r="I515" s="662" t="s">
        <v>664</v>
      </c>
      <c r="J515" s="662" t="s">
        <v>665</v>
      </c>
      <c r="K515" s="662" t="s">
        <v>666</v>
      </c>
      <c r="L515" s="664">
        <v>64.539854497596124</v>
      </c>
      <c r="M515" s="664">
        <v>13</v>
      </c>
      <c r="N515" s="665">
        <v>839.01810846874969</v>
      </c>
    </row>
    <row r="516" spans="1:14" ht="14.4" customHeight="1" x14ac:dyDescent="0.3">
      <c r="A516" s="660" t="s">
        <v>564</v>
      </c>
      <c r="B516" s="661" t="s">
        <v>2167</v>
      </c>
      <c r="C516" s="662" t="s">
        <v>580</v>
      </c>
      <c r="D516" s="663" t="s">
        <v>2171</v>
      </c>
      <c r="E516" s="662" t="s">
        <v>592</v>
      </c>
      <c r="F516" s="663" t="s">
        <v>2174</v>
      </c>
      <c r="G516" s="662" t="s">
        <v>593</v>
      </c>
      <c r="H516" s="662" t="s">
        <v>679</v>
      </c>
      <c r="I516" s="662" t="s">
        <v>680</v>
      </c>
      <c r="J516" s="662" t="s">
        <v>681</v>
      </c>
      <c r="K516" s="662" t="s">
        <v>682</v>
      </c>
      <c r="L516" s="664">
        <v>27.749875653923947</v>
      </c>
      <c r="M516" s="664">
        <v>21</v>
      </c>
      <c r="N516" s="665">
        <v>582.7473887324029</v>
      </c>
    </row>
    <row r="517" spans="1:14" ht="14.4" customHeight="1" x14ac:dyDescent="0.3">
      <c r="A517" s="660" t="s">
        <v>564</v>
      </c>
      <c r="B517" s="661" t="s">
        <v>2167</v>
      </c>
      <c r="C517" s="662" t="s">
        <v>580</v>
      </c>
      <c r="D517" s="663" t="s">
        <v>2171</v>
      </c>
      <c r="E517" s="662" t="s">
        <v>592</v>
      </c>
      <c r="F517" s="663" t="s">
        <v>2174</v>
      </c>
      <c r="G517" s="662" t="s">
        <v>593</v>
      </c>
      <c r="H517" s="662" t="s">
        <v>706</v>
      </c>
      <c r="I517" s="662" t="s">
        <v>707</v>
      </c>
      <c r="J517" s="662" t="s">
        <v>708</v>
      </c>
      <c r="K517" s="662" t="s">
        <v>709</v>
      </c>
      <c r="L517" s="664">
        <v>57.729766914729367</v>
      </c>
      <c r="M517" s="664">
        <v>59</v>
      </c>
      <c r="N517" s="665">
        <v>3406.0562479690325</v>
      </c>
    </row>
    <row r="518" spans="1:14" ht="14.4" customHeight="1" x14ac:dyDescent="0.3">
      <c r="A518" s="660" t="s">
        <v>564</v>
      </c>
      <c r="B518" s="661" t="s">
        <v>2167</v>
      </c>
      <c r="C518" s="662" t="s">
        <v>580</v>
      </c>
      <c r="D518" s="663" t="s">
        <v>2171</v>
      </c>
      <c r="E518" s="662" t="s">
        <v>592</v>
      </c>
      <c r="F518" s="663" t="s">
        <v>2174</v>
      </c>
      <c r="G518" s="662" t="s">
        <v>593</v>
      </c>
      <c r="H518" s="662" t="s">
        <v>718</v>
      </c>
      <c r="I518" s="662" t="s">
        <v>719</v>
      </c>
      <c r="J518" s="662" t="s">
        <v>720</v>
      </c>
      <c r="K518" s="662" t="s">
        <v>721</v>
      </c>
      <c r="L518" s="664">
        <v>248.55367795097308</v>
      </c>
      <c r="M518" s="664">
        <v>227</v>
      </c>
      <c r="N518" s="665">
        <v>56421.684894870887</v>
      </c>
    </row>
    <row r="519" spans="1:14" ht="14.4" customHeight="1" x14ac:dyDescent="0.3">
      <c r="A519" s="660" t="s">
        <v>564</v>
      </c>
      <c r="B519" s="661" t="s">
        <v>2167</v>
      </c>
      <c r="C519" s="662" t="s">
        <v>580</v>
      </c>
      <c r="D519" s="663" t="s">
        <v>2171</v>
      </c>
      <c r="E519" s="662" t="s">
        <v>592</v>
      </c>
      <c r="F519" s="663" t="s">
        <v>2174</v>
      </c>
      <c r="G519" s="662" t="s">
        <v>593</v>
      </c>
      <c r="H519" s="662" t="s">
        <v>734</v>
      </c>
      <c r="I519" s="662" t="s">
        <v>734</v>
      </c>
      <c r="J519" s="662" t="s">
        <v>735</v>
      </c>
      <c r="K519" s="662" t="s">
        <v>736</v>
      </c>
      <c r="L519" s="664">
        <v>36.540739059123737</v>
      </c>
      <c r="M519" s="664">
        <v>74</v>
      </c>
      <c r="N519" s="665">
        <v>2704.0146903751565</v>
      </c>
    </row>
    <row r="520" spans="1:14" ht="14.4" customHeight="1" x14ac:dyDescent="0.3">
      <c r="A520" s="660" t="s">
        <v>564</v>
      </c>
      <c r="B520" s="661" t="s">
        <v>2167</v>
      </c>
      <c r="C520" s="662" t="s">
        <v>580</v>
      </c>
      <c r="D520" s="663" t="s">
        <v>2171</v>
      </c>
      <c r="E520" s="662" t="s">
        <v>592</v>
      </c>
      <c r="F520" s="663" t="s">
        <v>2174</v>
      </c>
      <c r="G520" s="662" t="s">
        <v>593</v>
      </c>
      <c r="H520" s="662" t="s">
        <v>2127</v>
      </c>
      <c r="I520" s="662" t="s">
        <v>2128</v>
      </c>
      <c r="J520" s="662" t="s">
        <v>2129</v>
      </c>
      <c r="K520" s="662" t="s">
        <v>2130</v>
      </c>
      <c r="L520" s="664">
        <v>316.63503002317248</v>
      </c>
      <c r="M520" s="664">
        <v>1</v>
      </c>
      <c r="N520" s="665">
        <v>316.63503002317248</v>
      </c>
    </row>
    <row r="521" spans="1:14" ht="14.4" customHeight="1" x14ac:dyDescent="0.3">
      <c r="A521" s="660" t="s">
        <v>564</v>
      </c>
      <c r="B521" s="661" t="s">
        <v>2167</v>
      </c>
      <c r="C521" s="662" t="s">
        <v>580</v>
      </c>
      <c r="D521" s="663" t="s">
        <v>2171</v>
      </c>
      <c r="E521" s="662" t="s">
        <v>592</v>
      </c>
      <c r="F521" s="663" t="s">
        <v>2174</v>
      </c>
      <c r="G521" s="662" t="s">
        <v>593</v>
      </c>
      <c r="H521" s="662" t="s">
        <v>1978</v>
      </c>
      <c r="I521" s="662" t="s">
        <v>1979</v>
      </c>
      <c r="J521" s="662" t="s">
        <v>1980</v>
      </c>
      <c r="K521" s="662" t="s">
        <v>1981</v>
      </c>
      <c r="L521" s="664">
        <v>367.85396214148102</v>
      </c>
      <c r="M521" s="664">
        <v>4</v>
      </c>
      <c r="N521" s="665">
        <v>1471.4158485659241</v>
      </c>
    </row>
    <row r="522" spans="1:14" ht="14.4" customHeight="1" x14ac:dyDescent="0.3">
      <c r="A522" s="660" t="s">
        <v>564</v>
      </c>
      <c r="B522" s="661" t="s">
        <v>2167</v>
      </c>
      <c r="C522" s="662" t="s">
        <v>580</v>
      </c>
      <c r="D522" s="663" t="s">
        <v>2171</v>
      </c>
      <c r="E522" s="662" t="s">
        <v>592</v>
      </c>
      <c r="F522" s="663" t="s">
        <v>2174</v>
      </c>
      <c r="G522" s="662" t="s">
        <v>593</v>
      </c>
      <c r="H522" s="662" t="s">
        <v>792</v>
      </c>
      <c r="I522" s="662" t="s">
        <v>793</v>
      </c>
      <c r="J522" s="662" t="s">
        <v>794</v>
      </c>
      <c r="K522" s="662" t="s">
        <v>795</v>
      </c>
      <c r="L522" s="664">
        <v>64.581989390296712</v>
      </c>
      <c r="M522" s="664">
        <v>39</v>
      </c>
      <c r="N522" s="665">
        <v>2518.6975862215718</v>
      </c>
    </row>
    <row r="523" spans="1:14" ht="14.4" customHeight="1" x14ac:dyDescent="0.3">
      <c r="A523" s="660" t="s">
        <v>564</v>
      </c>
      <c r="B523" s="661" t="s">
        <v>2167</v>
      </c>
      <c r="C523" s="662" t="s">
        <v>580</v>
      </c>
      <c r="D523" s="663" t="s">
        <v>2171</v>
      </c>
      <c r="E523" s="662" t="s">
        <v>592</v>
      </c>
      <c r="F523" s="663" t="s">
        <v>2174</v>
      </c>
      <c r="G523" s="662" t="s">
        <v>593</v>
      </c>
      <c r="H523" s="662" t="s">
        <v>1982</v>
      </c>
      <c r="I523" s="662" t="s">
        <v>1983</v>
      </c>
      <c r="J523" s="662" t="s">
        <v>1984</v>
      </c>
      <c r="K523" s="662" t="s">
        <v>1198</v>
      </c>
      <c r="L523" s="664">
        <v>42.01</v>
      </c>
      <c r="M523" s="664">
        <v>2</v>
      </c>
      <c r="N523" s="665">
        <v>84.02</v>
      </c>
    </row>
    <row r="524" spans="1:14" ht="14.4" customHeight="1" x14ac:dyDescent="0.3">
      <c r="A524" s="660" t="s">
        <v>564</v>
      </c>
      <c r="B524" s="661" t="s">
        <v>2167</v>
      </c>
      <c r="C524" s="662" t="s">
        <v>580</v>
      </c>
      <c r="D524" s="663" t="s">
        <v>2171</v>
      </c>
      <c r="E524" s="662" t="s">
        <v>592</v>
      </c>
      <c r="F524" s="663" t="s">
        <v>2174</v>
      </c>
      <c r="G524" s="662" t="s">
        <v>593</v>
      </c>
      <c r="H524" s="662" t="s">
        <v>821</v>
      </c>
      <c r="I524" s="662" t="s">
        <v>822</v>
      </c>
      <c r="J524" s="662" t="s">
        <v>823</v>
      </c>
      <c r="K524" s="662" t="s">
        <v>824</v>
      </c>
      <c r="L524" s="664">
        <v>375.79761896442045</v>
      </c>
      <c r="M524" s="664">
        <v>2</v>
      </c>
      <c r="N524" s="665">
        <v>751.5952379288409</v>
      </c>
    </row>
    <row r="525" spans="1:14" ht="14.4" customHeight="1" x14ac:dyDescent="0.3">
      <c r="A525" s="660" t="s">
        <v>564</v>
      </c>
      <c r="B525" s="661" t="s">
        <v>2167</v>
      </c>
      <c r="C525" s="662" t="s">
        <v>580</v>
      </c>
      <c r="D525" s="663" t="s">
        <v>2171</v>
      </c>
      <c r="E525" s="662" t="s">
        <v>592</v>
      </c>
      <c r="F525" s="663" t="s">
        <v>2174</v>
      </c>
      <c r="G525" s="662" t="s">
        <v>593</v>
      </c>
      <c r="H525" s="662" t="s">
        <v>1988</v>
      </c>
      <c r="I525" s="662" t="s">
        <v>215</v>
      </c>
      <c r="J525" s="662" t="s">
        <v>1989</v>
      </c>
      <c r="K525" s="662"/>
      <c r="L525" s="664">
        <v>97.320371414398366</v>
      </c>
      <c r="M525" s="664">
        <v>43</v>
      </c>
      <c r="N525" s="665">
        <v>4184.7759708191297</v>
      </c>
    </row>
    <row r="526" spans="1:14" ht="14.4" customHeight="1" x14ac:dyDescent="0.3">
      <c r="A526" s="660" t="s">
        <v>564</v>
      </c>
      <c r="B526" s="661" t="s">
        <v>2167</v>
      </c>
      <c r="C526" s="662" t="s">
        <v>580</v>
      </c>
      <c r="D526" s="663" t="s">
        <v>2171</v>
      </c>
      <c r="E526" s="662" t="s">
        <v>592</v>
      </c>
      <c r="F526" s="663" t="s">
        <v>2174</v>
      </c>
      <c r="G526" s="662" t="s">
        <v>593</v>
      </c>
      <c r="H526" s="662" t="s">
        <v>1990</v>
      </c>
      <c r="I526" s="662" t="s">
        <v>1991</v>
      </c>
      <c r="J526" s="662" t="s">
        <v>1992</v>
      </c>
      <c r="K526" s="662" t="s">
        <v>1993</v>
      </c>
      <c r="L526" s="664">
        <v>69.378738834527311</v>
      </c>
      <c r="M526" s="664">
        <v>16</v>
      </c>
      <c r="N526" s="665">
        <v>1110.059821352437</v>
      </c>
    </row>
    <row r="527" spans="1:14" ht="14.4" customHeight="1" x14ac:dyDescent="0.3">
      <c r="A527" s="660" t="s">
        <v>564</v>
      </c>
      <c r="B527" s="661" t="s">
        <v>2167</v>
      </c>
      <c r="C527" s="662" t="s">
        <v>580</v>
      </c>
      <c r="D527" s="663" t="s">
        <v>2171</v>
      </c>
      <c r="E527" s="662" t="s">
        <v>592</v>
      </c>
      <c r="F527" s="663" t="s">
        <v>2174</v>
      </c>
      <c r="G527" s="662" t="s">
        <v>593</v>
      </c>
      <c r="H527" s="662" t="s">
        <v>921</v>
      </c>
      <c r="I527" s="662" t="s">
        <v>922</v>
      </c>
      <c r="J527" s="662" t="s">
        <v>923</v>
      </c>
      <c r="K527" s="662" t="s">
        <v>655</v>
      </c>
      <c r="L527" s="664">
        <v>124.19752335938234</v>
      </c>
      <c r="M527" s="664">
        <v>53</v>
      </c>
      <c r="N527" s="665">
        <v>6582.4687380472642</v>
      </c>
    </row>
    <row r="528" spans="1:14" ht="14.4" customHeight="1" x14ac:dyDescent="0.3">
      <c r="A528" s="660" t="s">
        <v>564</v>
      </c>
      <c r="B528" s="661" t="s">
        <v>2167</v>
      </c>
      <c r="C528" s="662" t="s">
        <v>580</v>
      </c>
      <c r="D528" s="663" t="s">
        <v>2171</v>
      </c>
      <c r="E528" s="662" t="s">
        <v>592</v>
      </c>
      <c r="F528" s="663" t="s">
        <v>2174</v>
      </c>
      <c r="G528" s="662" t="s">
        <v>593</v>
      </c>
      <c r="H528" s="662" t="s">
        <v>924</v>
      </c>
      <c r="I528" s="662" t="s">
        <v>925</v>
      </c>
      <c r="J528" s="662" t="s">
        <v>926</v>
      </c>
      <c r="K528" s="662" t="s">
        <v>927</v>
      </c>
      <c r="L528" s="664">
        <v>60.85317044767023</v>
      </c>
      <c r="M528" s="664">
        <v>174</v>
      </c>
      <c r="N528" s="665">
        <v>10588.45165789462</v>
      </c>
    </row>
    <row r="529" spans="1:14" ht="14.4" customHeight="1" x14ac:dyDescent="0.3">
      <c r="A529" s="660" t="s">
        <v>564</v>
      </c>
      <c r="B529" s="661" t="s">
        <v>2167</v>
      </c>
      <c r="C529" s="662" t="s">
        <v>580</v>
      </c>
      <c r="D529" s="663" t="s">
        <v>2171</v>
      </c>
      <c r="E529" s="662" t="s">
        <v>592</v>
      </c>
      <c r="F529" s="663" t="s">
        <v>2174</v>
      </c>
      <c r="G529" s="662" t="s">
        <v>593</v>
      </c>
      <c r="H529" s="662" t="s">
        <v>1994</v>
      </c>
      <c r="I529" s="662" t="s">
        <v>1995</v>
      </c>
      <c r="J529" s="662" t="s">
        <v>1996</v>
      </c>
      <c r="K529" s="662" t="s">
        <v>1997</v>
      </c>
      <c r="L529" s="664">
        <v>50.160000000000025</v>
      </c>
      <c r="M529" s="664">
        <v>1</v>
      </c>
      <c r="N529" s="665">
        <v>50.160000000000025</v>
      </c>
    </row>
    <row r="530" spans="1:14" ht="14.4" customHeight="1" x14ac:dyDescent="0.3">
      <c r="A530" s="660" t="s">
        <v>564</v>
      </c>
      <c r="B530" s="661" t="s">
        <v>2167</v>
      </c>
      <c r="C530" s="662" t="s">
        <v>580</v>
      </c>
      <c r="D530" s="663" t="s">
        <v>2171</v>
      </c>
      <c r="E530" s="662" t="s">
        <v>592</v>
      </c>
      <c r="F530" s="663" t="s">
        <v>2174</v>
      </c>
      <c r="G530" s="662" t="s">
        <v>593</v>
      </c>
      <c r="H530" s="662" t="s">
        <v>1998</v>
      </c>
      <c r="I530" s="662" t="s">
        <v>1999</v>
      </c>
      <c r="J530" s="662" t="s">
        <v>2000</v>
      </c>
      <c r="K530" s="662" t="s">
        <v>2001</v>
      </c>
      <c r="L530" s="664">
        <v>245.67787189037026</v>
      </c>
      <c r="M530" s="664">
        <v>80</v>
      </c>
      <c r="N530" s="665">
        <v>19654.229751229621</v>
      </c>
    </row>
    <row r="531" spans="1:14" ht="14.4" customHeight="1" x14ac:dyDescent="0.3">
      <c r="A531" s="660" t="s">
        <v>564</v>
      </c>
      <c r="B531" s="661" t="s">
        <v>2167</v>
      </c>
      <c r="C531" s="662" t="s">
        <v>580</v>
      </c>
      <c r="D531" s="663" t="s">
        <v>2171</v>
      </c>
      <c r="E531" s="662" t="s">
        <v>592</v>
      </c>
      <c r="F531" s="663" t="s">
        <v>2174</v>
      </c>
      <c r="G531" s="662" t="s">
        <v>593</v>
      </c>
      <c r="H531" s="662" t="s">
        <v>2131</v>
      </c>
      <c r="I531" s="662" t="s">
        <v>2132</v>
      </c>
      <c r="J531" s="662" t="s">
        <v>2133</v>
      </c>
      <c r="K531" s="662" t="s">
        <v>2134</v>
      </c>
      <c r="L531" s="664">
        <v>192.31599999999997</v>
      </c>
      <c r="M531" s="664">
        <v>5</v>
      </c>
      <c r="N531" s="665">
        <v>961.57999999999993</v>
      </c>
    </row>
    <row r="532" spans="1:14" ht="14.4" customHeight="1" x14ac:dyDescent="0.3">
      <c r="A532" s="660" t="s">
        <v>564</v>
      </c>
      <c r="B532" s="661" t="s">
        <v>2167</v>
      </c>
      <c r="C532" s="662" t="s">
        <v>580</v>
      </c>
      <c r="D532" s="663" t="s">
        <v>2171</v>
      </c>
      <c r="E532" s="662" t="s">
        <v>592</v>
      </c>
      <c r="F532" s="663" t="s">
        <v>2174</v>
      </c>
      <c r="G532" s="662" t="s">
        <v>593</v>
      </c>
      <c r="H532" s="662" t="s">
        <v>1040</v>
      </c>
      <c r="I532" s="662" t="s">
        <v>1041</v>
      </c>
      <c r="J532" s="662" t="s">
        <v>1042</v>
      </c>
      <c r="K532" s="662" t="s">
        <v>674</v>
      </c>
      <c r="L532" s="664">
        <v>40.792086713254001</v>
      </c>
      <c r="M532" s="664">
        <v>60</v>
      </c>
      <c r="N532" s="665">
        <v>2447.5252027952401</v>
      </c>
    </row>
    <row r="533" spans="1:14" ht="14.4" customHeight="1" x14ac:dyDescent="0.3">
      <c r="A533" s="660" t="s">
        <v>564</v>
      </c>
      <c r="B533" s="661" t="s">
        <v>2167</v>
      </c>
      <c r="C533" s="662" t="s">
        <v>580</v>
      </c>
      <c r="D533" s="663" t="s">
        <v>2171</v>
      </c>
      <c r="E533" s="662" t="s">
        <v>592</v>
      </c>
      <c r="F533" s="663" t="s">
        <v>2174</v>
      </c>
      <c r="G533" s="662" t="s">
        <v>593</v>
      </c>
      <c r="H533" s="662" t="s">
        <v>1047</v>
      </c>
      <c r="I533" s="662" t="s">
        <v>1048</v>
      </c>
      <c r="J533" s="662" t="s">
        <v>1049</v>
      </c>
      <c r="K533" s="662" t="s">
        <v>1050</v>
      </c>
      <c r="L533" s="664">
        <v>95.809345270778607</v>
      </c>
      <c r="M533" s="664">
        <v>18</v>
      </c>
      <c r="N533" s="665">
        <v>1724.568214874015</v>
      </c>
    </row>
    <row r="534" spans="1:14" ht="14.4" customHeight="1" x14ac:dyDescent="0.3">
      <c r="A534" s="660" t="s">
        <v>564</v>
      </c>
      <c r="B534" s="661" t="s">
        <v>2167</v>
      </c>
      <c r="C534" s="662" t="s">
        <v>580</v>
      </c>
      <c r="D534" s="663" t="s">
        <v>2171</v>
      </c>
      <c r="E534" s="662" t="s">
        <v>592</v>
      </c>
      <c r="F534" s="663" t="s">
        <v>2174</v>
      </c>
      <c r="G534" s="662" t="s">
        <v>593</v>
      </c>
      <c r="H534" s="662" t="s">
        <v>1051</v>
      </c>
      <c r="I534" s="662" t="s">
        <v>1052</v>
      </c>
      <c r="J534" s="662" t="s">
        <v>1053</v>
      </c>
      <c r="K534" s="662" t="s">
        <v>1054</v>
      </c>
      <c r="L534" s="664">
        <v>254.97999999999996</v>
      </c>
      <c r="M534" s="664">
        <v>2</v>
      </c>
      <c r="N534" s="665">
        <v>509.95999999999992</v>
      </c>
    </row>
    <row r="535" spans="1:14" ht="14.4" customHeight="1" x14ac:dyDescent="0.3">
      <c r="A535" s="660" t="s">
        <v>564</v>
      </c>
      <c r="B535" s="661" t="s">
        <v>2167</v>
      </c>
      <c r="C535" s="662" t="s">
        <v>580</v>
      </c>
      <c r="D535" s="663" t="s">
        <v>2171</v>
      </c>
      <c r="E535" s="662" t="s">
        <v>592</v>
      </c>
      <c r="F535" s="663" t="s">
        <v>2174</v>
      </c>
      <c r="G535" s="662" t="s">
        <v>593</v>
      </c>
      <c r="H535" s="662" t="s">
        <v>1071</v>
      </c>
      <c r="I535" s="662" t="s">
        <v>1071</v>
      </c>
      <c r="J535" s="662" t="s">
        <v>1072</v>
      </c>
      <c r="K535" s="662" t="s">
        <v>736</v>
      </c>
      <c r="L535" s="664">
        <v>54.227214450170209</v>
      </c>
      <c r="M535" s="664">
        <v>119</v>
      </c>
      <c r="N535" s="665">
        <v>6453.0385195702547</v>
      </c>
    </row>
    <row r="536" spans="1:14" ht="14.4" customHeight="1" x14ac:dyDescent="0.3">
      <c r="A536" s="660" t="s">
        <v>564</v>
      </c>
      <c r="B536" s="661" t="s">
        <v>2167</v>
      </c>
      <c r="C536" s="662" t="s">
        <v>580</v>
      </c>
      <c r="D536" s="663" t="s">
        <v>2171</v>
      </c>
      <c r="E536" s="662" t="s">
        <v>592</v>
      </c>
      <c r="F536" s="663" t="s">
        <v>2174</v>
      </c>
      <c r="G536" s="662" t="s">
        <v>593</v>
      </c>
      <c r="H536" s="662" t="s">
        <v>1073</v>
      </c>
      <c r="I536" s="662" t="s">
        <v>1074</v>
      </c>
      <c r="J536" s="662" t="s">
        <v>1075</v>
      </c>
      <c r="K536" s="662" t="s">
        <v>1076</v>
      </c>
      <c r="L536" s="664">
        <v>1054.8420650313333</v>
      </c>
      <c r="M536" s="664">
        <v>2</v>
      </c>
      <c r="N536" s="665">
        <v>2109.6841300626666</v>
      </c>
    </row>
    <row r="537" spans="1:14" ht="14.4" customHeight="1" x14ac:dyDescent="0.3">
      <c r="A537" s="660" t="s">
        <v>564</v>
      </c>
      <c r="B537" s="661" t="s">
        <v>2167</v>
      </c>
      <c r="C537" s="662" t="s">
        <v>580</v>
      </c>
      <c r="D537" s="663" t="s">
        <v>2171</v>
      </c>
      <c r="E537" s="662" t="s">
        <v>592</v>
      </c>
      <c r="F537" s="663" t="s">
        <v>2174</v>
      </c>
      <c r="G537" s="662" t="s">
        <v>593</v>
      </c>
      <c r="H537" s="662" t="s">
        <v>1077</v>
      </c>
      <c r="I537" s="662" t="s">
        <v>1078</v>
      </c>
      <c r="J537" s="662" t="s">
        <v>1079</v>
      </c>
      <c r="K537" s="662" t="s">
        <v>1080</v>
      </c>
      <c r="L537" s="664">
        <v>473.41002386421297</v>
      </c>
      <c r="M537" s="664">
        <v>2</v>
      </c>
      <c r="N537" s="665">
        <v>946.82004772842595</v>
      </c>
    </row>
    <row r="538" spans="1:14" ht="14.4" customHeight="1" x14ac:dyDescent="0.3">
      <c r="A538" s="660" t="s">
        <v>564</v>
      </c>
      <c r="B538" s="661" t="s">
        <v>2167</v>
      </c>
      <c r="C538" s="662" t="s">
        <v>580</v>
      </c>
      <c r="D538" s="663" t="s">
        <v>2171</v>
      </c>
      <c r="E538" s="662" t="s">
        <v>592</v>
      </c>
      <c r="F538" s="663" t="s">
        <v>2174</v>
      </c>
      <c r="G538" s="662" t="s">
        <v>593</v>
      </c>
      <c r="H538" s="662" t="s">
        <v>1102</v>
      </c>
      <c r="I538" s="662" t="s">
        <v>1103</v>
      </c>
      <c r="J538" s="662" t="s">
        <v>1104</v>
      </c>
      <c r="K538" s="662" t="s">
        <v>927</v>
      </c>
      <c r="L538" s="664">
        <v>50.930340911835252</v>
      </c>
      <c r="M538" s="664">
        <v>87</v>
      </c>
      <c r="N538" s="665">
        <v>4430.9396593296669</v>
      </c>
    </row>
    <row r="539" spans="1:14" ht="14.4" customHeight="1" x14ac:dyDescent="0.3">
      <c r="A539" s="660" t="s">
        <v>564</v>
      </c>
      <c r="B539" s="661" t="s">
        <v>2167</v>
      </c>
      <c r="C539" s="662" t="s">
        <v>580</v>
      </c>
      <c r="D539" s="663" t="s">
        <v>2171</v>
      </c>
      <c r="E539" s="662" t="s">
        <v>592</v>
      </c>
      <c r="F539" s="663" t="s">
        <v>2174</v>
      </c>
      <c r="G539" s="662" t="s">
        <v>593</v>
      </c>
      <c r="H539" s="662" t="s">
        <v>2135</v>
      </c>
      <c r="I539" s="662" t="s">
        <v>2136</v>
      </c>
      <c r="J539" s="662" t="s">
        <v>2137</v>
      </c>
      <c r="K539" s="662" t="s">
        <v>2138</v>
      </c>
      <c r="L539" s="664">
        <v>54.330000000000013</v>
      </c>
      <c r="M539" s="664">
        <v>1</v>
      </c>
      <c r="N539" s="665">
        <v>54.330000000000013</v>
      </c>
    </row>
    <row r="540" spans="1:14" ht="14.4" customHeight="1" x14ac:dyDescent="0.3">
      <c r="A540" s="660" t="s">
        <v>564</v>
      </c>
      <c r="B540" s="661" t="s">
        <v>2167</v>
      </c>
      <c r="C540" s="662" t="s">
        <v>580</v>
      </c>
      <c r="D540" s="663" t="s">
        <v>2171</v>
      </c>
      <c r="E540" s="662" t="s">
        <v>592</v>
      </c>
      <c r="F540" s="663" t="s">
        <v>2174</v>
      </c>
      <c r="G540" s="662" t="s">
        <v>593</v>
      </c>
      <c r="H540" s="662" t="s">
        <v>1113</v>
      </c>
      <c r="I540" s="662" t="s">
        <v>1114</v>
      </c>
      <c r="J540" s="662" t="s">
        <v>1115</v>
      </c>
      <c r="K540" s="662" t="s">
        <v>1116</v>
      </c>
      <c r="L540" s="664">
        <v>59.34373011237485</v>
      </c>
      <c r="M540" s="664">
        <v>70</v>
      </c>
      <c r="N540" s="665">
        <v>4154.0611078662396</v>
      </c>
    </row>
    <row r="541" spans="1:14" ht="14.4" customHeight="1" x14ac:dyDescent="0.3">
      <c r="A541" s="660" t="s">
        <v>564</v>
      </c>
      <c r="B541" s="661" t="s">
        <v>2167</v>
      </c>
      <c r="C541" s="662" t="s">
        <v>580</v>
      </c>
      <c r="D541" s="663" t="s">
        <v>2171</v>
      </c>
      <c r="E541" s="662" t="s">
        <v>592</v>
      </c>
      <c r="F541" s="663" t="s">
        <v>2174</v>
      </c>
      <c r="G541" s="662" t="s">
        <v>593</v>
      </c>
      <c r="H541" s="662" t="s">
        <v>605</v>
      </c>
      <c r="I541" s="662" t="s">
        <v>606</v>
      </c>
      <c r="J541" s="662" t="s">
        <v>607</v>
      </c>
      <c r="K541" s="662" t="s">
        <v>608</v>
      </c>
      <c r="L541" s="664">
        <v>531.26956928976028</v>
      </c>
      <c r="M541" s="664">
        <v>7</v>
      </c>
      <c r="N541" s="665">
        <v>3718.8869850283222</v>
      </c>
    </row>
    <row r="542" spans="1:14" ht="14.4" customHeight="1" x14ac:dyDescent="0.3">
      <c r="A542" s="660" t="s">
        <v>564</v>
      </c>
      <c r="B542" s="661" t="s">
        <v>2167</v>
      </c>
      <c r="C542" s="662" t="s">
        <v>580</v>
      </c>
      <c r="D542" s="663" t="s">
        <v>2171</v>
      </c>
      <c r="E542" s="662" t="s">
        <v>592</v>
      </c>
      <c r="F542" s="663" t="s">
        <v>2174</v>
      </c>
      <c r="G542" s="662" t="s">
        <v>593</v>
      </c>
      <c r="H542" s="662" t="s">
        <v>609</v>
      </c>
      <c r="I542" s="662" t="s">
        <v>610</v>
      </c>
      <c r="J542" s="662" t="s">
        <v>607</v>
      </c>
      <c r="K542" s="662" t="s">
        <v>611</v>
      </c>
      <c r="L542" s="664">
        <v>314.48076923076934</v>
      </c>
      <c r="M542" s="664">
        <v>26</v>
      </c>
      <c r="N542" s="665">
        <v>8176.5000000000027</v>
      </c>
    </row>
    <row r="543" spans="1:14" ht="14.4" customHeight="1" x14ac:dyDescent="0.3">
      <c r="A543" s="660" t="s">
        <v>564</v>
      </c>
      <c r="B543" s="661" t="s">
        <v>2167</v>
      </c>
      <c r="C543" s="662" t="s">
        <v>580</v>
      </c>
      <c r="D543" s="663" t="s">
        <v>2171</v>
      </c>
      <c r="E543" s="662" t="s">
        <v>592</v>
      </c>
      <c r="F543" s="663" t="s">
        <v>2174</v>
      </c>
      <c r="G543" s="662" t="s">
        <v>593</v>
      </c>
      <c r="H543" s="662" t="s">
        <v>1121</v>
      </c>
      <c r="I543" s="662" t="s">
        <v>1122</v>
      </c>
      <c r="J543" s="662" t="s">
        <v>607</v>
      </c>
      <c r="K543" s="662" t="s">
        <v>1123</v>
      </c>
      <c r="L543" s="664">
        <v>235.61999999999998</v>
      </c>
      <c r="M543" s="664">
        <v>11</v>
      </c>
      <c r="N543" s="665">
        <v>2591.8199999999997</v>
      </c>
    </row>
    <row r="544" spans="1:14" ht="14.4" customHeight="1" x14ac:dyDescent="0.3">
      <c r="A544" s="660" t="s">
        <v>564</v>
      </c>
      <c r="B544" s="661" t="s">
        <v>2167</v>
      </c>
      <c r="C544" s="662" t="s">
        <v>580</v>
      </c>
      <c r="D544" s="663" t="s">
        <v>2171</v>
      </c>
      <c r="E544" s="662" t="s">
        <v>592</v>
      </c>
      <c r="F544" s="663" t="s">
        <v>2174</v>
      </c>
      <c r="G544" s="662" t="s">
        <v>593</v>
      </c>
      <c r="H544" s="662" t="s">
        <v>2008</v>
      </c>
      <c r="I544" s="662" t="s">
        <v>2009</v>
      </c>
      <c r="J544" s="662" t="s">
        <v>2010</v>
      </c>
      <c r="K544" s="662" t="s">
        <v>2011</v>
      </c>
      <c r="L544" s="664">
        <v>54.75593194388108</v>
      </c>
      <c r="M544" s="664">
        <v>35</v>
      </c>
      <c r="N544" s="665">
        <v>1916.4576180358379</v>
      </c>
    </row>
    <row r="545" spans="1:14" ht="14.4" customHeight="1" x14ac:dyDescent="0.3">
      <c r="A545" s="660" t="s">
        <v>564</v>
      </c>
      <c r="B545" s="661" t="s">
        <v>2167</v>
      </c>
      <c r="C545" s="662" t="s">
        <v>580</v>
      </c>
      <c r="D545" s="663" t="s">
        <v>2171</v>
      </c>
      <c r="E545" s="662" t="s">
        <v>592</v>
      </c>
      <c r="F545" s="663" t="s">
        <v>2174</v>
      </c>
      <c r="G545" s="662" t="s">
        <v>593</v>
      </c>
      <c r="H545" s="662" t="s">
        <v>1156</v>
      </c>
      <c r="I545" s="662" t="s">
        <v>215</v>
      </c>
      <c r="J545" s="662" t="s">
        <v>1157</v>
      </c>
      <c r="K545" s="662" t="s">
        <v>1158</v>
      </c>
      <c r="L545" s="664">
        <v>23.700039377213848</v>
      </c>
      <c r="M545" s="664">
        <v>54</v>
      </c>
      <c r="N545" s="665">
        <v>1279.8021263695478</v>
      </c>
    </row>
    <row r="546" spans="1:14" ht="14.4" customHeight="1" x14ac:dyDescent="0.3">
      <c r="A546" s="660" t="s">
        <v>564</v>
      </c>
      <c r="B546" s="661" t="s">
        <v>2167</v>
      </c>
      <c r="C546" s="662" t="s">
        <v>580</v>
      </c>
      <c r="D546" s="663" t="s">
        <v>2171</v>
      </c>
      <c r="E546" s="662" t="s">
        <v>592</v>
      </c>
      <c r="F546" s="663" t="s">
        <v>2174</v>
      </c>
      <c r="G546" s="662" t="s">
        <v>593</v>
      </c>
      <c r="H546" s="662" t="s">
        <v>2012</v>
      </c>
      <c r="I546" s="662" t="s">
        <v>2013</v>
      </c>
      <c r="J546" s="662" t="s">
        <v>2014</v>
      </c>
      <c r="K546" s="662" t="s">
        <v>2015</v>
      </c>
      <c r="L546" s="664">
        <v>52.269706621248908</v>
      </c>
      <c r="M546" s="664">
        <v>4</v>
      </c>
      <c r="N546" s="665">
        <v>209.07882648499563</v>
      </c>
    </row>
    <row r="547" spans="1:14" ht="14.4" customHeight="1" x14ac:dyDescent="0.3">
      <c r="A547" s="660" t="s">
        <v>564</v>
      </c>
      <c r="B547" s="661" t="s">
        <v>2167</v>
      </c>
      <c r="C547" s="662" t="s">
        <v>580</v>
      </c>
      <c r="D547" s="663" t="s">
        <v>2171</v>
      </c>
      <c r="E547" s="662" t="s">
        <v>592</v>
      </c>
      <c r="F547" s="663" t="s">
        <v>2174</v>
      </c>
      <c r="G547" s="662" t="s">
        <v>593</v>
      </c>
      <c r="H547" s="662" t="s">
        <v>2016</v>
      </c>
      <c r="I547" s="662" t="s">
        <v>2017</v>
      </c>
      <c r="J547" s="662" t="s">
        <v>2018</v>
      </c>
      <c r="K547" s="662" t="s">
        <v>2019</v>
      </c>
      <c r="L547" s="664">
        <v>411.69987259803696</v>
      </c>
      <c r="M547" s="664">
        <v>2</v>
      </c>
      <c r="N547" s="665">
        <v>823.39974519607392</v>
      </c>
    </row>
    <row r="548" spans="1:14" ht="14.4" customHeight="1" x14ac:dyDescent="0.3">
      <c r="A548" s="660" t="s">
        <v>564</v>
      </c>
      <c r="B548" s="661" t="s">
        <v>2167</v>
      </c>
      <c r="C548" s="662" t="s">
        <v>580</v>
      </c>
      <c r="D548" s="663" t="s">
        <v>2171</v>
      </c>
      <c r="E548" s="662" t="s">
        <v>592</v>
      </c>
      <c r="F548" s="663" t="s">
        <v>2174</v>
      </c>
      <c r="G548" s="662" t="s">
        <v>593</v>
      </c>
      <c r="H548" s="662" t="s">
        <v>1250</v>
      </c>
      <c r="I548" s="662" t="s">
        <v>1251</v>
      </c>
      <c r="J548" s="662" t="s">
        <v>607</v>
      </c>
      <c r="K548" s="662" t="s">
        <v>721</v>
      </c>
      <c r="L548" s="664">
        <v>201.3</v>
      </c>
      <c r="M548" s="664">
        <v>2</v>
      </c>
      <c r="N548" s="665">
        <v>402.6</v>
      </c>
    </row>
    <row r="549" spans="1:14" ht="14.4" customHeight="1" x14ac:dyDescent="0.3">
      <c r="A549" s="660" t="s">
        <v>564</v>
      </c>
      <c r="B549" s="661" t="s">
        <v>2167</v>
      </c>
      <c r="C549" s="662" t="s">
        <v>580</v>
      </c>
      <c r="D549" s="663" t="s">
        <v>2171</v>
      </c>
      <c r="E549" s="662" t="s">
        <v>592</v>
      </c>
      <c r="F549" s="663" t="s">
        <v>2174</v>
      </c>
      <c r="G549" s="662" t="s">
        <v>593</v>
      </c>
      <c r="H549" s="662" t="s">
        <v>1264</v>
      </c>
      <c r="I549" s="662" t="s">
        <v>1265</v>
      </c>
      <c r="J549" s="662" t="s">
        <v>1266</v>
      </c>
      <c r="K549" s="662" t="s">
        <v>1267</v>
      </c>
      <c r="L549" s="664">
        <v>331.77287218139963</v>
      </c>
      <c r="M549" s="664">
        <v>37</v>
      </c>
      <c r="N549" s="665">
        <v>12275.596270711787</v>
      </c>
    </row>
    <row r="550" spans="1:14" ht="14.4" customHeight="1" x14ac:dyDescent="0.3">
      <c r="A550" s="660" t="s">
        <v>564</v>
      </c>
      <c r="B550" s="661" t="s">
        <v>2167</v>
      </c>
      <c r="C550" s="662" t="s">
        <v>580</v>
      </c>
      <c r="D550" s="663" t="s">
        <v>2171</v>
      </c>
      <c r="E550" s="662" t="s">
        <v>592</v>
      </c>
      <c r="F550" s="663" t="s">
        <v>2174</v>
      </c>
      <c r="G550" s="662" t="s">
        <v>593</v>
      </c>
      <c r="H550" s="662" t="s">
        <v>612</v>
      </c>
      <c r="I550" s="662" t="s">
        <v>613</v>
      </c>
      <c r="J550" s="662" t="s">
        <v>614</v>
      </c>
      <c r="K550" s="662" t="s">
        <v>615</v>
      </c>
      <c r="L550" s="664">
        <v>279.16998537743541</v>
      </c>
      <c r="M550" s="664">
        <v>21</v>
      </c>
      <c r="N550" s="665">
        <v>5862.569692926143</v>
      </c>
    </row>
    <row r="551" spans="1:14" ht="14.4" customHeight="1" x14ac:dyDescent="0.3">
      <c r="A551" s="660" t="s">
        <v>564</v>
      </c>
      <c r="B551" s="661" t="s">
        <v>2167</v>
      </c>
      <c r="C551" s="662" t="s">
        <v>580</v>
      </c>
      <c r="D551" s="663" t="s">
        <v>2171</v>
      </c>
      <c r="E551" s="662" t="s">
        <v>592</v>
      </c>
      <c r="F551" s="663" t="s">
        <v>2174</v>
      </c>
      <c r="G551" s="662" t="s">
        <v>593</v>
      </c>
      <c r="H551" s="662" t="s">
        <v>2024</v>
      </c>
      <c r="I551" s="662" t="s">
        <v>2024</v>
      </c>
      <c r="J551" s="662" t="s">
        <v>2025</v>
      </c>
      <c r="K551" s="662" t="s">
        <v>2026</v>
      </c>
      <c r="L551" s="664">
        <v>180.37283003923099</v>
      </c>
      <c r="M551" s="664">
        <v>43</v>
      </c>
      <c r="N551" s="665">
        <v>7756.0316916869324</v>
      </c>
    </row>
    <row r="552" spans="1:14" ht="14.4" customHeight="1" x14ac:dyDescent="0.3">
      <c r="A552" s="660" t="s">
        <v>564</v>
      </c>
      <c r="B552" s="661" t="s">
        <v>2167</v>
      </c>
      <c r="C552" s="662" t="s">
        <v>580</v>
      </c>
      <c r="D552" s="663" t="s">
        <v>2171</v>
      </c>
      <c r="E552" s="662" t="s">
        <v>592</v>
      </c>
      <c r="F552" s="663" t="s">
        <v>2174</v>
      </c>
      <c r="G552" s="662" t="s">
        <v>593</v>
      </c>
      <c r="H552" s="662" t="s">
        <v>1306</v>
      </c>
      <c r="I552" s="662" t="s">
        <v>1307</v>
      </c>
      <c r="J552" s="662" t="s">
        <v>1308</v>
      </c>
      <c r="K552" s="662" t="s">
        <v>1123</v>
      </c>
      <c r="L552" s="664">
        <v>2837.9998281185049</v>
      </c>
      <c r="M552" s="664">
        <v>6</v>
      </c>
      <c r="N552" s="665">
        <v>17027.998968711028</v>
      </c>
    </row>
    <row r="553" spans="1:14" ht="14.4" customHeight="1" x14ac:dyDescent="0.3">
      <c r="A553" s="660" t="s">
        <v>564</v>
      </c>
      <c r="B553" s="661" t="s">
        <v>2167</v>
      </c>
      <c r="C553" s="662" t="s">
        <v>580</v>
      </c>
      <c r="D553" s="663" t="s">
        <v>2171</v>
      </c>
      <c r="E553" s="662" t="s">
        <v>592</v>
      </c>
      <c r="F553" s="663" t="s">
        <v>2174</v>
      </c>
      <c r="G553" s="662" t="s">
        <v>593</v>
      </c>
      <c r="H553" s="662" t="s">
        <v>2027</v>
      </c>
      <c r="I553" s="662" t="s">
        <v>2028</v>
      </c>
      <c r="J553" s="662" t="s">
        <v>1401</v>
      </c>
      <c r="K553" s="662" t="s">
        <v>721</v>
      </c>
      <c r="L553" s="664">
        <v>246.5</v>
      </c>
      <c r="M553" s="664">
        <v>35</v>
      </c>
      <c r="N553" s="665">
        <v>8627.5</v>
      </c>
    </row>
    <row r="554" spans="1:14" ht="14.4" customHeight="1" x14ac:dyDescent="0.3">
      <c r="A554" s="660" t="s">
        <v>564</v>
      </c>
      <c r="B554" s="661" t="s">
        <v>2167</v>
      </c>
      <c r="C554" s="662" t="s">
        <v>580</v>
      </c>
      <c r="D554" s="663" t="s">
        <v>2171</v>
      </c>
      <c r="E554" s="662" t="s">
        <v>592</v>
      </c>
      <c r="F554" s="663" t="s">
        <v>2174</v>
      </c>
      <c r="G554" s="662" t="s">
        <v>593</v>
      </c>
      <c r="H554" s="662" t="s">
        <v>2029</v>
      </c>
      <c r="I554" s="662" t="s">
        <v>2029</v>
      </c>
      <c r="J554" s="662" t="s">
        <v>2030</v>
      </c>
      <c r="K554" s="662" t="s">
        <v>2031</v>
      </c>
      <c r="L554" s="664">
        <v>667.93</v>
      </c>
      <c r="M554" s="664">
        <v>5</v>
      </c>
      <c r="N554" s="665">
        <v>3339.6499999999996</v>
      </c>
    </row>
    <row r="555" spans="1:14" ht="14.4" customHeight="1" x14ac:dyDescent="0.3">
      <c r="A555" s="660" t="s">
        <v>564</v>
      </c>
      <c r="B555" s="661" t="s">
        <v>2167</v>
      </c>
      <c r="C555" s="662" t="s">
        <v>580</v>
      </c>
      <c r="D555" s="663" t="s">
        <v>2171</v>
      </c>
      <c r="E555" s="662" t="s">
        <v>592</v>
      </c>
      <c r="F555" s="663" t="s">
        <v>2174</v>
      </c>
      <c r="G555" s="662" t="s">
        <v>593</v>
      </c>
      <c r="H555" s="662" t="s">
        <v>2035</v>
      </c>
      <c r="I555" s="662" t="s">
        <v>2036</v>
      </c>
      <c r="J555" s="662" t="s">
        <v>2037</v>
      </c>
      <c r="K555" s="662" t="s">
        <v>2038</v>
      </c>
      <c r="L555" s="664">
        <v>621.4961328199804</v>
      </c>
      <c r="M555" s="664">
        <v>24</v>
      </c>
      <c r="N555" s="665">
        <v>14915.90718767953</v>
      </c>
    </row>
    <row r="556" spans="1:14" ht="14.4" customHeight="1" x14ac:dyDescent="0.3">
      <c r="A556" s="660" t="s">
        <v>564</v>
      </c>
      <c r="B556" s="661" t="s">
        <v>2167</v>
      </c>
      <c r="C556" s="662" t="s">
        <v>580</v>
      </c>
      <c r="D556" s="663" t="s">
        <v>2171</v>
      </c>
      <c r="E556" s="662" t="s">
        <v>592</v>
      </c>
      <c r="F556" s="663" t="s">
        <v>2174</v>
      </c>
      <c r="G556" s="662" t="s">
        <v>593</v>
      </c>
      <c r="H556" s="662" t="s">
        <v>1324</v>
      </c>
      <c r="I556" s="662" t="s">
        <v>1325</v>
      </c>
      <c r="J556" s="662" t="s">
        <v>1326</v>
      </c>
      <c r="K556" s="662" t="s">
        <v>1327</v>
      </c>
      <c r="L556" s="664">
        <v>547.83156525223683</v>
      </c>
      <c r="M556" s="664">
        <v>12</v>
      </c>
      <c r="N556" s="665">
        <v>6573.9787830268415</v>
      </c>
    </row>
    <row r="557" spans="1:14" ht="14.4" customHeight="1" x14ac:dyDescent="0.3">
      <c r="A557" s="660" t="s">
        <v>564</v>
      </c>
      <c r="B557" s="661" t="s">
        <v>2167</v>
      </c>
      <c r="C557" s="662" t="s">
        <v>580</v>
      </c>
      <c r="D557" s="663" t="s">
        <v>2171</v>
      </c>
      <c r="E557" s="662" t="s">
        <v>592</v>
      </c>
      <c r="F557" s="663" t="s">
        <v>2174</v>
      </c>
      <c r="G557" s="662" t="s">
        <v>593</v>
      </c>
      <c r="H557" s="662" t="s">
        <v>1342</v>
      </c>
      <c r="I557" s="662" t="s">
        <v>1343</v>
      </c>
      <c r="J557" s="662" t="s">
        <v>1344</v>
      </c>
      <c r="K557" s="662" t="s">
        <v>1198</v>
      </c>
      <c r="L557" s="664">
        <v>84.77</v>
      </c>
      <c r="M557" s="664">
        <v>2</v>
      </c>
      <c r="N557" s="665">
        <v>169.54</v>
      </c>
    </row>
    <row r="558" spans="1:14" ht="14.4" customHeight="1" x14ac:dyDescent="0.3">
      <c r="A558" s="660" t="s">
        <v>564</v>
      </c>
      <c r="B558" s="661" t="s">
        <v>2167</v>
      </c>
      <c r="C558" s="662" t="s">
        <v>580</v>
      </c>
      <c r="D558" s="663" t="s">
        <v>2171</v>
      </c>
      <c r="E558" s="662" t="s">
        <v>592</v>
      </c>
      <c r="F558" s="663" t="s">
        <v>2174</v>
      </c>
      <c r="G558" s="662" t="s">
        <v>593</v>
      </c>
      <c r="H558" s="662" t="s">
        <v>2042</v>
      </c>
      <c r="I558" s="662" t="s">
        <v>2043</v>
      </c>
      <c r="J558" s="662" t="s">
        <v>2044</v>
      </c>
      <c r="K558" s="662" t="s">
        <v>2045</v>
      </c>
      <c r="L558" s="664">
        <v>586.86451696678967</v>
      </c>
      <c r="M558" s="664">
        <v>12</v>
      </c>
      <c r="N558" s="665">
        <v>7042.3742036014755</v>
      </c>
    </row>
    <row r="559" spans="1:14" ht="14.4" customHeight="1" x14ac:dyDescent="0.3">
      <c r="A559" s="660" t="s">
        <v>564</v>
      </c>
      <c r="B559" s="661" t="s">
        <v>2167</v>
      </c>
      <c r="C559" s="662" t="s">
        <v>580</v>
      </c>
      <c r="D559" s="663" t="s">
        <v>2171</v>
      </c>
      <c r="E559" s="662" t="s">
        <v>592</v>
      </c>
      <c r="F559" s="663" t="s">
        <v>2174</v>
      </c>
      <c r="G559" s="662" t="s">
        <v>593</v>
      </c>
      <c r="H559" s="662" t="s">
        <v>1353</v>
      </c>
      <c r="I559" s="662" t="s">
        <v>215</v>
      </c>
      <c r="J559" s="662" t="s">
        <v>1354</v>
      </c>
      <c r="K559" s="662" t="s">
        <v>1355</v>
      </c>
      <c r="L559" s="664">
        <v>61.530684563131807</v>
      </c>
      <c r="M559" s="664">
        <v>85</v>
      </c>
      <c r="N559" s="665">
        <v>5230.1081878662035</v>
      </c>
    </row>
    <row r="560" spans="1:14" ht="14.4" customHeight="1" x14ac:dyDescent="0.3">
      <c r="A560" s="660" t="s">
        <v>564</v>
      </c>
      <c r="B560" s="661" t="s">
        <v>2167</v>
      </c>
      <c r="C560" s="662" t="s">
        <v>580</v>
      </c>
      <c r="D560" s="663" t="s">
        <v>2171</v>
      </c>
      <c r="E560" s="662" t="s">
        <v>592</v>
      </c>
      <c r="F560" s="663" t="s">
        <v>2174</v>
      </c>
      <c r="G560" s="662" t="s">
        <v>593</v>
      </c>
      <c r="H560" s="662" t="s">
        <v>1362</v>
      </c>
      <c r="I560" s="662" t="s">
        <v>1363</v>
      </c>
      <c r="J560" s="662" t="s">
        <v>1364</v>
      </c>
      <c r="K560" s="662" t="s">
        <v>1365</v>
      </c>
      <c r="L560" s="664">
        <v>2242.5</v>
      </c>
      <c r="M560" s="664">
        <v>1.2</v>
      </c>
      <c r="N560" s="665">
        <v>2691</v>
      </c>
    </row>
    <row r="561" spans="1:14" ht="14.4" customHeight="1" x14ac:dyDescent="0.3">
      <c r="A561" s="660" t="s">
        <v>564</v>
      </c>
      <c r="B561" s="661" t="s">
        <v>2167</v>
      </c>
      <c r="C561" s="662" t="s">
        <v>580</v>
      </c>
      <c r="D561" s="663" t="s">
        <v>2171</v>
      </c>
      <c r="E561" s="662" t="s">
        <v>592</v>
      </c>
      <c r="F561" s="663" t="s">
        <v>2174</v>
      </c>
      <c r="G561" s="662" t="s">
        <v>593</v>
      </c>
      <c r="H561" s="662" t="s">
        <v>1366</v>
      </c>
      <c r="I561" s="662" t="s">
        <v>1367</v>
      </c>
      <c r="J561" s="662" t="s">
        <v>1368</v>
      </c>
      <c r="K561" s="662"/>
      <c r="L561" s="664">
        <v>606.14854451091162</v>
      </c>
      <c r="M561" s="664">
        <v>178</v>
      </c>
      <c r="N561" s="665">
        <v>107894.44092294226</v>
      </c>
    </row>
    <row r="562" spans="1:14" ht="14.4" customHeight="1" x14ac:dyDescent="0.3">
      <c r="A562" s="660" t="s">
        <v>564</v>
      </c>
      <c r="B562" s="661" t="s">
        <v>2167</v>
      </c>
      <c r="C562" s="662" t="s">
        <v>580</v>
      </c>
      <c r="D562" s="663" t="s">
        <v>2171</v>
      </c>
      <c r="E562" s="662" t="s">
        <v>592</v>
      </c>
      <c r="F562" s="663" t="s">
        <v>2174</v>
      </c>
      <c r="G562" s="662" t="s">
        <v>593</v>
      </c>
      <c r="H562" s="662" t="s">
        <v>2052</v>
      </c>
      <c r="I562" s="662" t="s">
        <v>2053</v>
      </c>
      <c r="J562" s="662" t="s">
        <v>2054</v>
      </c>
      <c r="K562" s="662" t="s">
        <v>2055</v>
      </c>
      <c r="L562" s="664">
        <v>746.92906273881385</v>
      </c>
      <c r="M562" s="664">
        <v>10</v>
      </c>
      <c r="N562" s="665">
        <v>7469.2906273881381</v>
      </c>
    </row>
    <row r="563" spans="1:14" ht="14.4" customHeight="1" x14ac:dyDescent="0.3">
      <c r="A563" s="660" t="s">
        <v>564</v>
      </c>
      <c r="B563" s="661" t="s">
        <v>2167</v>
      </c>
      <c r="C563" s="662" t="s">
        <v>580</v>
      </c>
      <c r="D563" s="663" t="s">
        <v>2171</v>
      </c>
      <c r="E563" s="662" t="s">
        <v>592</v>
      </c>
      <c r="F563" s="663" t="s">
        <v>2174</v>
      </c>
      <c r="G563" s="662" t="s">
        <v>593</v>
      </c>
      <c r="H563" s="662" t="s">
        <v>2056</v>
      </c>
      <c r="I563" s="662" t="s">
        <v>2057</v>
      </c>
      <c r="J563" s="662" t="s">
        <v>2058</v>
      </c>
      <c r="K563" s="662" t="s">
        <v>2059</v>
      </c>
      <c r="L563" s="664">
        <v>86.356552142372607</v>
      </c>
      <c r="M563" s="664">
        <v>6</v>
      </c>
      <c r="N563" s="665">
        <v>518.13931285423564</v>
      </c>
    </row>
    <row r="564" spans="1:14" ht="14.4" customHeight="1" x14ac:dyDescent="0.3">
      <c r="A564" s="660" t="s">
        <v>564</v>
      </c>
      <c r="B564" s="661" t="s">
        <v>2167</v>
      </c>
      <c r="C564" s="662" t="s">
        <v>580</v>
      </c>
      <c r="D564" s="663" t="s">
        <v>2171</v>
      </c>
      <c r="E564" s="662" t="s">
        <v>592</v>
      </c>
      <c r="F564" s="663" t="s">
        <v>2174</v>
      </c>
      <c r="G564" s="662" t="s">
        <v>593</v>
      </c>
      <c r="H564" s="662" t="s">
        <v>2060</v>
      </c>
      <c r="I564" s="662" t="s">
        <v>215</v>
      </c>
      <c r="J564" s="662" t="s">
        <v>2061</v>
      </c>
      <c r="K564" s="662"/>
      <c r="L564" s="664">
        <v>435.60000000000014</v>
      </c>
      <c r="M564" s="664">
        <v>37</v>
      </c>
      <c r="N564" s="665">
        <v>16117.200000000004</v>
      </c>
    </row>
    <row r="565" spans="1:14" ht="14.4" customHeight="1" x14ac:dyDescent="0.3">
      <c r="A565" s="660" t="s">
        <v>564</v>
      </c>
      <c r="B565" s="661" t="s">
        <v>2167</v>
      </c>
      <c r="C565" s="662" t="s">
        <v>580</v>
      </c>
      <c r="D565" s="663" t="s">
        <v>2171</v>
      </c>
      <c r="E565" s="662" t="s">
        <v>592</v>
      </c>
      <c r="F565" s="663" t="s">
        <v>2174</v>
      </c>
      <c r="G565" s="662" t="s">
        <v>593</v>
      </c>
      <c r="H565" s="662" t="s">
        <v>1398</v>
      </c>
      <c r="I565" s="662" t="s">
        <v>215</v>
      </c>
      <c r="J565" s="662" t="s">
        <v>1399</v>
      </c>
      <c r="K565" s="662"/>
      <c r="L565" s="664">
        <v>31.871388182382123</v>
      </c>
      <c r="M565" s="664">
        <v>2</v>
      </c>
      <c r="N565" s="665">
        <v>63.742776364764246</v>
      </c>
    </row>
    <row r="566" spans="1:14" ht="14.4" customHeight="1" x14ac:dyDescent="0.3">
      <c r="A566" s="660" t="s">
        <v>564</v>
      </c>
      <c r="B566" s="661" t="s">
        <v>2167</v>
      </c>
      <c r="C566" s="662" t="s">
        <v>580</v>
      </c>
      <c r="D566" s="663" t="s">
        <v>2171</v>
      </c>
      <c r="E566" s="662" t="s">
        <v>592</v>
      </c>
      <c r="F566" s="663" t="s">
        <v>2174</v>
      </c>
      <c r="G566" s="662" t="s">
        <v>593</v>
      </c>
      <c r="H566" s="662" t="s">
        <v>1400</v>
      </c>
      <c r="I566" s="662" t="s">
        <v>1400</v>
      </c>
      <c r="J566" s="662" t="s">
        <v>1401</v>
      </c>
      <c r="K566" s="662" t="s">
        <v>1123</v>
      </c>
      <c r="L566" s="664">
        <v>362.62876083988795</v>
      </c>
      <c r="M566" s="664">
        <v>37</v>
      </c>
      <c r="N566" s="665">
        <v>13417.264151075855</v>
      </c>
    </row>
    <row r="567" spans="1:14" ht="14.4" customHeight="1" x14ac:dyDescent="0.3">
      <c r="A567" s="660" t="s">
        <v>564</v>
      </c>
      <c r="B567" s="661" t="s">
        <v>2167</v>
      </c>
      <c r="C567" s="662" t="s">
        <v>580</v>
      </c>
      <c r="D567" s="663" t="s">
        <v>2171</v>
      </c>
      <c r="E567" s="662" t="s">
        <v>592</v>
      </c>
      <c r="F567" s="663" t="s">
        <v>2174</v>
      </c>
      <c r="G567" s="662" t="s">
        <v>593</v>
      </c>
      <c r="H567" s="662" t="s">
        <v>2065</v>
      </c>
      <c r="I567" s="662" t="s">
        <v>2065</v>
      </c>
      <c r="J567" s="662" t="s">
        <v>1211</v>
      </c>
      <c r="K567" s="662" t="s">
        <v>2066</v>
      </c>
      <c r="L567" s="664">
        <v>396</v>
      </c>
      <c r="M567" s="664">
        <v>1</v>
      </c>
      <c r="N567" s="665">
        <v>396</v>
      </c>
    </row>
    <row r="568" spans="1:14" ht="14.4" customHeight="1" x14ac:dyDescent="0.3">
      <c r="A568" s="660" t="s">
        <v>564</v>
      </c>
      <c r="B568" s="661" t="s">
        <v>2167</v>
      </c>
      <c r="C568" s="662" t="s">
        <v>580</v>
      </c>
      <c r="D568" s="663" t="s">
        <v>2171</v>
      </c>
      <c r="E568" s="662" t="s">
        <v>592</v>
      </c>
      <c r="F568" s="663" t="s">
        <v>2174</v>
      </c>
      <c r="G568" s="662" t="s">
        <v>593</v>
      </c>
      <c r="H568" s="662" t="s">
        <v>1435</v>
      </c>
      <c r="I568" s="662" t="s">
        <v>215</v>
      </c>
      <c r="J568" s="662" t="s">
        <v>1436</v>
      </c>
      <c r="K568" s="662"/>
      <c r="L568" s="664">
        <v>56.22270330740853</v>
      </c>
      <c r="M568" s="664">
        <v>41</v>
      </c>
      <c r="N568" s="665">
        <v>2305.1308356037498</v>
      </c>
    </row>
    <row r="569" spans="1:14" ht="14.4" customHeight="1" x14ac:dyDescent="0.3">
      <c r="A569" s="660" t="s">
        <v>564</v>
      </c>
      <c r="B569" s="661" t="s">
        <v>2167</v>
      </c>
      <c r="C569" s="662" t="s">
        <v>580</v>
      </c>
      <c r="D569" s="663" t="s">
        <v>2171</v>
      </c>
      <c r="E569" s="662" t="s">
        <v>592</v>
      </c>
      <c r="F569" s="663" t="s">
        <v>2174</v>
      </c>
      <c r="G569" s="662" t="s">
        <v>593</v>
      </c>
      <c r="H569" s="662" t="s">
        <v>2070</v>
      </c>
      <c r="I569" s="662" t="s">
        <v>2070</v>
      </c>
      <c r="J569" s="662" t="s">
        <v>2071</v>
      </c>
      <c r="K569" s="662" t="s">
        <v>2072</v>
      </c>
      <c r="L569" s="664">
        <v>535.91978568810794</v>
      </c>
      <c r="M569" s="664">
        <v>5</v>
      </c>
      <c r="N569" s="665">
        <v>2679.5989284405396</v>
      </c>
    </row>
    <row r="570" spans="1:14" ht="14.4" customHeight="1" x14ac:dyDescent="0.3">
      <c r="A570" s="660" t="s">
        <v>564</v>
      </c>
      <c r="B570" s="661" t="s">
        <v>2167</v>
      </c>
      <c r="C570" s="662" t="s">
        <v>580</v>
      </c>
      <c r="D570" s="663" t="s">
        <v>2171</v>
      </c>
      <c r="E570" s="662" t="s">
        <v>592</v>
      </c>
      <c r="F570" s="663" t="s">
        <v>2174</v>
      </c>
      <c r="G570" s="662" t="s">
        <v>1517</v>
      </c>
      <c r="H570" s="662" t="s">
        <v>2076</v>
      </c>
      <c r="I570" s="662" t="s">
        <v>2077</v>
      </c>
      <c r="J570" s="662" t="s">
        <v>2078</v>
      </c>
      <c r="K570" s="662" t="s">
        <v>2079</v>
      </c>
      <c r="L570" s="664">
        <v>138.20081918136358</v>
      </c>
      <c r="M570" s="664">
        <v>11</v>
      </c>
      <c r="N570" s="665">
        <v>1520.2090109949995</v>
      </c>
    </row>
    <row r="571" spans="1:14" ht="14.4" customHeight="1" x14ac:dyDescent="0.3">
      <c r="A571" s="660" t="s">
        <v>564</v>
      </c>
      <c r="B571" s="661" t="s">
        <v>2167</v>
      </c>
      <c r="C571" s="662" t="s">
        <v>580</v>
      </c>
      <c r="D571" s="663" t="s">
        <v>2171</v>
      </c>
      <c r="E571" s="662" t="s">
        <v>592</v>
      </c>
      <c r="F571" s="663" t="s">
        <v>2174</v>
      </c>
      <c r="G571" s="662" t="s">
        <v>1517</v>
      </c>
      <c r="H571" s="662" t="s">
        <v>1569</v>
      </c>
      <c r="I571" s="662" t="s">
        <v>1570</v>
      </c>
      <c r="J571" s="662" t="s">
        <v>1531</v>
      </c>
      <c r="K571" s="662" t="s">
        <v>1571</v>
      </c>
      <c r="L571" s="664">
        <v>129.58000000000001</v>
      </c>
      <c r="M571" s="664">
        <v>1</v>
      </c>
      <c r="N571" s="665">
        <v>129.58000000000001</v>
      </c>
    </row>
    <row r="572" spans="1:14" ht="14.4" customHeight="1" x14ac:dyDescent="0.3">
      <c r="A572" s="660" t="s">
        <v>564</v>
      </c>
      <c r="B572" s="661" t="s">
        <v>2167</v>
      </c>
      <c r="C572" s="662" t="s">
        <v>580</v>
      </c>
      <c r="D572" s="663" t="s">
        <v>2171</v>
      </c>
      <c r="E572" s="662" t="s">
        <v>592</v>
      </c>
      <c r="F572" s="663" t="s">
        <v>2174</v>
      </c>
      <c r="G572" s="662" t="s">
        <v>1517</v>
      </c>
      <c r="H572" s="662" t="s">
        <v>2080</v>
      </c>
      <c r="I572" s="662" t="s">
        <v>2081</v>
      </c>
      <c r="J572" s="662" t="s">
        <v>2082</v>
      </c>
      <c r="K572" s="662" t="s">
        <v>2083</v>
      </c>
      <c r="L572" s="664">
        <v>45.71</v>
      </c>
      <c r="M572" s="664">
        <v>1</v>
      </c>
      <c r="N572" s="665">
        <v>45.71</v>
      </c>
    </row>
    <row r="573" spans="1:14" ht="14.4" customHeight="1" x14ac:dyDescent="0.3">
      <c r="A573" s="660" t="s">
        <v>564</v>
      </c>
      <c r="B573" s="661" t="s">
        <v>2167</v>
      </c>
      <c r="C573" s="662" t="s">
        <v>580</v>
      </c>
      <c r="D573" s="663" t="s">
        <v>2171</v>
      </c>
      <c r="E573" s="662" t="s">
        <v>592</v>
      </c>
      <c r="F573" s="663" t="s">
        <v>2174</v>
      </c>
      <c r="G573" s="662" t="s">
        <v>1517</v>
      </c>
      <c r="H573" s="662" t="s">
        <v>2084</v>
      </c>
      <c r="I573" s="662" t="s">
        <v>2085</v>
      </c>
      <c r="J573" s="662" t="s">
        <v>1608</v>
      </c>
      <c r="K573" s="662" t="s">
        <v>2086</v>
      </c>
      <c r="L573" s="664">
        <v>253.11562915954866</v>
      </c>
      <c r="M573" s="664">
        <v>68</v>
      </c>
      <c r="N573" s="665">
        <v>17211.862782849308</v>
      </c>
    </row>
    <row r="574" spans="1:14" ht="14.4" customHeight="1" x14ac:dyDescent="0.3">
      <c r="A574" s="660" t="s">
        <v>564</v>
      </c>
      <c r="B574" s="661" t="s">
        <v>2167</v>
      </c>
      <c r="C574" s="662" t="s">
        <v>580</v>
      </c>
      <c r="D574" s="663" t="s">
        <v>2171</v>
      </c>
      <c r="E574" s="662" t="s">
        <v>592</v>
      </c>
      <c r="F574" s="663" t="s">
        <v>2174</v>
      </c>
      <c r="G574" s="662" t="s">
        <v>1517</v>
      </c>
      <c r="H574" s="662" t="s">
        <v>1606</v>
      </c>
      <c r="I574" s="662" t="s">
        <v>1607</v>
      </c>
      <c r="J574" s="662" t="s">
        <v>1608</v>
      </c>
      <c r="K574" s="662" t="s">
        <v>1609</v>
      </c>
      <c r="L574" s="664">
        <v>861.7423688698542</v>
      </c>
      <c r="M574" s="664">
        <v>65</v>
      </c>
      <c r="N574" s="665">
        <v>56013.253976540524</v>
      </c>
    </row>
    <row r="575" spans="1:14" ht="14.4" customHeight="1" x14ac:dyDescent="0.3">
      <c r="A575" s="660" t="s">
        <v>564</v>
      </c>
      <c r="B575" s="661" t="s">
        <v>2167</v>
      </c>
      <c r="C575" s="662" t="s">
        <v>580</v>
      </c>
      <c r="D575" s="663" t="s">
        <v>2171</v>
      </c>
      <c r="E575" s="662" t="s">
        <v>592</v>
      </c>
      <c r="F575" s="663" t="s">
        <v>2174</v>
      </c>
      <c r="G575" s="662" t="s">
        <v>1517</v>
      </c>
      <c r="H575" s="662" t="s">
        <v>2087</v>
      </c>
      <c r="I575" s="662" t="s">
        <v>2088</v>
      </c>
      <c r="J575" s="662" t="s">
        <v>1627</v>
      </c>
      <c r="K575" s="662" t="s">
        <v>2089</v>
      </c>
      <c r="L575" s="664">
        <v>133.59951978766307</v>
      </c>
      <c r="M575" s="664">
        <v>51</v>
      </c>
      <c r="N575" s="665">
        <v>6813.5755091708161</v>
      </c>
    </row>
    <row r="576" spans="1:14" ht="14.4" customHeight="1" x14ac:dyDescent="0.3">
      <c r="A576" s="660" t="s">
        <v>564</v>
      </c>
      <c r="B576" s="661" t="s">
        <v>2167</v>
      </c>
      <c r="C576" s="662" t="s">
        <v>580</v>
      </c>
      <c r="D576" s="663" t="s">
        <v>2171</v>
      </c>
      <c r="E576" s="662" t="s">
        <v>592</v>
      </c>
      <c r="F576" s="663" t="s">
        <v>2174</v>
      </c>
      <c r="G576" s="662" t="s">
        <v>1517</v>
      </c>
      <c r="H576" s="662" t="s">
        <v>2090</v>
      </c>
      <c r="I576" s="662" t="s">
        <v>2091</v>
      </c>
      <c r="J576" s="662" t="s">
        <v>2092</v>
      </c>
      <c r="K576" s="662" t="s">
        <v>2093</v>
      </c>
      <c r="L576" s="664">
        <v>363.97923616174091</v>
      </c>
      <c r="M576" s="664">
        <v>5</v>
      </c>
      <c r="N576" s="665">
        <v>1819.8961808087045</v>
      </c>
    </row>
    <row r="577" spans="1:14" ht="14.4" customHeight="1" x14ac:dyDescent="0.3">
      <c r="A577" s="660" t="s">
        <v>564</v>
      </c>
      <c r="B577" s="661" t="s">
        <v>2167</v>
      </c>
      <c r="C577" s="662" t="s">
        <v>580</v>
      </c>
      <c r="D577" s="663" t="s">
        <v>2171</v>
      </c>
      <c r="E577" s="662" t="s">
        <v>592</v>
      </c>
      <c r="F577" s="663" t="s">
        <v>2174</v>
      </c>
      <c r="G577" s="662" t="s">
        <v>1517</v>
      </c>
      <c r="H577" s="662" t="s">
        <v>1625</v>
      </c>
      <c r="I577" s="662" t="s">
        <v>1626</v>
      </c>
      <c r="J577" s="662" t="s">
        <v>1627</v>
      </c>
      <c r="K577" s="662" t="s">
        <v>1628</v>
      </c>
      <c r="L577" s="664">
        <v>171.37665964493556</v>
      </c>
      <c r="M577" s="664">
        <v>68</v>
      </c>
      <c r="N577" s="665">
        <v>11653.612855855617</v>
      </c>
    </row>
    <row r="578" spans="1:14" ht="14.4" customHeight="1" x14ac:dyDescent="0.3">
      <c r="A578" s="660" t="s">
        <v>564</v>
      </c>
      <c r="B578" s="661" t="s">
        <v>2167</v>
      </c>
      <c r="C578" s="662" t="s">
        <v>580</v>
      </c>
      <c r="D578" s="663" t="s">
        <v>2171</v>
      </c>
      <c r="E578" s="662" t="s">
        <v>592</v>
      </c>
      <c r="F578" s="663" t="s">
        <v>2174</v>
      </c>
      <c r="G578" s="662" t="s">
        <v>1517</v>
      </c>
      <c r="H578" s="662" t="s">
        <v>2102</v>
      </c>
      <c r="I578" s="662" t="s">
        <v>2103</v>
      </c>
      <c r="J578" s="662" t="s">
        <v>2104</v>
      </c>
      <c r="K578" s="662" t="s">
        <v>2105</v>
      </c>
      <c r="L578" s="664">
        <v>128.44</v>
      </c>
      <c r="M578" s="664">
        <v>3</v>
      </c>
      <c r="N578" s="665">
        <v>385.32</v>
      </c>
    </row>
    <row r="579" spans="1:14" ht="14.4" customHeight="1" x14ac:dyDescent="0.3">
      <c r="A579" s="660" t="s">
        <v>564</v>
      </c>
      <c r="B579" s="661" t="s">
        <v>2167</v>
      </c>
      <c r="C579" s="662" t="s">
        <v>580</v>
      </c>
      <c r="D579" s="663" t="s">
        <v>2171</v>
      </c>
      <c r="E579" s="662" t="s">
        <v>592</v>
      </c>
      <c r="F579" s="663" t="s">
        <v>2174</v>
      </c>
      <c r="G579" s="662" t="s">
        <v>1517</v>
      </c>
      <c r="H579" s="662" t="s">
        <v>2106</v>
      </c>
      <c r="I579" s="662" t="s">
        <v>2107</v>
      </c>
      <c r="J579" s="662" t="s">
        <v>2104</v>
      </c>
      <c r="K579" s="662" t="s">
        <v>2108</v>
      </c>
      <c r="L579" s="664">
        <v>537.48</v>
      </c>
      <c r="M579" s="664">
        <v>6</v>
      </c>
      <c r="N579" s="665">
        <v>3224.88</v>
      </c>
    </row>
    <row r="580" spans="1:14" ht="14.4" customHeight="1" x14ac:dyDescent="0.3">
      <c r="A580" s="660" t="s">
        <v>564</v>
      </c>
      <c r="B580" s="661" t="s">
        <v>2167</v>
      </c>
      <c r="C580" s="662" t="s">
        <v>580</v>
      </c>
      <c r="D580" s="663" t="s">
        <v>2171</v>
      </c>
      <c r="E580" s="662" t="s">
        <v>592</v>
      </c>
      <c r="F580" s="663" t="s">
        <v>2174</v>
      </c>
      <c r="G580" s="662" t="s">
        <v>1517</v>
      </c>
      <c r="H580" s="662" t="s">
        <v>2109</v>
      </c>
      <c r="I580" s="662" t="s">
        <v>2110</v>
      </c>
      <c r="J580" s="662" t="s">
        <v>2111</v>
      </c>
      <c r="K580" s="662" t="s">
        <v>2112</v>
      </c>
      <c r="L580" s="664">
        <v>322.34506180163606</v>
      </c>
      <c r="M580" s="664">
        <v>3</v>
      </c>
      <c r="N580" s="665">
        <v>967.03518540490825</v>
      </c>
    </row>
    <row r="581" spans="1:14" ht="14.4" customHeight="1" x14ac:dyDescent="0.3">
      <c r="A581" s="660" t="s">
        <v>564</v>
      </c>
      <c r="B581" s="661" t="s">
        <v>2167</v>
      </c>
      <c r="C581" s="662" t="s">
        <v>580</v>
      </c>
      <c r="D581" s="663" t="s">
        <v>2171</v>
      </c>
      <c r="E581" s="662" t="s">
        <v>592</v>
      </c>
      <c r="F581" s="663" t="s">
        <v>2174</v>
      </c>
      <c r="G581" s="662" t="s">
        <v>1517</v>
      </c>
      <c r="H581" s="662" t="s">
        <v>2113</v>
      </c>
      <c r="I581" s="662" t="s">
        <v>2113</v>
      </c>
      <c r="J581" s="662" t="s">
        <v>2114</v>
      </c>
      <c r="K581" s="662" t="s">
        <v>2115</v>
      </c>
      <c r="L581" s="664">
        <v>2422.7272727272725</v>
      </c>
      <c r="M581" s="664">
        <v>121</v>
      </c>
      <c r="N581" s="665">
        <v>293150</v>
      </c>
    </row>
    <row r="582" spans="1:14" ht="14.4" customHeight="1" x14ac:dyDescent="0.3">
      <c r="A582" s="660" t="s">
        <v>564</v>
      </c>
      <c r="B582" s="661" t="s">
        <v>2167</v>
      </c>
      <c r="C582" s="662" t="s">
        <v>580</v>
      </c>
      <c r="D582" s="663" t="s">
        <v>2171</v>
      </c>
      <c r="E582" s="662" t="s">
        <v>1665</v>
      </c>
      <c r="F582" s="663" t="s">
        <v>2175</v>
      </c>
      <c r="G582" s="662" t="s">
        <v>593</v>
      </c>
      <c r="H582" s="662" t="s">
        <v>2139</v>
      </c>
      <c r="I582" s="662" t="s">
        <v>2140</v>
      </c>
      <c r="J582" s="662" t="s">
        <v>2141</v>
      </c>
      <c r="K582" s="662" t="s">
        <v>2142</v>
      </c>
      <c r="L582" s="664">
        <v>1671.87</v>
      </c>
      <c r="M582" s="664">
        <v>1</v>
      </c>
      <c r="N582" s="665">
        <v>1671.87</v>
      </c>
    </row>
    <row r="583" spans="1:14" ht="14.4" customHeight="1" x14ac:dyDescent="0.3">
      <c r="A583" s="660" t="s">
        <v>564</v>
      </c>
      <c r="B583" s="661" t="s">
        <v>2167</v>
      </c>
      <c r="C583" s="662" t="s">
        <v>583</v>
      </c>
      <c r="D583" s="663" t="s">
        <v>2172</v>
      </c>
      <c r="E583" s="662" t="s">
        <v>592</v>
      </c>
      <c r="F583" s="663" t="s">
        <v>2174</v>
      </c>
      <c r="G583" s="662" t="s">
        <v>593</v>
      </c>
      <c r="H583" s="662" t="s">
        <v>652</v>
      </c>
      <c r="I583" s="662" t="s">
        <v>653</v>
      </c>
      <c r="J583" s="662" t="s">
        <v>654</v>
      </c>
      <c r="K583" s="662" t="s">
        <v>655</v>
      </c>
      <c r="L583" s="664">
        <v>87.2</v>
      </c>
      <c r="M583" s="664">
        <v>2</v>
      </c>
      <c r="N583" s="665">
        <v>174.4</v>
      </c>
    </row>
    <row r="584" spans="1:14" ht="14.4" customHeight="1" x14ac:dyDescent="0.3">
      <c r="A584" s="660" t="s">
        <v>564</v>
      </c>
      <c r="B584" s="661" t="s">
        <v>2167</v>
      </c>
      <c r="C584" s="662" t="s">
        <v>583</v>
      </c>
      <c r="D584" s="663" t="s">
        <v>2172</v>
      </c>
      <c r="E584" s="662" t="s">
        <v>592</v>
      </c>
      <c r="F584" s="663" t="s">
        <v>2174</v>
      </c>
      <c r="G584" s="662" t="s">
        <v>593</v>
      </c>
      <c r="H584" s="662" t="s">
        <v>656</v>
      </c>
      <c r="I584" s="662" t="s">
        <v>657</v>
      </c>
      <c r="J584" s="662" t="s">
        <v>658</v>
      </c>
      <c r="K584" s="662" t="s">
        <v>659</v>
      </c>
      <c r="L584" s="664">
        <v>96.859699347170306</v>
      </c>
      <c r="M584" s="664">
        <v>2</v>
      </c>
      <c r="N584" s="665">
        <v>193.71939869434061</v>
      </c>
    </row>
    <row r="585" spans="1:14" ht="14.4" customHeight="1" x14ac:dyDescent="0.3">
      <c r="A585" s="660" t="s">
        <v>564</v>
      </c>
      <c r="B585" s="661" t="s">
        <v>2167</v>
      </c>
      <c r="C585" s="662" t="s">
        <v>583</v>
      </c>
      <c r="D585" s="663" t="s">
        <v>2172</v>
      </c>
      <c r="E585" s="662" t="s">
        <v>592</v>
      </c>
      <c r="F585" s="663" t="s">
        <v>2174</v>
      </c>
      <c r="G585" s="662" t="s">
        <v>593</v>
      </c>
      <c r="H585" s="662" t="s">
        <v>594</v>
      </c>
      <c r="I585" s="662" t="s">
        <v>595</v>
      </c>
      <c r="J585" s="662" t="s">
        <v>596</v>
      </c>
      <c r="K585" s="662" t="s">
        <v>597</v>
      </c>
      <c r="L585" s="664">
        <v>167.60954502448644</v>
      </c>
      <c r="M585" s="664">
        <v>3</v>
      </c>
      <c r="N585" s="665">
        <v>502.82863507345928</v>
      </c>
    </row>
    <row r="586" spans="1:14" ht="14.4" customHeight="1" x14ac:dyDescent="0.3">
      <c r="A586" s="660" t="s">
        <v>564</v>
      </c>
      <c r="B586" s="661" t="s">
        <v>2167</v>
      </c>
      <c r="C586" s="662" t="s">
        <v>583</v>
      </c>
      <c r="D586" s="663" t="s">
        <v>2172</v>
      </c>
      <c r="E586" s="662" t="s">
        <v>592</v>
      </c>
      <c r="F586" s="663" t="s">
        <v>2174</v>
      </c>
      <c r="G586" s="662" t="s">
        <v>593</v>
      </c>
      <c r="H586" s="662" t="s">
        <v>679</v>
      </c>
      <c r="I586" s="662" t="s">
        <v>680</v>
      </c>
      <c r="J586" s="662" t="s">
        <v>681</v>
      </c>
      <c r="K586" s="662" t="s">
        <v>682</v>
      </c>
      <c r="L586" s="664">
        <v>27.749803715320464</v>
      </c>
      <c r="M586" s="664">
        <v>2</v>
      </c>
      <c r="N586" s="665">
        <v>55.499607430640928</v>
      </c>
    </row>
    <row r="587" spans="1:14" ht="14.4" customHeight="1" x14ac:dyDescent="0.3">
      <c r="A587" s="660" t="s">
        <v>564</v>
      </c>
      <c r="B587" s="661" t="s">
        <v>2167</v>
      </c>
      <c r="C587" s="662" t="s">
        <v>583</v>
      </c>
      <c r="D587" s="663" t="s">
        <v>2172</v>
      </c>
      <c r="E587" s="662" t="s">
        <v>592</v>
      </c>
      <c r="F587" s="663" t="s">
        <v>2174</v>
      </c>
      <c r="G587" s="662" t="s">
        <v>593</v>
      </c>
      <c r="H587" s="662" t="s">
        <v>706</v>
      </c>
      <c r="I587" s="662" t="s">
        <v>707</v>
      </c>
      <c r="J587" s="662" t="s">
        <v>708</v>
      </c>
      <c r="K587" s="662" t="s">
        <v>709</v>
      </c>
      <c r="L587" s="664">
        <v>57.729802912922175</v>
      </c>
      <c r="M587" s="664">
        <v>19</v>
      </c>
      <c r="N587" s="665">
        <v>1096.8662553455213</v>
      </c>
    </row>
    <row r="588" spans="1:14" ht="14.4" customHeight="1" x14ac:dyDescent="0.3">
      <c r="A588" s="660" t="s">
        <v>564</v>
      </c>
      <c r="B588" s="661" t="s">
        <v>2167</v>
      </c>
      <c r="C588" s="662" t="s">
        <v>583</v>
      </c>
      <c r="D588" s="663" t="s">
        <v>2172</v>
      </c>
      <c r="E588" s="662" t="s">
        <v>592</v>
      </c>
      <c r="F588" s="663" t="s">
        <v>2174</v>
      </c>
      <c r="G588" s="662" t="s">
        <v>593</v>
      </c>
      <c r="H588" s="662" t="s">
        <v>718</v>
      </c>
      <c r="I588" s="662" t="s">
        <v>719</v>
      </c>
      <c r="J588" s="662" t="s">
        <v>720</v>
      </c>
      <c r="K588" s="662" t="s">
        <v>721</v>
      </c>
      <c r="L588" s="664">
        <v>248.69988811015486</v>
      </c>
      <c r="M588" s="664">
        <v>9</v>
      </c>
      <c r="N588" s="665">
        <v>2238.2989929913938</v>
      </c>
    </row>
    <row r="589" spans="1:14" ht="14.4" customHeight="1" x14ac:dyDescent="0.3">
      <c r="A589" s="660" t="s">
        <v>564</v>
      </c>
      <c r="B589" s="661" t="s">
        <v>2167</v>
      </c>
      <c r="C589" s="662" t="s">
        <v>583</v>
      </c>
      <c r="D589" s="663" t="s">
        <v>2172</v>
      </c>
      <c r="E589" s="662" t="s">
        <v>592</v>
      </c>
      <c r="F589" s="663" t="s">
        <v>2174</v>
      </c>
      <c r="G589" s="662" t="s">
        <v>593</v>
      </c>
      <c r="H589" s="662" t="s">
        <v>2143</v>
      </c>
      <c r="I589" s="662" t="s">
        <v>2144</v>
      </c>
      <c r="J589" s="662" t="s">
        <v>2145</v>
      </c>
      <c r="K589" s="662" t="s">
        <v>2146</v>
      </c>
      <c r="L589" s="664">
        <v>162.26</v>
      </c>
      <c r="M589" s="664">
        <v>1</v>
      </c>
      <c r="N589" s="665">
        <v>162.26</v>
      </c>
    </row>
    <row r="590" spans="1:14" ht="14.4" customHeight="1" x14ac:dyDescent="0.3">
      <c r="A590" s="660" t="s">
        <v>564</v>
      </c>
      <c r="B590" s="661" t="s">
        <v>2167</v>
      </c>
      <c r="C590" s="662" t="s">
        <v>583</v>
      </c>
      <c r="D590" s="663" t="s">
        <v>2172</v>
      </c>
      <c r="E590" s="662" t="s">
        <v>592</v>
      </c>
      <c r="F590" s="663" t="s">
        <v>2174</v>
      </c>
      <c r="G590" s="662" t="s">
        <v>593</v>
      </c>
      <c r="H590" s="662" t="s">
        <v>853</v>
      </c>
      <c r="I590" s="662" t="s">
        <v>215</v>
      </c>
      <c r="J590" s="662" t="s">
        <v>854</v>
      </c>
      <c r="K590" s="662"/>
      <c r="L590" s="664">
        <v>100.67974448401063</v>
      </c>
      <c r="M590" s="664">
        <v>2</v>
      </c>
      <c r="N590" s="665">
        <v>201.35948896802125</v>
      </c>
    </row>
    <row r="591" spans="1:14" ht="14.4" customHeight="1" x14ac:dyDescent="0.3">
      <c r="A591" s="660" t="s">
        <v>564</v>
      </c>
      <c r="B591" s="661" t="s">
        <v>2167</v>
      </c>
      <c r="C591" s="662" t="s">
        <v>583</v>
      </c>
      <c r="D591" s="663" t="s">
        <v>2172</v>
      </c>
      <c r="E591" s="662" t="s">
        <v>592</v>
      </c>
      <c r="F591" s="663" t="s">
        <v>2174</v>
      </c>
      <c r="G591" s="662" t="s">
        <v>593</v>
      </c>
      <c r="H591" s="662" t="s">
        <v>2147</v>
      </c>
      <c r="I591" s="662" t="s">
        <v>2148</v>
      </c>
      <c r="J591" s="662" t="s">
        <v>2149</v>
      </c>
      <c r="K591" s="662" t="s">
        <v>2150</v>
      </c>
      <c r="L591" s="664">
        <v>112.96</v>
      </c>
      <c r="M591" s="664">
        <v>1</v>
      </c>
      <c r="N591" s="665">
        <v>112.96</v>
      </c>
    </row>
    <row r="592" spans="1:14" ht="14.4" customHeight="1" x14ac:dyDescent="0.3">
      <c r="A592" s="660" t="s">
        <v>564</v>
      </c>
      <c r="B592" s="661" t="s">
        <v>2167</v>
      </c>
      <c r="C592" s="662" t="s">
        <v>583</v>
      </c>
      <c r="D592" s="663" t="s">
        <v>2172</v>
      </c>
      <c r="E592" s="662" t="s">
        <v>592</v>
      </c>
      <c r="F592" s="663" t="s">
        <v>2174</v>
      </c>
      <c r="G592" s="662" t="s">
        <v>593</v>
      </c>
      <c r="H592" s="662" t="s">
        <v>873</v>
      </c>
      <c r="I592" s="662" t="s">
        <v>874</v>
      </c>
      <c r="J592" s="662" t="s">
        <v>875</v>
      </c>
      <c r="K592" s="662" t="s">
        <v>876</v>
      </c>
      <c r="L592" s="664">
        <v>89.6</v>
      </c>
      <c r="M592" s="664">
        <v>2</v>
      </c>
      <c r="N592" s="665">
        <v>179.2</v>
      </c>
    </row>
    <row r="593" spans="1:14" ht="14.4" customHeight="1" x14ac:dyDescent="0.3">
      <c r="A593" s="660" t="s">
        <v>564</v>
      </c>
      <c r="B593" s="661" t="s">
        <v>2167</v>
      </c>
      <c r="C593" s="662" t="s">
        <v>583</v>
      </c>
      <c r="D593" s="663" t="s">
        <v>2172</v>
      </c>
      <c r="E593" s="662" t="s">
        <v>592</v>
      </c>
      <c r="F593" s="663" t="s">
        <v>2174</v>
      </c>
      <c r="G593" s="662" t="s">
        <v>593</v>
      </c>
      <c r="H593" s="662" t="s">
        <v>903</v>
      </c>
      <c r="I593" s="662" t="s">
        <v>904</v>
      </c>
      <c r="J593" s="662" t="s">
        <v>905</v>
      </c>
      <c r="K593" s="662" t="s">
        <v>906</v>
      </c>
      <c r="L593" s="664">
        <v>208.69000000000003</v>
      </c>
      <c r="M593" s="664">
        <v>1</v>
      </c>
      <c r="N593" s="665">
        <v>208.69000000000003</v>
      </c>
    </row>
    <row r="594" spans="1:14" ht="14.4" customHeight="1" x14ac:dyDescent="0.3">
      <c r="A594" s="660" t="s">
        <v>564</v>
      </c>
      <c r="B594" s="661" t="s">
        <v>2167</v>
      </c>
      <c r="C594" s="662" t="s">
        <v>583</v>
      </c>
      <c r="D594" s="663" t="s">
        <v>2172</v>
      </c>
      <c r="E594" s="662" t="s">
        <v>592</v>
      </c>
      <c r="F594" s="663" t="s">
        <v>2174</v>
      </c>
      <c r="G594" s="662" t="s">
        <v>593</v>
      </c>
      <c r="H594" s="662" t="s">
        <v>921</v>
      </c>
      <c r="I594" s="662" t="s">
        <v>922</v>
      </c>
      <c r="J594" s="662" t="s">
        <v>923</v>
      </c>
      <c r="K594" s="662" t="s">
        <v>655</v>
      </c>
      <c r="L594" s="664">
        <v>123.70000000000003</v>
      </c>
      <c r="M594" s="664">
        <v>2</v>
      </c>
      <c r="N594" s="665">
        <v>247.40000000000006</v>
      </c>
    </row>
    <row r="595" spans="1:14" ht="14.4" customHeight="1" x14ac:dyDescent="0.3">
      <c r="A595" s="660" t="s">
        <v>564</v>
      </c>
      <c r="B595" s="661" t="s">
        <v>2167</v>
      </c>
      <c r="C595" s="662" t="s">
        <v>583</v>
      </c>
      <c r="D595" s="663" t="s">
        <v>2172</v>
      </c>
      <c r="E595" s="662" t="s">
        <v>592</v>
      </c>
      <c r="F595" s="663" t="s">
        <v>2174</v>
      </c>
      <c r="G595" s="662" t="s">
        <v>593</v>
      </c>
      <c r="H595" s="662" t="s">
        <v>924</v>
      </c>
      <c r="I595" s="662" t="s">
        <v>925</v>
      </c>
      <c r="J595" s="662" t="s">
        <v>926</v>
      </c>
      <c r="K595" s="662" t="s">
        <v>927</v>
      </c>
      <c r="L595" s="664">
        <v>60.279326411697625</v>
      </c>
      <c r="M595" s="664">
        <v>2</v>
      </c>
      <c r="N595" s="665">
        <v>120.55865282339525</v>
      </c>
    </row>
    <row r="596" spans="1:14" ht="14.4" customHeight="1" x14ac:dyDescent="0.3">
      <c r="A596" s="660" t="s">
        <v>564</v>
      </c>
      <c r="B596" s="661" t="s">
        <v>2167</v>
      </c>
      <c r="C596" s="662" t="s">
        <v>583</v>
      </c>
      <c r="D596" s="663" t="s">
        <v>2172</v>
      </c>
      <c r="E596" s="662" t="s">
        <v>592</v>
      </c>
      <c r="F596" s="663" t="s">
        <v>2174</v>
      </c>
      <c r="G596" s="662" t="s">
        <v>593</v>
      </c>
      <c r="H596" s="662" t="s">
        <v>1994</v>
      </c>
      <c r="I596" s="662" t="s">
        <v>1995</v>
      </c>
      <c r="J596" s="662" t="s">
        <v>1996</v>
      </c>
      <c r="K596" s="662" t="s">
        <v>1997</v>
      </c>
      <c r="L596" s="664">
        <v>52.169227614337863</v>
      </c>
      <c r="M596" s="664">
        <v>1</v>
      </c>
      <c r="N596" s="665">
        <v>52.169227614337863</v>
      </c>
    </row>
    <row r="597" spans="1:14" ht="14.4" customHeight="1" x14ac:dyDescent="0.3">
      <c r="A597" s="660" t="s">
        <v>564</v>
      </c>
      <c r="B597" s="661" t="s">
        <v>2167</v>
      </c>
      <c r="C597" s="662" t="s">
        <v>583</v>
      </c>
      <c r="D597" s="663" t="s">
        <v>2172</v>
      </c>
      <c r="E597" s="662" t="s">
        <v>592</v>
      </c>
      <c r="F597" s="663" t="s">
        <v>2174</v>
      </c>
      <c r="G597" s="662" t="s">
        <v>593</v>
      </c>
      <c r="H597" s="662" t="s">
        <v>601</v>
      </c>
      <c r="I597" s="662" t="s">
        <v>602</v>
      </c>
      <c r="J597" s="662" t="s">
        <v>603</v>
      </c>
      <c r="K597" s="662" t="s">
        <v>604</v>
      </c>
      <c r="L597" s="664">
        <v>1592.8</v>
      </c>
      <c r="M597" s="664">
        <v>6</v>
      </c>
      <c r="N597" s="665">
        <v>9556.7999999999993</v>
      </c>
    </row>
    <row r="598" spans="1:14" ht="14.4" customHeight="1" x14ac:dyDescent="0.3">
      <c r="A598" s="660" t="s">
        <v>564</v>
      </c>
      <c r="B598" s="661" t="s">
        <v>2167</v>
      </c>
      <c r="C598" s="662" t="s">
        <v>583</v>
      </c>
      <c r="D598" s="663" t="s">
        <v>2172</v>
      </c>
      <c r="E598" s="662" t="s">
        <v>592</v>
      </c>
      <c r="F598" s="663" t="s">
        <v>2174</v>
      </c>
      <c r="G598" s="662" t="s">
        <v>593</v>
      </c>
      <c r="H598" s="662" t="s">
        <v>1998</v>
      </c>
      <c r="I598" s="662" t="s">
        <v>1999</v>
      </c>
      <c r="J598" s="662" t="s">
        <v>2000</v>
      </c>
      <c r="K598" s="662" t="s">
        <v>2001</v>
      </c>
      <c r="L598" s="664">
        <v>248.7</v>
      </c>
      <c r="M598" s="664">
        <v>1</v>
      </c>
      <c r="N598" s="665">
        <v>248.7</v>
      </c>
    </row>
    <row r="599" spans="1:14" ht="14.4" customHeight="1" x14ac:dyDescent="0.3">
      <c r="A599" s="660" t="s">
        <v>564</v>
      </c>
      <c r="B599" s="661" t="s">
        <v>2167</v>
      </c>
      <c r="C599" s="662" t="s">
        <v>583</v>
      </c>
      <c r="D599" s="663" t="s">
        <v>2172</v>
      </c>
      <c r="E599" s="662" t="s">
        <v>592</v>
      </c>
      <c r="F599" s="663" t="s">
        <v>2174</v>
      </c>
      <c r="G599" s="662" t="s">
        <v>593</v>
      </c>
      <c r="H599" s="662" t="s">
        <v>1037</v>
      </c>
      <c r="I599" s="662" t="s">
        <v>1038</v>
      </c>
      <c r="J599" s="662" t="s">
        <v>1039</v>
      </c>
      <c r="K599" s="662" t="s">
        <v>659</v>
      </c>
      <c r="L599" s="664">
        <v>71.009889459960064</v>
      </c>
      <c r="M599" s="664">
        <v>1</v>
      </c>
      <c r="N599" s="665">
        <v>71.009889459960064</v>
      </c>
    </row>
    <row r="600" spans="1:14" ht="14.4" customHeight="1" x14ac:dyDescent="0.3">
      <c r="A600" s="660" t="s">
        <v>564</v>
      </c>
      <c r="B600" s="661" t="s">
        <v>2167</v>
      </c>
      <c r="C600" s="662" t="s">
        <v>583</v>
      </c>
      <c r="D600" s="663" t="s">
        <v>2172</v>
      </c>
      <c r="E600" s="662" t="s">
        <v>592</v>
      </c>
      <c r="F600" s="663" t="s">
        <v>2174</v>
      </c>
      <c r="G600" s="662" t="s">
        <v>593</v>
      </c>
      <c r="H600" s="662" t="s">
        <v>1102</v>
      </c>
      <c r="I600" s="662" t="s">
        <v>1103</v>
      </c>
      <c r="J600" s="662" t="s">
        <v>1104</v>
      </c>
      <c r="K600" s="662" t="s">
        <v>927</v>
      </c>
      <c r="L600" s="664">
        <v>50.13</v>
      </c>
      <c r="M600" s="664">
        <v>2</v>
      </c>
      <c r="N600" s="665">
        <v>100.26</v>
      </c>
    </row>
    <row r="601" spans="1:14" ht="14.4" customHeight="1" x14ac:dyDescent="0.3">
      <c r="A601" s="660" t="s">
        <v>564</v>
      </c>
      <c r="B601" s="661" t="s">
        <v>2167</v>
      </c>
      <c r="C601" s="662" t="s">
        <v>583</v>
      </c>
      <c r="D601" s="663" t="s">
        <v>2172</v>
      </c>
      <c r="E601" s="662" t="s">
        <v>592</v>
      </c>
      <c r="F601" s="663" t="s">
        <v>2174</v>
      </c>
      <c r="G601" s="662" t="s">
        <v>593</v>
      </c>
      <c r="H601" s="662" t="s">
        <v>605</v>
      </c>
      <c r="I601" s="662" t="s">
        <v>606</v>
      </c>
      <c r="J601" s="662" t="s">
        <v>607</v>
      </c>
      <c r="K601" s="662" t="s">
        <v>608</v>
      </c>
      <c r="L601" s="664">
        <v>531.27</v>
      </c>
      <c r="M601" s="664">
        <v>6</v>
      </c>
      <c r="N601" s="665">
        <v>3187.62</v>
      </c>
    </row>
    <row r="602" spans="1:14" ht="14.4" customHeight="1" x14ac:dyDescent="0.3">
      <c r="A602" s="660" t="s">
        <v>564</v>
      </c>
      <c r="B602" s="661" t="s">
        <v>2167</v>
      </c>
      <c r="C602" s="662" t="s">
        <v>583</v>
      </c>
      <c r="D602" s="663" t="s">
        <v>2172</v>
      </c>
      <c r="E602" s="662" t="s">
        <v>592</v>
      </c>
      <c r="F602" s="663" t="s">
        <v>2174</v>
      </c>
      <c r="G602" s="662" t="s">
        <v>593</v>
      </c>
      <c r="H602" s="662" t="s">
        <v>609</v>
      </c>
      <c r="I602" s="662" t="s">
        <v>610</v>
      </c>
      <c r="J602" s="662" t="s">
        <v>607</v>
      </c>
      <c r="K602" s="662" t="s">
        <v>611</v>
      </c>
      <c r="L602" s="664">
        <v>312.83999999999997</v>
      </c>
      <c r="M602" s="664">
        <v>5</v>
      </c>
      <c r="N602" s="665">
        <v>1564.1999999999998</v>
      </c>
    </row>
    <row r="603" spans="1:14" ht="14.4" customHeight="1" x14ac:dyDescent="0.3">
      <c r="A603" s="660" t="s">
        <v>564</v>
      </c>
      <c r="B603" s="661" t="s">
        <v>2167</v>
      </c>
      <c r="C603" s="662" t="s">
        <v>583</v>
      </c>
      <c r="D603" s="663" t="s">
        <v>2172</v>
      </c>
      <c r="E603" s="662" t="s">
        <v>592</v>
      </c>
      <c r="F603" s="663" t="s">
        <v>2174</v>
      </c>
      <c r="G603" s="662" t="s">
        <v>593</v>
      </c>
      <c r="H603" s="662" t="s">
        <v>1121</v>
      </c>
      <c r="I603" s="662" t="s">
        <v>1122</v>
      </c>
      <c r="J603" s="662" t="s">
        <v>607</v>
      </c>
      <c r="K603" s="662" t="s">
        <v>1123</v>
      </c>
      <c r="L603" s="664">
        <v>235.61999999999998</v>
      </c>
      <c r="M603" s="664">
        <v>11</v>
      </c>
      <c r="N603" s="665">
        <v>2591.8199999999997</v>
      </c>
    </row>
    <row r="604" spans="1:14" ht="14.4" customHeight="1" x14ac:dyDescent="0.3">
      <c r="A604" s="660" t="s">
        <v>564</v>
      </c>
      <c r="B604" s="661" t="s">
        <v>2167</v>
      </c>
      <c r="C604" s="662" t="s">
        <v>583</v>
      </c>
      <c r="D604" s="663" t="s">
        <v>2172</v>
      </c>
      <c r="E604" s="662" t="s">
        <v>592</v>
      </c>
      <c r="F604" s="663" t="s">
        <v>2174</v>
      </c>
      <c r="G604" s="662" t="s">
        <v>593</v>
      </c>
      <c r="H604" s="662" t="s">
        <v>1141</v>
      </c>
      <c r="I604" s="662" t="s">
        <v>1142</v>
      </c>
      <c r="J604" s="662" t="s">
        <v>1143</v>
      </c>
      <c r="K604" s="662" t="s">
        <v>1144</v>
      </c>
      <c r="L604" s="664">
        <v>102.27799999999999</v>
      </c>
      <c r="M604" s="664">
        <v>1</v>
      </c>
      <c r="N604" s="665">
        <v>102.27799999999999</v>
      </c>
    </row>
    <row r="605" spans="1:14" ht="14.4" customHeight="1" x14ac:dyDescent="0.3">
      <c r="A605" s="660" t="s">
        <v>564</v>
      </c>
      <c r="B605" s="661" t="s">
        <v>2167</v>
      </c>
      <c r="C605" s="662" t="s">
        <v>583</v>
      </c>
      <c r="D605" s="663" t="s">
        <v>2172</v>
      </c>
      <c r="E605" s="662" t="s">
        <v>592</v>
      </c>
      <c r="F605" s="663" t="s">
        <v>2174</v>
      </c>
      <c r="G605" s="662" t="s">
        <v>593</v>
      </c>
      <c r="H605" s="662" t="s">
        <v>2008</v>
      </c>
      <c r="I605" s="662" t="s">
        <v>2009</v>
      </c>
      <c r="J605" s="662" t="s">
        <v>2010</v>
      </c>
      <c r="K605" s="662" t="s">
        <v>2011</v>
      </c>
      <c r="L605" s="664">
        <v>54.02</v>
      </c>
      <c r="M605" s="664">
        <v>9</v>
      </c>
      <c r="N605" s="665">
        <v>486.18</v>
      </c>
    </row>
    <row r="606" spans="1:14" ht="14.4" customHeight="1" x14ac:dyDescent="0.3">
      <c r="A606" s="660" t="s">
        <v>564</v>
      </c>
      <c r="B606" s="661" t="s">
        <v>2167</v>
      </c>
      <c r="C606" s="662" t="s">
        <v>583</v>
      </c>
      <c r="D606" s="663" t="s">
        <v>2172</v>
      </c>
      <c r="E606" s="662" t="s">
        <v>592</v>
      </c>
      <c r="F606" s="663" t="s">
        <v>2174</v>
      </c>
      <c r="G606" s="662" t="s">
        <v>593</v>
      </c>
      <c r="H606" s="662" t="s">
        <v>1183</v>
      </c>
      <c r="I606" s="662" t="s">
        <v>1184</v>
      </c>
      <c r="J606" s="662" t="s">
        <v>1185</v>
      </c>
      <c r="K606" s="662" t="s">
        <v>1186</v>
      </c>
      <c r="L606" s="664">
        <v>113.37262932776436</v>
      </c>
      <c r="M606" s="664">
        <v>136</v>
      </c>
      <c r="N606" s="665">
        <v>15418.677588575953</v>
      </c>
    </row>
    <row r="607" spans="1:14" ht="14.4" customHeight="1" x14ac:dyDescent="0.3">
      <c r="A607" s="660" t="s">
        <v>564</v>
      </c>
      <c r="B607" s="661" t="s">
        <v>2167</v>
      </c>
      <c r="C607" s="662" t="s">
        <v>583</v>
      </c>
      <c r="D607" s="663" t="s">
        <v>2172</v>
      </c>
      <c r="E607" s="662" t="s">
        <v>592</v>
      </c>
      <c r="F607" s="663" t="s">
        <v>2174</v>
      </c>
      <c r="G607" s="662" t="s">
        <v>593</v>
      </c>
      <c r="H607" s="662" t="s">
        <v>1250</v>
      </c>
      <c r="I607" s="662" t="s">
        <v>1251</v>
      </c>
      <c r="J607" s="662" t="s">
        <v>607</v>
      </c>
      <c r="K607" s="662" t="s">
        <v>721</v>
      </c>
      <c r="L607" s="664">
        <v>201.3</v>
      </c>
      <c r="M607" s="664">
        <v>2</v>
      </c>
      <c r="N607" s="665">
        <v>402.6</v>
      </c>
    </row>
    <row r="608" spans="1:14" ht="14.4" customHeight="1" x14ac:dyDescent="0.3">
      <c r="A608" s="660" t="s">
        <v>564</v>
      </c>
      <c r="B608" s="661" t="s">
        <v>2167</v>
      </c>
      <c r="C608" s="662" t="s">
        <v>583</v>
      </c>
      <c r="D608" s="663" t="s">
        <v>2172</v>
      </c>
      <c r="E608" s="662" t="s">
        <v>592</v>
      </c>
      <c r="F608" s="663" t="s">
        <v>2174</v>
      </c>
      <c r="G608" s="662" t="s">
        <v>593</v>
      </c>
      <c r="H608" s="662" t="s">
        <v>1264</v>
      </c>
      <c r="I608" s="662" t="s">
        <v>1265</v>
      </c>
      <c r="J608" s="662" t="s">
        <v>1266</v>
      </c>
      <c r="K608" s="662" t="s">
        <v>1267</v>
      </c>
      <c r="L608" s="664">
        <v>335.97873482353157</v>
      </c>
      <c r="M608" s="664">
        <v>17</v>
      </c>
      <c r="N608" s="665">
        <v>5711.6384920000364</v>
      </c>
    </row>
    <row r="609" spans="1:14" ht="14.4" customHeight="1" x14ac:dyDescent="0.3">
      <c r="A609" s="660" t="s">
        <v>564</v>
      </c>
      <c r="B609" s="661" t="s">
        <v>2167</v>
      </c>
      <c r="C609" s="662" t="s">
        <v>583</v>
      </c>
      <c r="D609" s="663" t="s">
        <v>2172</v>
      </c>
      <c r="E609" s="662" t="s">
        <v>592</v>
      </c>
      <c r="F609" s="663" t="s">
        <v>2174</v>
      </c>
      <c r="G609" s="662" t="s">
        <v>593</v>
      </c>
      <c r="H609" s="662" t="s">
        <v>612</v>
      </c>
      <c r="I609" s="662" t="s">
        <v>613</v>
      </c>
      <c r="J609" s="662" t="s">
        <v>614</v>
      </c>
      <c r="K609" s="662" t="s">
        <v>615</v>
      </c>
      <c r="L609" s="664">
        <v>279.19592941223044</v>
      </c>
      <c r="M609" s="664">
        <v>9</v>
      </c>
      <c r="N609" s="665">
        <v>2512.7633647100738</v>
      </c>
    </row>
    <row r="610" spans="1:14" ht="14.4" customHeight="1" x14ac:dyDescent="0.3">
      <c r="A610" s="660" t="s">
        <v>564</v>
      </c>
      <c r="B610" s="661" t="s">
        <v>2167</v>
      </c>
      <c r="C610" s="662" t="s">
        <v>583</v>
      </c>
      <c r="D610" s="663" t="s">
        <v>2172</v>
      </c>
      <c r="E610" s="662" t="s">
        <v>592</v>
      </c>
      <c r="F610" s="663" t="s">
        <v>2174</v>
      </c>
      <c r="G610" s="662" t="s">
        <v>593</v>
      </c>
      <c r="H610" s="662" t="s">
        <v>2027</v>
      </c>
      <c r="I610" s="662" t="s">
        <v>2028</v>
      </c>
      <c r="J610" s="662" t="s">
        <v>1401</v>
      </c>
      <c r="K610" s="662" t="s">
        <v>721</v>
      </c>
      <c r="L610" s="664">
        <v>246.5</v>
      </c>
      <c r="M610" s="664">
        <v>2</v>
      </c>
      <c r="N610" s="665">
        <v>493</v>
      </c>
    </row>
    <row r="611" spans="1:14" ht="14.4" customHeight="1" x14ac:dyDescent="0.3">
      <c r="A611" s="660" t="s">
        <v>564</v>
      </c>
      <c r="B611" s="661" t="s">
        <v>2167</v>
      </c>
      <c r="C611" s="662" t="s">
        <v>583</v>
      </c>
      <c r="D611" s="663" t="s">
        <v>2172</v>
      </c>
      <c r="E611" s="662" t="s">
        <v>592</v>
      </c>
      <c r="F611" s="663" t="s">
        <v>2174</v>
      </c>
      <c r="G611" s="662" t="s">
        <v>593</v>
      </c>
      <c r="H611" s="662" t="s">
        <v>2029</v>
      </c>
      <c r="I611" s="662" t="s">
        <v>2029</v>
      </c>
      <c r="J611" s="662" t="s">
        <v>2030</v>
      </c>
      <c r="K611" s="662" t="s">
        <v>2031</v>
      </c>
      <c r="L611" s="664">
        <v>698.2899999999994</v>
      </c>
      <c r="M611" s="664">
        <v>1</v>
      </c>
      <c r="N611" s="665">
        <v>698.2899999999994</v>
      </c>
    </row>
    <row r="612" spans="1:14" ht="14.4" customHeight="1" x14ac:dyDescent="0.3">
      <c r="A612" s="660" t="s">
        <v>564</v>
      </c>
      <c r="B612" s="661" t="s">
        <v>2167</v>
      </c>
      <c r="C612" s="662" t="s">
        <v>583</v>
      </c>
      <c r="D612" s="663" t="s">
        <v>2172</v>
      </c>
      <c r="E612" s="662" t="s">
        <v>592</v>
      </c>
      <c r="F612" s="663" t="s">
        <v>2174</v>
      </c>
      <c r="G612" s="662" t="s">
        <v>593</v>
      </c>
      <c r="H612" s="662" t="s">
        <v>2032</v>
      </c>
      <c r="I612" s="662" t="s">
        <v>2032</v>
      </c>
      <c r="J612" s="662" t="s">
        <v>2033</v>
      </c>
      <c r="K612" s="662" t="s">
        <v>2034</v>
      </c>
      <c r="L612" s="664">
        <v>79.230078039144743</v>
      </c>
      <c r="M612" s="664">
        <v>2</v>
      </c>
      <c r="N612" s="665">
        <v>158.46015607828949</v>
      </c>
    </row>
    <row r="613" spans="1:14" ht="14.4" customHeight="1" x14ac:dyDescent="0.3">
      <c r="A613" s="660" t="s">
        <v>564</v>
      </c>
      <c r="B613" s="661" t="s">
        <v>2167</v>
      </c>
      <c r="C613" s="662" t="s">
        <v>583</v>
      </c>
      <c r="D613" s="663" t="s">
        <v>2172</v>
      </c>
      <c r="E613" s="662" t="s">
        <v>592</v>
      </c>
      <c r="F613" s="663" t="s">
        <v>2174</v>
      </c>
      <c r="G613" s="662" t="s">
        <v>593</v>
      </c>
      <c r="H613" s="662" t="s">
        <v>2035</v>
      </c>
      <c r="I613" s="662" t="s">
        <v>2036</v>
      </c>
      <c r="J613" s="662" t="s">
        <v>2037</v>
      </c>
      <c r="K613" s="662" t="s">
        <v>2038</v>
      </c>
      <c r="L613" s="664">
        <v>620.99500000000012</v>
      </c>
      <c r="M613" s="664">
        <v>4</v>
      </c>
      <c r="N613" s="665">
        <v>2483.9800000000005</v>
      </c>
    </row>
    <row r="614" spans="1:14" ht="14.4" customHeight="1" x14ac:dyDescent="0.3">
      <c r="A614" s="660" t="s">
        <v>564</v>
      </c>
      <c r="B614" s="661" t="s">
        <v>2167</v>
      </c>
      <c r="C614" s="662" t="s">
        <v>583</v>
      </c>
      <c r="D614" s="663" t="s">
        <v>2172</v>
      </c>
      <c r="E614" s="662" t="s">
        <v>592</v>
      </c>
      <c r="F614" s="663" t="s">
        <v>2174</v>
      </c>
      <c r="G614" s="662" t="s">
        <v>593</v>
      </c>
      <c r="H614" s="662" t="s">
        <v>1398</v>
      </c>
      <c r="I614" s="662" t="s">
        <v>215</v>
      </c>
      <c r="J614" s="662" t="s">
        <v>1399</v>
      </c>
      <c r="K614" s="662"/>
      <c r="L614" s="664">
        <v>31.871388182382123</v>
      </c>
      <c r="M614" s="664">
        <v>3</v>
      </c>
      <c r="N614" s="665">
        <v>95.614164547146373</v>
      </c>
    </row>
    <row r="615" spans="1:14" ht="14.4" customHeight="1" x14ac:dyDescent="0.3">
      <c r="A615" s="660" t="s">
        <v>564</v>
      </c>
      <c r="B615" s="661" t="s">
        <v>2167</v>
      </c>
      <c r="C615" s="662" t="s">
        <v>583</v>
      </c>
      <c r="D615" s="663" t="s">
        <v>2172</v>
      </c>
      <c r="E615" s="662" t="s">
        <v>592</v>
      </c>
      <c r="F615" s="663" t="s">
        <v>2174</v>
      </c>
      <c r="G615" s="662" t="s">
        <v>593</v>
      </c>
      <c r="H615" s="662" t="s">
        <v>1400</v>
      </c>
      <c r="I615" s="662" t="s">
        <v>1400</v>
      </c>
      <c r="J615" s="662" t="s">
        <v>1401</v>
      </c>
      <c r="K615" s="662" t="s">
        <v>1123</v>
      </c>
      <c r="L615" s="664">
        <v>363.54491876494257</v>
      </c>
      <c r="M615" s="664">
        <v>18</v>
      </c>
      <c r="N615" s="665">
        <v>6543.8085377689658</v>
      </c>
    </row>
    <row r="616" spans="1:14" ht="14.4" customHeight="1" x14ac:dyDescent="0.3">
      <c r="A616" s="660" t="s">
        <v>564</v>
      </c>
      <c r="B616" s="661" t="s">
        <v>2167</v>
      </c>
      <c r="C616" s="662" t="s">
        <v>583</v>
      </c>
      <c r="D616" s="663" t="s">
        <v>2172</v>
      </c>
      <c r="E616" s="662" t="s">
        <v>592</v>
      </c>
      <c r="F616" s="663" t="s">
        <v>2174</v>
      </c>
      <c r="G616" s="662" t="s">
        <v>593</v>
      </c>
      <c r="H616" s="662" t="s">
        <v>2151</v>
      </c>
      <c r="I616" s="662" t="s">
        <v>2151</v>
      </c>
      <c r="J616" s="662" t="s">
        <v>2152</v>
      </c>
      <c r="K616" s="662" t="s">
        <v>2153</v>
      </c>
      <c r="L616" s="664">
        <v>114.87999999999998</v>
      </c>
      <c r="M616" s="664">
        <v>1</v>
      </c>
      <c r="N616" s="665">
        <v>114.87999999999998</v>
      </c>
    </row>
    <row r="617" spans="1:14" ht="14.4" customHeight="1" x14ac:dyDescent="0.3">
      <c r="A617" s="660" t="s">
        <v>564</v>
      </c>
      <c r="B617" s="661" t="s">
        <v>2167</v>
      </c>
      <c r="C617" s="662" t="s">
        <v>583</v>
      </c>
      <c r="D617" s="663" t="s">
        <v>2172</v>
      </c>
      <c r="E617" s="662" t="s">
        <v>592</v>
      </c>
      <c r="F617" s="663" t="s">
        <v>2174</v>
      </c>
      <c r="G617" s="662" t="s">
        <v>1517</v>
      </c>
      <c r="H617" s="662" t="s">
        <v>1525</v>
      </c>
      <c r="I617" s="662" t="s">
        <v>1526</v>
      </c>
      <c r="J617" s="662" t="s">
        <v>1527</v>
      </c>
      <c r="K617" s="662" t="s">
        <v>1528</v>
      </c>
      <c r="L617" s="664">
        <v>105.05955147619439</v>
      </c>
      <c r="M617" s="664">
        <v>1</v>
      </c>
      <c r="N617" s="665">
        <v>105.05955147619439</v>
      </c>
    </row>
    <row r="618" spans="1:14" ht="14.4" customHeight="1" x14ac:dyDescent="0.3">
      <c r="A618" s="660" t="s">
        <v>564</v>
      </c>
      <c r="B618" s="661" t="s">
        <v>2167</v>
      </c>
      <c r="C618" s="662" t="s">
        <v>583</v>
      </c>
      <c r="D618" s="663" t="s">
        <v>2172</v>
      </c>
      <c r="E618" s="662" t="s">
        <v>592</v>
      </c>
      <c r="F618" s="663" t="s">
        <v>2174</v>
      </c>
      <c r="G618" s="662" t="s">
        <v>1517</v>
      </c>
      <c r="H618" s="662" t="s">
        <v>2080</v>
      </c>
      <c r="I618" s="662" t="s">
        <v>2081</v>
      </c>
      <c r="J618" s="662" t="s">
        <v>2082</v>
      </c>
      <c r="K618" s="662" t="s">
        <v>2083</v>
      </c>
      <c r="L618" s="664">
        <v>50.14500000000001</v>
      </c>
      <c r="M618" s="664">
        <v>2</v>
      </c>
      <c r="N618" s="665">
        <v>100.29000000000002</v>
      </c>
    </row>
    <row r="619" spans="1:14" ht="14.4" customHeight="1" x14ac:dyDescent="0.3">
      <c r="A619" s="660" t="s">
        <v>564</v>
      </c>
      <c r="B619" s="661" t="s">
        <v>2167</v>
      </c>
      <c r="C619" s="662" t="s">
        <v>583</v>
      </c>
      <c r="D619" s="663" t="s">
        <v>2172</v>
      </c>
      <c r="E619" s="662" t="s">
        <v>592</v>
      </c>
      <c r="F619" s="663" t="s">
        <v>2174</v>
      </c>
      <c r="G619" s="662" t="s">
        <v>1517</v>
      </c>
      <c r="H619" s="662" t="s">
        <v>2090</v>
      </c>
      <c r="I619" s="662" t="s">
        <v>2091</v>
      </c>
      <c r="J619" s="662" t="s">
        <v>2092</v>
      </c>
      <c r="K619" s="662" t="s">
        <v>2093</v>
      </c>
      <c r="L619" s="664">
        <v>364.32966888533218</v>
      </c>
      <c r="M619" s="664">
        <v>8</v>
      </c>
      <c r="N619" s="665">
        <v>2914.6373510826575</v>
      </c>
    </row>
    <row r="620" spans="1:14" ht="14.4" customHeight="1" x14ac:dyDescent="0.3">
      <c r="A620" s="660" t="s">
        <v>564</v>
      </c>
      <c r="B620" s="661" t="s">
        <v>2167</v>
      </c>
      <c r="C620" s="662" t="s">
        <v>586</v>
      </c>
      <c r="D620" s="663" t="s">
        <v>2173</v>
      </c>
      <c r="E620" s="662" t="s">
        <v>592</v>
      </c>
      <c r="F620" s="663" t="s">
        <v>2174</v>
      </c>
      <c r="G620" s="662"/>
      <c r="H620" s="662" t="s">
        <v>2116</v>
      </c>
      <c r="I620" s="662" t="s">
        <v>2117</v>
      </c>
      <c r="J620" s="662" t="s">
        <v>2118</v>
      </c>
      <c r="K620" s="662" t="s">
        <v>2119</v>
      </c>
      <c r="L620" s="664">
        <v>3590.1331955635628</v>
      </c>
      <c r="M620" s="664">
        <v>35</v>
      </c>
      <c r="N620" s="665">
        <v>125654.6618447247</v>
      </c>
    </row>
    <row r="621" spans="1:14" ht="14.4" customHeight="1" x14ac:dyDescent="0.3">
      <c r="A621" s="660" t="s">
        <v>564</v>
      </c>
      <c r="B621" s="661" t="s">
        <v>2167</v>
      </c>
      <c r="C621" s="662" t="s">
        <v>586</v>
      </c>
      <c r="D621" s="663" t="s">
        <v>2173</v>
      </c>
      <c r="E621" s="662" t="s">
        <v>592</v>
      </c>
      <c r="F621" s="663" t="s">
        <v>2174</v>
      </c>
      <c r="G621" s="662"/>
      <c r="H621" s="662" t="s">
        <v>1965</v>
      </c>
      <c r="I621" s="662" t="s">
        <v>1966</v>
      </c>
      <c r="J621" s="662" t="s">
        <v>1967</v>
      </c>
      <c r="K621" s="662" t="s">
        <v>1968</v>
      </c>
      <c r="L621" s="664">
        <v>234.43774999999997</v>
      </c>
      <c r="M621" s="664">
        <v>10</v>
      </c>
      <c r="N621" s="665">
        <v>2344.3774999999996</v>
      </c>
    </row>
    <row r="622" spans="1:14" ht="14.4" customHeight="1" x14ac:dyDescent="0.3">
      <c r="A622" s="660" t="s">
        <v>564</v>
      </c>
      <c r="B622" s="661" t="s">
        <v>2167</v>
      </c>
      <c r="C622" s="662" t="s">
        <v>586</v>
      </c>
      <c r="D622" s="663" t="s">
        <v>2173</v>
      </c>
      <c r="E622" s="662" t="s">
        <v>592</v>
      </c>
      <c r="F622" s="663" t="s">
        <v>2174</v>
      </c>
      <c r="G622" s="662" t="s">
        <v>593</v>
      </c>
      <c r="H622" s="662" t="s">
        <v>652</v>
      </c>
      <c r="I622" s="662" t="s">
        <v>653</v>
      </c>
      <c r="J622" s="662" t="s">
        <v>654</v>
      </c>
      <c r="K622" s="662" t="s">
        <v>655</v>
      </c>
      <c r="L622" s="664">
        <v>87.028869502328646</v>
      </c>
      <c r="M622" s="664">
        <v>2</v>
      </c>
      <c r="N622" s="665">
        <v>174.05773900465729</v>
      </c>
    </row>
    <row r="623" spans="1:14" ht="14.4" customHeight="1" x14ac:dyDescent="0.3">
      <c r="A623" s="660" t="s">
        <v>564</v>
      </c>
      <c r="B623" s="661" t="s">
        <v>2167</v>
      </c>
      <c r="C623" s="662" t="s">
        <v>586</v>
      </c>
      <c r="D623" s="663" t="s">
        <v>2173</v>
      </c>
      <c r="E623" s="662" t="s">
        <v>592</v>
      </c>
      <c r="F623" s="663" t="s">
        <v>2174</v>
      </c>
      <c r="G623" s="662" t="s">
        <v>593</v>
      </c>
      <c r="H623" s="662" t="s">
        <v>594</v>
      </c>
      <c r="I623" s="662" t="s">
        <v>595</v>
      </c>
      <c r="J623" s="662" t="s">
        <v>596</v>
      </c>
      <c r="K623" s="662" t="s">
        <v>597</v>
      </c>
      <c r="L623" s="664">
        <v>167.60948807823115</v>
      </c>
      <c r="M623" s="664">
        <v>4</v>
      </c>
      <c r="N623" s="665">
        <v>670.43795231292461</v>
      </c>
    </row>
    <row r="624" spans="1:14" ht="14.4" customHeight="1" x14ac:dyDescent="0.3">
      <c r="A624" s="660" t="s">
        <v>564</v>
      </c>
      <c r="B624" s="661" t="s">
        <v>2167</v>
      </c>
      <c r="C624" s="662" t="s">
        <v>586</v>
      </c>
      <c r="D624" s="663" t="s">
        <v>2173</v>
      </c>
      <c r="E624" s="662" t="s">
        <v>592</v>
      </c>
      <c r="F624" s="663" t="s">
        <v>2174</v>
      </c>
      <c r="G624" s="662" t="s">
        <v>593</v>
      </c>
      <c r="H624" s="662" t="s">
        <v>663</v>
      </c>
      <c r="I624" s="662" t="s">
        <v>664</v>
      </c>
      <c r="J624" s="662" t="s">
        <v>665</v>
      </c>
      <c r="K624" s="662" t="s">
        <v>666</v>
      </c>
      <c r="L624" s="664">
        <v>64.531371180833105</v>
      </c>
      <c r="M624" s="664">
        <v>15</v>
      </c>
      <c r="N624" s="665">
        <v>967.97056771249663</v>
      </c>
    </row>
    <row r="625" spans="1:14" ht="14.4" customHeight="1" x14ac:dyDescent="0.3">
      <c r="A625" s="660" t="s">
        <v>564</v>
      </c>
      <c r="B625" s="661" t="s">
        <v>2167</v>
      </c>
      <c r="C625" s="662" t="s">
        <v>586</v>
      </c>
      <c r="D625" s="663" t="s">
        <v>2173</v>
      </c>
      <c r="E625" s="662" t="s">
        <v>592</v>
      </c>
      <c r="F625" s="663" t="s">
        <v>2174</v>
      </c>
      <c r="G625" s="662" t="s">
        <v>593</v>
      </c>
      <c r="H625" s="662" t="s">
        <v>706</v>
      </c>
      <c r="I625" s="662" t="s">
        <v>707</v>
      </c>
      <c r="J625" s="662" t="s">
        <v>708</v>
      </c>
      <c r="K625" s="662" t="s">
        <v>709</v>
      </c>
      <c r="L625" s="664">
        <v>57.729840090699476</v>
      </c>
      <c r="M625" s="664">
        <v>10</v>
      </c>
      <c r="N625" s="665">
        <v>577.29840090699474</v>
      </c>
    </row>
    <row r="626" spans="1:14" ht="14.4" customHeight="1" x14ac:dyDescent="0.3">
      <c r="A626" s="660" t="s">
        <v>564</v>
      </c>
      <c r="B626" s="661" t="s">
        <v>2167</v>
      </c>
      <c r="C626" s="662" t="s">
        <v>586</v>
      </c>
      <c r="D626" s="663" t="s">
        <v>2173</v>
      </c>
      <c r="E626" s="662" t="s">
        <v>592</v>
      </c>
      <c r="F626" s="663" t="s">
        <v>2174</v>
      </c>
      <c r="G626" s="662" t="s">
        <v>593</v>
      </c>
      <c r="H626" s="662" t="s">
        <v>718</v>
      </c>
      <c r="I626" s="662" t="s">
        <v>719</v>
      </c>
      <c r="J626" s="662" t="s">
        <v>720</v>
      </c>
      <c r="K626" s="662" t="s">
        <v>721</v>
      </c>
      <c r="L626" s="664">
        <v>248.7</v>
      </c>
      <c r="M626" s="664">
        <v>5</v>
      </c>
      <c r="N626" s="665">
        <v>1243.5</v>
      </c>
    </row>
    <row r="627" spans="1:14" ht="14.4" customHeight="1" x14ac:dyDescent="0.3">
      <c r="A627" s="660" t="s">
        <v>564</v>
      </c>
      <c r="B627" s="661" t="s">
        <v>2167</v>
      </c>
      <c r="C627" s="662" t="s">
        <v>586</v>
      </c>
      <c r="D627" s="663" t="s">
        <v>2173</v>
      </c>
      <c r="E627" s="662" t="s">
        <v>592</v>
      </c>
      <c r="F627" s="663" t="s">
        <v>2174</v>
      </c>
      <c r="G627" s="662" t="s">
        <v>593</v>
      </c>
      <c r="H627" s="662" t="s">
        <v>734</v>
      </c>
      <c r="I627" s="662" t="s">
        <v>734</v>
      </c>
      <c r="J627" s="662" t="s">
        <v>735</v>
      </c>
      <c r="K627" s="662" t="s">
        <v>736</v>
      </c>
      <c r="L627" s="664">
        <v>36.529868572014422</v>
      </c>
      <c r="M627" s="664">
        <v>12</v>
      </c>
      <c r="N627" s="665">
        <v>438.35842286417306</v>
      </c>
    </row>
    <row r="628" spans="1:14" ht="14.4" customHeight="1" x14ac:dyDescent="0.3">
      <c r="A628" s="660" t="s">
        <v>564</v>
      </c>
      <c r="B628" s="661" t="s">
        <v>2167</v>
      </c>
      <c r="C628" s="662" t="s">
        <v>586</v>
      </c>
      <c r="D628" s="663" t="s">
        <v>2173</v>
      </c>
      <c r="E628" s="662" t="s">
        <v>592</v>
      </c>
      <c r="F628" s="663" t="s">
        <v>2174</v>
      </c>
      <c r="G628" s="662" t="s">
        <v>593</v>
      </c>
      <c r="H628" s="662" t="s">
        <v>792</v>
      </c>
      <c r="I628" s="662" t="s">
        <v>793</v>
      </c>
      <c r="J628" s="662" t="s">
        <v>794</v>
      </c>
      <c r="K628" s="662" t="s">
        <v>795</v>
      </c>
      <c r="L628" s="664">
        <v>64.08</v>
      </c>
      <c r="M628" s="664">
        <v>7</v>
      </c>
      <c r="N628" s="665">
        <v>448.56</v>
      </c>
    </row>
    <row r="629" spans="1:14" ht="14.4" customHeight="1" x14ac:dyDescent="0.3">
      <c r="A629" s="660" t="s">
        <v>564</v>
      </c>
      <c r="B629" s="661" t="s">
        <v>2167</v>
      </c>
      <c r="C629" s="662" t="s">
        <v>586</v>
      </c>
      <c r="D629" s="663" t="s">
        <v>2173</v>
      </c>
      <c r="E629" s="662" t="s">
        <v>592</v>
      </c>
      <c r="F629" s="663" t="s">
        <v>2174</v>
      </c>
      <c r="G629" s="662" t="s">
        <v>593</v>
      </c>
      <c r="H629" s="662" t="s">
        <v>1988</v>
      </c>
      <c r="I629" s="662" t="s">
        <v>215</v>
      </c>
      <c r="J629" s="662" t="s">
        <v>1989</v>
      </c>
      <c r="K629" s="662"/>
      <c r="L629" s="664">
        <v>97.320554762436416</v>
      </c>
      <c r="M629" s="664">
        <v>8</v>
      </c>
      <c r="N629" s="665">
        <v>778.56443809949133</v>
      </c>
    </row>
    <row r="630" spans="1:14" ht="14.4" customHeight="1" x14ac:dyDescent="0.3">
      <c r="A630" s="660" t="s">
        <v>564</v>
      </c>
      <c r="B630" s="661" t="s">
        <v>2167</v>
      </c>
      <c r="C630" s="662" t="s">
        <v>586</v>
      </c>
      <c r="D630" s="663" t="s">
        <v>2173</v>
      </c>
      <c r="E630" s="662" t="s">
        <v>592</v>
      </c>
      <c r="F630" s="663" t="s">
        <v>2174</v>
      </c>
      <c r="G630" s="662" t="s">
        <v>593</v>
      </c>
      <c r="H630" s="662" t="s">
        <v>2154</v>
      </c>
      <c r="I630" s="662" t="s">
        <v>215</v>
      </c>
      <c r="J630" s="662" t="s">
        <v>2155</v>
      </c>
      <c r="K630" s="662"/>
      <c r="L630" s="664">
        <v>97.320313852467692</v>
      </c>
      <c r="M630" s="664">
        <v>2</v>
      </c>
      <c r="N630" s="665">
        <v>194.64062770493538</v>
      </c>
    </row>
    <row r="631" spans="1:14" ht="14.4" customHeight="1" x14ac:dyDescent="0.3">
      <c r="A631" s="660" t="s">
        <v>564</v>
      </c>
      <c r="B631" s="661" t="s">
        <v>2167</v>
      </c>
      <c r="C631" s="662" t="s">
        <v>586</v>
      </c>
      <c r="D631" s="663" t="s">
        <v>2173</v>
      </c>
      <c r="E631" s="662" t="s">
        <v>592</v>
      </c>
      <c r="F631" s="663" t="s">
        <v>2174</v>
      </c>
      <c r="G631" s="662" t="s">
        <v>593</v>
      </c>
      <c r="H631" s="662" t="s">
        <v>2156</v>
      </c>
      <c r="I631" s="662" t="s">
        <v>2157</v>
      </c>
      <c r="J631" s="662" t="s">
        <v>2158</v>
      </c>
      <c r="K631" s="662" t="s">
        <v>2159</v>
      </c>
      <c r="L631" s="664">
        <v>67.61999999999999</v>
      </c>
      <c r="M631" s="664">
        <v>1</v>
      </c>
      <c r="N631" s="665">
        <v>67.61999999999999</v>
      </c>
    </row>
    <row r="632" spans="1:14" ht="14.4" customHeight="1" x14ac:dyDescent="0.3">
      <c r="A632" s="660" t="s">
        <v>564</v>
      </c>
      <c r="B632" s="661" t="s">
        <v>2167</v>
      </c>
      <c r="C632" s="662" t="s">
        <v>586</v>
      </c>
      <c r="D632" s="663" t="s">
        <v>2173</v>
      </c>
      <c r="E632" s="662" t="s">
        <v>592</v>
      </c>
      <c r="F632" s="663" t="s">
        <v>2174</v>
      </c>
      <c r="G632" s="662" t="s">
        <v>593</v>
      </c>
      <c r="H632" s="662" t="s">
        <v>921</v>
      </c>
      <c r="I632" s="662" t="s">
        <v>922</v>
      </c>
      <c r="J632" s="662" t="s">
        <v>923</v>
      </c>
      <c r="K632" s="662" t="s">
        <v>655</v>
      </c>
      <c r="L632" s="664">
        <v>124.31326737076063</v>
      </c>
      <c r="M632" s="664">
        <v>3</v>
      </c>
      <c r="N632" s="665">
        <v>372.93980211228188</v>
      </c>
    </row>
    <row r="633" spans="1:14" ht="14.4" customHeight="1" x14ac:dyDescent="0.3">
      <c r="A633" s="660" t="s">
        <v>564</v>
      </c>
      <c r="B633" s="661" t="s">
        <v>2167</v>
      </c>
      <c r="C633" s="662" t="s">
        <v>586</v>
      </c>
      <c r="D633" s="663" t="s">
        <v>2173</v>
      </c>
      <c r="E633" s="662" t="s">
        <v>592</v>
      </c>
      <c r="F633" s="663" t="s">
        <v>2174</v>
      </c>
      <c r="G633" s="662" t="s">
        <v>593</v>
      </c>
      <c r="H633" s="662" t="s">
        <v>924</v>
      </c>
      <c r="I633" s="662" t="s">
        <v>925</v>
      </c>
      <c r="J633" s="662" t="s">
        <v>926</v>
      </c>
      <c r="K633" s="662" t="s">
        <v>927</v>
      </c>
      <c r="L633" s="664">
        <v>60.27974475649183</v>
      </c>
      <c r="M633" s="664">
        <v>6</v>
      </c>
      <c r="N633" s="665">
        <v>361.67846853895099</v>
      </c>
    </row>
    <row r="634" spans="1:14" ht="14.4" customHeight="1" x14ac:dyDescent="0.3">
      <c r="A634" s="660" t="s">
        <v>564</v>
      </c>
      <c r="B634" s="661" t="s">
        <v>2167</v>
      </c>
      <c r="C634" s="662" t="s">
        <v>586</v>
      </c>
      <c r="D634" s="663" t="s">
        <v>2173</v>
      </c>
      <c r="E634" s="662" t="s">
        <v>592</v>
      </c>
      <c r="F634" s="663" t="s">
        <v>2174</v>
      </c>
      <c r="G634" s="662" t="s">
        <v>593</v>
      </c>
      <c r="H634" s="662" t="s">
        <v>1994</v>
      </c>
      <c r="I634" s="662" t="s">
        <v>1995</v>
      </c>
      <c r="J634" s="662" t="s">
        <v>1996</v>
      </c>
      <c r="K634" s="662" t="s">
        <v>1997</v>
      </c>
      <c r="L634" s="664">
        <v>50.259998628032363</v>
      </c>
      <c r="M634" s="664">
        <v>2</v>
      </c>
      <c r="N634" s="665">
        <v>100.51999725606473</v>
      </c>
    </row>
    <row r="635" spans="1:14" ht="14.4" customHeight="1" x14ac:dyDescent="0.3">
      <c r="A635" s="660" t="s">
        <v>564</v>
      </c>
      <c r="B635" s="661" t="s">
        <v>2167</v>
      </c>
      <c r="C635" s="662" t="s">
        <v>586</v>
      </c>
      <c r="D635" s="663" t="s">
        <v>2173</v>
      </c>
      <c r="E635" s="662" t="s">
        <v>592</v>
      </c>
      <c r="F635" s="663" t="s">
        <v>2174</v>
      </c>
      <c r="G635" s="662" t="s">
        <v>593</v>
      </c>
      <c r="H635" s="662" t="s">
        <v>1998</v>
      </c>
      <c r="I635" s="662" t="s">
        <v>1999</v>
      </c>
      <c r="J635" s="662" t="s">
        <v>2000</v>
      </c>
      <c r="K635" s="662" t="s">
        <v>2001</v>
      </c>
      <c r="L635" s="664">
        <v>220</v>
      </c>
      <c r="M635" s="664">
        <v>1</v>
      </c>
      <c r="N635" s="665">
        <v>220</v>
      </c>
    </row>
    <row r="636" spans="1:14" ht="14.4" customHeight="1" x14ac:dyDescent="0.3">
      <c r="A636" s="660" t="s">
        <v>564</v>
      </c>
      <c r="B636" s="661" t="s">
        <v>2167</v>
      </c>
      <c r="C636" s="662" t="s">
        <v>586</v>
      </c>
      <c r="D636" s="663" t="s">
        <v>2173</v>
      </c>
      <c r="E636" s="662" t="s">
        <v>592</v>
      </c>
      <c r="F636" s="663" t="s">
        <v>2174</v>
      </c>
      <c r="G636" s="662" t="s">
        <v>593</v>
      </c>
      <c r="H636" s="662" t="s">
        <v>1040</v>
      </c>
      <c r="I636" s="662" t="s">
        <v>1041</v>
      </c>
      <c r="J636" s="662" t="s">
        <v>1042</v>
      </c>
      <c r="K636" s="662" t="s">
        <v>674</v>
      </c>
      <c r="L636" s="664">
        <v>40.794696207354889</v>
      </c>
      <c r="M636" s="664">
        <v>6</v>
      </c>
      <c r="N636" s="665">
        <v>244.76817724412933</v>
      </c>
    </row>
    <row r="637" spans="1:14" ht="14.4" customHeight="1" x14ac:dyDescent="0.3">
      <c r="A637" s="660" t="s">
        <v>564</v>
      </c>
      <c r="B637" s="661" t="s">
        <v>2167</v>
      </c>
      <c r="C637" s="662" t="s">
        <v>586</v>
      </c>
      <c r="D637" s="663" t="s">
        <v>2173</v>
      </c>
      <c r="E637" s="662" t="s">
        <v>592</v>
      </c>
      <c r="F637" s="663" t="s">
        <v>2174</v>
      </c>
      <c r="G637" s="662" t="s">
        <v>593</v>
      </c>
      <c r="H637" s="662" t="s">
        <v>1071</v>
      </c>
      <c r="I637" s="662" t="s">
        <v>1071</v>
      </c>
      <c r="J637" s="662" t="s">
        <v>1072</v>
      </c>
      <c r="K637" s="662" t="s">
        <v>736</v>
      </c>
      <c r="L637" s="664">
        <v>53.979998143121449</v>
      </c>
      <c r="M637" s="664">
        <v>10</v>
      </c>
      <c r="N637" s="665">
        <v>539.79998143121452</v>
      </c>
    </row>
    <row r="638" spans="1:14" ht="14.4" customHeight="1" x14ac:dyDescent="0.3">
      <c r="A638" s="660" t="s">
        <v>564</v>
      </c>
      <c r="B638" s="661" t="s">
        <v>2167</v>
      </c>
      <c r="C638" s="662" t="s">
        <v>586</v>
      </c>
      <c r="D638" s="663" t="s">
        <v>2173</v>
      </c>
      <c r="E638" s="662" t="s">
        <v>592</v>
      </c>
      <c r="F638" s="663" t="s">
        <v>2174</v>
      </c>
      <c r="G638" s="662" t="s">
        <v>593</v>
      </c>
      <c r="H638" s="662" t="s">
        <v>2160</v>
      </c>
      <c r="I638" s="662" t="s">
        <v>215</v>
      </c>
      <c r="J638" s="662" t="s">
        <v>2161</v>
      </c>
      <c r="K638" s="662" t="s">
        <v>2162</v>
      </c>
      <c r="L638" s="664">
        <v>421.99999999999994</v>
      </c>
      <c r="M638" s="664">
        <v>1</v>
      </c>
      <c r="N638" s="665">
        <v>421.99999999999994</v>
      </c>
    </row>
    <row r="639" spans="1:14" ht="14.4" customHeight="1" x14ac:dyDescent="0.3">
      <c r="A639" s="660" t="s">
        <v>564</v>
      </c>
      <c r="B639" s="661" t="s">
        <v>2167</v>
      </c>
      <c r="C639" s="662" t="s">
        <v>586</v>
      </c>
      <c r="D639" s="663" t="s">
        <v>2173</v>
      </c>
      <c r="E639" s="662" t="s">
        <v>592</v>
      </c>
      <c r="F639" s="663" t="s">
        <v>2174</v>
      </c>
      <c r="G639" s="662" t="s">
        <v>593</v>
      </c>
      <c r="H639" s="662" t="s">
        <v>1102</v>
      </c>
      <c r="I639" s="662" t="s">
        <v>1103</v>
      </c>
      <c r="J639" s="662" t="s">
        <v>1104</v>
      </c>
      <c r="K639" s="662" t="s">
        <v>927</v>
      </c>
      <c r="L639" s="664">
        <v>51.251428072554681</v>
      </c>
      <c r="M639" s="664">
        <v>14</v>
      </c>
      <c r="N639" s="665">
        <v>717.51999301576552</v>
      </c>
    </row>
    <row r="640" spans="1:14" ht="14.4" customHeight="1" x14ac:dyDescent="0.3">
      <c r="A640" s="660" t="s">
        <v>564</v>
      </c>
      <c r="B640" s="661" t="s">
        <v>2167</v>
      </c>
      <c r="C640" s="662" t="s">
        <v>586</v>
      </c>
      <c r="D640" s="663" t="s">
        <v>2173</v>
      </c>
      <c r="E640" s="662" t="s">
        <v>592</v>
      </c>
      <c r="F640" s="663" t="s">
        <v>2174</v>
      </c>
      <c r="G640" s="662" t="s">
        <v>593</v>
      </c>
      <c r="H640" s="662" t="s">
        <v>2135</v>
      </c>
      <c r="I640" s="662" t="s">
        <v>2136</v>
      </c>
      <c r="J640" s="662" t="s">
        <v>2137</v>
      </c>
      <c r="K640" s="662" t="s">
        <v>2138</v>
      </c>
      <c r="L640" s="664">
        <v>56.69980943605821</v>
      </c>
      <c r="M640" s="664">
        <v>2</v>
      </c>
      <c r="N640" s="665">
        <v>113.39961887211642</v>
      </c>
    </row>
    <row r="641" spans="1:14" ht="14.4" customHeight="1" x14ac:dyDescent="0.3">
      <c r="A641" s="660" t="s">
        <v>564</v>
      </c>
      <c r="B641" s="661" t="s">
        <v>2167</v>
      </c>
      <c r="C641" s="662" t="s">
        <v>586</v>
      </c>
      <c r="D641" s="663" t="s">
        <v>2173</v>
      </c>
      <c r="E641" s="662" t="s">
        <v>592</v>
      </c>
      <c r="F641" s="663" t="s">
        <v>2174</v>
      </c>
      <c r="G641" s="662" t="s">
        <v>593</v>
      </c>
      <c r="H641" s="662" t="s">
        <v>609</v>
      </c>
      <c r="I641" s="662" t="s">
        <v>610</v>
      </c>
      <c r="J641" s="662" t="s">
        <v>607</v>
      </c>
      <c r="K641" s="662" t="s">
        <v>611</v>
      </c>
      <c r="L641" s="664">
        <v>312.83999999999997</v>
      </c>
      <c r="M641" s="664">
        <v>4</v>
      </c>
      <c r="N641" s="665">
        <v>1251.3599999999999</v>
      </c>
    </row>
    <row r="642" spans="1:14" ht="14.4" customHeight="1" x14ac:dyDescent="0.3">
      <c r="A642" s="660" t="s">
        <v>564</v>
      </c>
      <c r="B642" s="661" t="s">
        <v>2167</v>
      </c>
      <c r="C642" s="662" t="s">
        <v>586</v>
      </c>
      <c r="D642" s="663" t="s">
        <v>2173</v>
      </c>
      <c r="E642" s="662" t="s">
        <v>592</v>
      </c>
      <c r="F642" s="663" t="s">
        <v>2174</v>
      </c>
      <c r="G642" s="662" t="s">
        <v>593</v>
      </c>
      <c r="H642" s="662" t="s">
        <v>2008</v>
      </c>
      <c r="I642" s="662" t="s">
        <v>2009</v>
      </c>
      <c r="J642" s="662" t="s">
        <v>2010</v>
      </c>
      <c r="K642" s="662" t="s">
        <v>2011</v>
      </c>
      <c r="L642" s="664">
        <v>54.468000000000004</v>
      </c>
      <c r="M642" s="664">
        <v>5</v>
      </c>
      <c r="N642" s="665">
        <v>272.34000000000003</v>
      </c>
    </row>
    <row r="643" spans="1:14" ht="14.4" customHeight="1" x14ac:dyDescent="0.3">
      <c r="A643" s="660" t="s">
        <v>564</v>
      </c>
      <c r="B643" s="661" t="s">
        <v>2167</v>
      </c>
      <c r="C643" s="662" t="s">
        <v>586</v>
      </c>
      <c r="D643" s="663" t="s">
        <v>2173</v>
      </c>
      <c r="E643" s="662" t="s">
        <v>592</v>
      </c>
      <c r="F643" s="663" t="s">
        <v>2174</v>
      </c>
      <c r="G643" s="662" t="s">
        <v>593</v>
      </c>
      <c r="H643" s="662" t="s">
        <v>1264</v>
      </c>
      <c r="I643" s="662" t="s">
        <v>1265</v>
      </c>
      <c r="J643" s="662" t="s">
        <v>1266</v>
      </c>
      <c r="K643" s="662" t="s">
        <v>1267</v>
      </c>
      <c r="L643" s="664">
        <v>325.15968188278299</v>
      </c>
      <c r="M643" s="664">
        <v>3</v>
      </c>
      <c r="N643" s="665">
        <v>975.47904564834903</v>
      </c>
    </row>
    <row r="644" spans="1:14" ht="14.4" customHeight="1" x14ac:dyDescent="0.3">
      <c r="A644" s="660" t="s">
        <v>564</v>
      </c>
      <c r="B644" s="661" t="s">
        <v>2167</v>
      </c>
      <c r="C644" s="662" t="s">
        <v>586</v>
      </c>
      <c r="D644" s="663" t="s">
        <v>2173</v>
      </c>
      <c r="E644" s="662" t="s">
        <v>592</v>
      </c>
      <c r="F644" s="663" t="s">
        <v>2174</v>
      </c>
      <c r="G644" s="662" t="s">
        <v>593</v>
      </c>
      <c r="H644" s="662" t="s">
        <v>612</v>
      </c>
      <c r="I644" s="662" t="s">
        <v>613</v>
      </c>
      <c r="J644" s="662" t="s">
        <v>614</v>
      </c>
      <c r="K644" s="662" t="s">
        <v>615</v>
      </c>
      <c r="L644" s="664">
        <v>279.38</v>
      </c>
      <c r="M644" s="664">
        <v>1</v>
      </c>
      <c r="N644" s="665">
        <v>279.38</v>
      </c>
    </row>
    <row r="645" spans="1:14" ht="14.4" customHeight="1" x14ac:dyDescent="0.3">
      <c r="A645" s="660" t="s">
        <v>564</v>
      </c>
      <c r="B645" s="661" t="s">
        <v>2167</v>
      </c>
      <c r="C645" s="662" t="s">
        <v>586</v>
      </c>
      <c r="D645" s="663" t="s">
        <v>2173</v>
      </c>
      <c r="E645" s="662" t="s">
        <v>592</v>
      </c>
      <c r="F645" s="663" t="s">
        <v>2174</v>
      </c>
      <c r="G645" s="662" t="s">
        <v>593</v>
      </c>
      <c r="H645" s="662" t="s">
        <v>2027</v>
      </c>
      <c r="I645" s="662" t="s">
        <v>2028</v>
      </c>
      <c r="J645" s="662" t="s">
        <v>1401</v>
      </c>
      <c r="K645" s="662" t="s">
        <v>721</v>
      </c>
      <c r="L645" s="664">
        <v>246.5</v>
      </c>
      <c r="M645" s="664">
        <v>9</v>
      </c>
      <c r="N645" s="665">
        <v>2218.5</v>
      </c>
    </row>
    <row r="646" spans="1:14" ht="14.4" customHeight="1" x14ac:dyDescent="0.3">
      <c r="A646" s="660" t="s">
        <v>564</v>
      </c>
      <c r="B646" s="661" t="s">
        <v>2167</v>
      </c>
      <c r="C646" s="662" t="s">
        <v>586</v>
      </c>
      <c r="D646" s="663" t="s">
        <v>2173</v>
      </c>
      <c r="E646" s="662" t="s">
        <v>592</v>
      </c>
      <c r="F646" s="663" t="s">
        <v>2174</v>
      </c>
      <c r="G646" s="662" t="s">
        <v>593</v>
      </c>
      <c r="H646" s="662" t="s">
        <v>2029</v>
      </c>
      <c r="I646" s="662" t="s">
        <v>2029</v>
      </c>
      <c r="J646" s="662" t="s">
        <v>2030</v>
      </c>
      <c r="K646" s="662" t="s">
        <v>2031</v>
      </c>
      <c r="L646" s="664">
        <v>680.939667063765</v>
      </c>
      <c r="M646" s="664">
        <v>7</v>
      </c>
      <c r="N646" s="665">
        <v>4766.5776694463548</v>
      </c>
    </row>
    <row r="647" spans="1:14" ht="14.4" customHeight="1" x14ac:dyDescent="0.3">
      <c r="A647" s="660" t="s">
        <v>564</v>
      </c>
      <c r="B647" s="661" t="s">
        <v>2167</v>
      </c>
      <c r="C647" s="662" t="s">
        <v>586</v>
      </c>
      <c r="D647" s="663" t="s">
        <v>2173</v>
      </c>
      <c r="E647" s="662" t="s">
        <v>592</v>
      </c>
      <c r="F647" s="663" t="s">
        <v>2174</v>
      </c>
      <c r="G647" s="662" t="s">
        <v>593</v>
      </c>
      <c r="H647" s="662" t="s">
        <v>2035</v>
      </c>
      <c r="I647" s="662" t="s">
        <v>2036</v>
      </c>
      <c r="J647" s="662" t="s">
        <v>2037</v>
      </c>
      <c r="K647" s="662" t="s">
        <v>2038</v>
      </c>
      <c r="L647" s="664">
        <v>621.50295024881905</v>
      </c>
      <c r="M647" s="664">
        <v>13</v>
      </c>
      <c r="N647" s="665">
        <v>8079.5383532346477</v>
      </c>
    </row>
    <row r="648" spans="1:14" ht="14.4" customHeight="1" x14ac:dyDescent="0.3">
      <c r="A648" s="660" t="s">
        <v>564</v>
      </c>
      <c r="B648" s="661" t="s">
        <v>2167</v>
      </c>
      <c r="C648" s="662" t="s">
        <v>586</v>
      </c>
      <c r="D648" s="663" t="s">
        <v>2173</v>
      </c>
      <c r="E648" s="662" t="s">
        <v>592</v>
      </c>
      <c r="F648" s="663" t="s">
        <v>2174</v>
      </c>
      <c r="G648" s="662" t="s">
        <v>593</v>
      </c>
      <c r="H648" s="662" t="s">
        <v>1324</v>
      </c>
      <c r="I648" s="662" t="s">
        <v>1325</v>
      </c>
      <c r="J648" s="662" t="s">
        <v>1326</v>
      </c>
      <c r="K648" s="662" t="s">
        <v>1327</v>
      </c>
      <c r="L648" s="664">
        <v>552.19958017045394</v>
      </c>
      <c r="M648" s="664">
        <v>2</v>
      </c>
      <c r="N648" s="665">
        <v>1104.3991603409079</v>
      </c>
    </row>
    <row r="649" spans="1:14" ht="14.4" customHeight="1" x14ac:dyDescent="0.3">
      <c r="A649" s="660" t="s">
        <v>564</v>
      </c>
      <c r="B649" s="661" t="s">
        <v>2167</v>
      </c>
      <c r="C649" s="662" t="s">
        <v>586</v>
      </c>
      <c r="D649" s="663" t="s">
        <v>2173</v>
      </c>
      <c r="E649" s="662" t="s">
        <v>592</v>
      </c>
      <c r="F649" s="663" t="s">
        <v>2174</v>
      </c>
      <c r="G649" s="662" t="s">
        <v>593</v>
      </c>
      <c r="H649" s="662" t="s">
        <v>1353</v>
      </c>
      <c r="I649" s="662" t="s">
        <v>215</v>
      </c>
      <c r="J649" s="662" t="s">
        <v>1354</v>
      </c>
      <c r="K649" s="662" t="s">
        <v>1355</v>
      </c>
      <c r="L649" s="664">
        <v>61.533333333333331</v>
      </c>
      <c r="M649" s="664">
        <v>3</v>
      </c>
      <c r="N649" s="665">
        <v>184.6</v>
      </c>
    </row>
    <row r="650" spans="1:14" ht="14.4" customHeight="1" x14ac:dyDescent="0.3">
      <c r="A650" s="660" t="s">
        <v>564</v>
      </c>
      <c r="B650" s="661" t="s">
        <v>2167</v>
      </c>
      <c r="C650" s="662" t="s">
        <v>586</v>
      </c>
      <c r="D650" s="663" t="s">
        <v>2173</v>
      </c>
      <c r="E650" s="662" t="s">
        <v>592</v>
      </c>
      <c r="F650" s="663" t="s">
        <v>2174</v>
      </c>
      <c r="G650" s="662" t="s">
        <v>593</v>
      </c>
      <c r="H650" s="662" t="s">
        <v>1362</v>
      </c>
      <c r="I650" s="662" t="s">
        <v>1363</v>
      </c>
      <c r="J650" s="662" t="s">
        <v>1364</v>
      </c>
      <c r="K650" s="662" t="s">
        <v>1365</v>
      </c>
      <c r="L650" s="664">
        <v>2242.5</v>
      </c>
      <c r="M650" s="664">
        <v>0.4</v>
      </c>
      <c r="N650" s="665">
        <v>897</v>
      </c>
    </row>
    <row r="651" spans="1:14" ht="14.4" customHeight="1" x14ac:dyDescent="0.3">
      <c r="A651" s="660" t="s">
        <v>564</v>
      </c>
      <c r="B651" s="661" t="s">
        <v>2167</v>
      </c>
      <c r="C651" s="662" t="s">
        <v>586</v>
      </c>
      <c r="D651" s="663" t="s">
        <v>2173</v>
      </c>
      <c r="E651" s="662" t="s">
        <v>592</v>
      </c>
      <c r="F651" s="663" t="s">
        <v>2174</v>
      </c>
      <c r="G651" s="662" t="s">
        <v>593</v>
      </c>
      <c r="H651" s="662" t="s">
        <v>2056</v>
      </c>
      <c r="I651" s="662" t="s">
        <v>2057</v>
      </c>
      <c r="J651" s="662" t="s">
        <v>2058</v>
      </c>
      <c r="K651" s="662" t="s">
        <v>2059</v>
      </c>
      <c r="L651" s="664">
        <v>84.548000000000002</v>
      </c>
      <c r="M651" s="664">
        <v>2</v>
      </c>
      <c r="N651" s="665">
        <v>169.096</v>
      </c>
    </row>
    <row r="652" spans="1:14" ht="14.4" customHeight="1" x14ac:dyDescent="0.3">
      <c r="A652" s="660" t="s">
        <v>564</v>
      </c>
      <c r="B652" s="661" t="s">
        <v>2167</v>
      </c>
      <c r="C652" s="662" t="s">
        <v>586</v>
      </c>
      <c r="D652" s="663" t="s">
        <v>2173</v>
      </c>
      <c r="E652" s="662" t="s">
        <v>592</v>
      </c>
      <c r="F652" s="663" t="s">
        <v>2174</v>
      </c>
      <c r="G652" s="662" t="s">
        <v>593</v>
      </c>
      <c r="H652" s="662" t="s">
        <v>2060</v>
      </c>
      <c r="I652" s="662" t="s">
        <v>215</v>
      </c>
      <c r="J652" s="662" t="s">
        <v>2061</v>
      </c>
      <c r="K652" s="662"/>
      <c r="L652" s="664">
        <v>435.6</v>
      </c>
      <c r="M652" s="664">
        <v>5</v>
      </c>
      <c r="N652" s="665">
        <v>2178</v>
      </c>
    </row>
    <row r="653" spans="1:14" ht="14.4" customHeight="1" x14ac:dyDescent="0.3">
      <c r="A653" s="660" t="s">
        <v>564</v>
      </c>
      <c r="B653" s="661" t="s">
        <v>2167</v>
      </c>
      <c r="C653" s="662" t="s">
        <v>586</v>
      </c>
      <c r="D653" s="663" t="s">
        <v>2173</v>
      </c>
      <c r="E653" s="662" t="s">
        <v>592</v>
      </c>
      <c r="F653" s="663" t="s">
        <v>2174</v>
      </c>
      <c r="G653" s="662" t="s">
        <v>593</v>
      </c>
      <c r="H653" s="662" t="s">
        <v>2163</v>
      </c>
      <c r="I653" s="662" t="s">
        <v>2164</v>
      </c>
      <c r="J653" s="662" t="s">
        <v>2165</v>
      </c>
      <c r="K653" s="662" t="s">
        <v>2166</v>
      </c>
      <c r="L653" s="664">
        <v>778.9000000000002</v>
      </c>
      <c r="M653" s="664">
        <v>10</v>
      </c>
      <c r="N653" s="665">
        <v>7789.0000000000018</v>
      </c>
    </row>
    <row r="654" spans="1:14" ht="14.4" customHeight="1" x14ac:dyDescent="0.3">
      <c r="A654" s="660" t="s">
        <v>564</v>
      </c>
      <c r="B654" s="661" t="s">
        <v>2167</v>
      </c>
      <c r="C654" s="662" t="s">
        <v>586</v>
      </c>
      <c r="D654" s="663" t="s">
        <v>2173</v>
      </c>
      <c r="E654" s="662" t="s">
        <v>592</v>
      </c>
      <c r="F654" s="663" t="s">
        <v>2174</v>
      </c>
      <c r="G654" s="662" t="s">
        <v>593</v>
      </c>
      <c r="H654" s="662" t="s">
        <v>1400</v>
      </c>
      <c r="I654" s="662" t="s">
        <v>1400</v>
      </c>
      <c r="J654" s="662" t="s">
        <v>1401</v>
      </c>
      <c r="K654" s="662" t="s">
        <v>1123</v>
      </c>
      <c r="L654" s="664">
        <v>362.63000000000005</v>
      </c>
      <c r="M654" s="664">
        <v>8</v>
      </c>
      <c r="N654" s="665">
        <v>2901.0400000000004</v>
      </c>
    </row>
    <row r="655" spans="1:14" ht="14.4" customHeight="1" x14ac:dyDescent="0.3">
      <c r="A655" s="660" t="s">
        <v>564</v>
      </c>
      <c r="B655" s="661" t="s">
        <v>2167</v>
      </c>
      <c r="C655" s="662" t="s">
        <v>586</v>
      </c>
      <c r="D655" s="663" t="s">
        <v>2173</v>
      </c>
      <c r="E655" s="662" t="s">
        <v>592</v>
      </c>
      <c r="F655" s="663" t="s">
        <v>2174</v>
      </c>
      <c r="G655" s="662" t="s">
        <v>593</v>
      </c>
      <c r="H655" s="662" t="s">
        <v>1435</v>
      </c>
      <c r="I655" s="662" t="s">
        <v>215</v>
      </c>
      <c r="J655" s="662" t="s">
        <v>1436</v>
      </c>
      <c r="K655" s="662"/>
      <c r="L655" s="664">
        <v>56.354986943090339</v>
      </c>
      <c r="M655" s="664">
        <v>4</v>
      </c>
      <c r="N655" s="665">
        <v>225.41994777236135</v>
      </c>
    </row>
    <row r="656" spans="1:14" ht="14.4" customHeight="1" x14ac:dyDescent="0.3">
      <c r="A656" s="660" t="s">
        <v>564</v>
      </c>
      <c r="B656" s="661" t="s">
        <v>2167</v>
      </c>
      <c r="C656" s="662" t="s">
        <v>586</v>
      </c>
      <c r="D656" s="663" t="s">
        <v>2173</v>
      </c>
      <c r="E656" s="662" t="s">
        <v>592</v>
      </c>
      <c r="F656" s="663" t="s">
        <v>2174</v>
      </c>
      <c r="G656" s="662" t="s">
        <v>1517</v>
      </c>
      <c r="H656" s="662" t="s">
        <v>2076</v>
      </c>
      <c r="I656" s="662" t="s">
        <v>2077</v>
      </c>
      <c r="J656" s="662" t="s">
        <v>2078</v>
      </c>
      <c r="K656" s="662" t="s">
        <v>2079</v>
      </c>
      <c r="L656" s="664">
        <v>138.25</v>
      </c>
      <c r="M656" s="664">
        <v>2</v>
      </c>
      <c r="N656" s="665">
        <v>276.5</v>
      </c>
    </row>
    <row r="657" spans="1:14" ht="14.4" customHeight="1" x14ac:dyDescent="0.3">
      <c r="A657" s="660" t="s">
        <v>564</v>
      </c>
      <c r="B657" s="661" t="s">
        <v>2167</v>
      </c>
      <c r="C657" s="662" t="s">
        <v>586</v>
      </c>
      <c r="D657" s="663" t="s">
        <v>2173</v>
      </c>
      <c r="E657" s="662" t="s">
        <v>592</v>
      </c>
      <c r="F657" s="663" t="s">
        <v>2174</v>
      </c>
      <c r="G657" s="662" t="s">
        <v>1517</v>
      </c>
      <c r="H657" s="662" t="s">
        <v>2080</v>
      </c>
      <c r="I657" s="662" t="s">
        <v>2081</v>
      </c>
      <c r="J657" s="662" t="s">
        <v>2082</v>
      </c>
      <c r="K657" s="662" t="s">
        <v>2083</v>
      </c>
      <c r="L657" s="664">
        <v>50.14500000000001</v>
      </c>
      <c r="M657" s="664">
        <v>2</v>
      </c>
      <c r="N657" s="665">
        <v>100.29000000000002</v>
      </c>
    </row>
    <row r="658" spans="1:14" ht="14.4" customHeight="1" x14ac:dyDescent="0.3">
      <c r="A658" s="660" t="s">
        <v>564</v>
      </c>
      <c r="B658" s="661" t="s">
        <v>2167</v>
      </c>
      <c r="C658" s="662" t="s">
        <v>586</v>
      </c>
      <c r="D658" s="663" t="s">
        <v>2173</v>
      </c>
      <c r="E658" s="662" t="s">
        <v>592</v>
      </c>
      <c r="F658" s="663" t="s">
        <v>2174</v>
      </c>
      <c r="G658" s="662" t="s">
        <v>1517</v>
      </c>
      <c r="H658" s="662" t="s">
        <v>2084</v>
      </c>
      <c r="I658" s="662" t="s">
        <v>2085</v>
      </c>
      <c r="J658" s="662" t="s">
        <v>1608</v>
      </c>
      <c r="K658" s="662" t="s">
        <v>2086</v>
      </c>
      <c r="L658" s="664">
        <v>258.63000000000005</v>
      </c>
      <c r="M658" s="664">
        <v>6</v>
      </c>
      <c r="N658" s="665">
        <v>1551.7800000000002</v>
      </c>
    </row>
    <row r="659" spans="1:14" ht="14.4" customHeight="1" x14ac:dyDescent="0.3">
      <c r="A659" s="660" t="s">
        <v>564</v>
      </c>
      <c r="B659" s="661" t="s">
        <v>2167</v>
      </c>
      <c r="C659" s="662" t="s">
        <v>586</v>
      </c>
      <c r="D659" s="663" t="s">
        <v>2173</v>
      </c>
      <c r="E659" s="662" t="s">
        <v>592</v>
      </c>
      <c r="F659" s="663" t="s">
        <v>2174</v>
      </c>
      <c r="G659" s="662" t="s">
        <v>1517</v>
      </c>
      <c r="H659" s="662" t="s">
        <v>1606</v>
      </c>
      <c r="I659" s="662" t="s">
        <v>1607</v>
      </c>
      <c r="J659" s="662" t="s">
        <v>1608</v>
      </c>
      <c r="K659" s="662" t="s">
        <v>1609</v>
      </c>
      <c r="L659" s="664">
        <v>917.49920027360895</v>
      </c>
      <c r="M659" s="664">
        <v>9</v>
      </c>
      <c r="N659" s="665">
        <v>8257.4928024624805</v>
      </c>
    </row>
    <row r="660" spans="1:14" ht="14.4" customHeight="1" x14ac:dyDescent="0.3">
      <c r="A660" s="660" t="s">
        <v>564</v>
      </c>
      <c r="B660" s="661" t="s">
        <v>2167</v>
      </c>
      <c r="C660" s="662" t="s">
        <v>586</v>
      </c>
      <c r="D660" s="663" t="s">
        <v>2173</v>
      </c>
      <c r="E660" s="662" t="s">
        <v>592</v>
      </c>
      <c r="F660" s="663" t="s">
        <v>2174</v>
      </c>
      <c r="G660" s="662" t="s">
        <v>1517</v>
      </c>
      <c r="H660" s="662" t="s">
        <v>2087</v>
      </c>
      <c r="I660" s="662" t="s">
        <v>2088</v>
      </c>
      <c r="J660" s="662" t="s">
        <v>1627</v>
      </c>
      <c r="K660" s="662" t="s">
        <v>2089</v>
      </c>
      <c r="L660" s="664">
        <v>133.6</v>
      </c>
      <c r="M660" s="664">
        <v>5</v>
      </c>
      <c r="N660" s="665">
        <v>668</v>
      </c>
    </row>
    <row r="661" spans="1:14" ht="14.4" customHeight="1" thickBot="1" x14ac:dyDescent="0.35">
      <c r="A661" s="666" t="s">
        <v>564</v>
      </c>
      <c r="B661" s="667" t="s">
        <v>2167</v>
      </c>
      <c r="C661" s="668" t="s">
        <v>586</v>
      </c>
      <c r="D661" s="669" t="s">
        <v>2173</v>
      </c>
      <c r="E661" s="668" t="s">
        <v>592</v>
      </c>
      <c r="F661" s="669" t="s">
        <v>2174</v>
      </c>
      <c r="G661" s="668" t="s">
        <v>1517</v>
      </c>
      <c r="H661" s="668" t="s">
        <v>1625</v>
      </c>
      <c r="I661" s="668" t="s">
        <v>1626</v>
      </c>
      <c r="J661" s="668" t="s">
        <v>1627</v>
      </c>
      <c r="K661" s="668" t="s">
        <v>1628</v>
      </c>
      <c r="L661" s="670">
        <v>170.23947181162194</v>
      </c>
      <c r="M661" s="670">
        <v>2</v>
      </c>
      <c r="N661" s="671">
        <v>340.47894362324388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2179</v>
      </c>
      <c r="B5" s="658">
        <v>127999.03934472469</v>
      </c>
      <c r="C5" s="676">
        <v>0.91957573288683214</v>
      </c>
      <c r="D5" s="658">
        <v>11194.541746085726</v>
      </c>
      <c r="E5" s="676">
        <v>8.0424267113167844E-2</v>
      </c>
      <c r="F5" s="659">
        <v>139193.58109081042</v>
      </c>
    </row>
    <row r="6" spans="1:6" ht="14.4" customHeight="1" x14ac:dyDescent="0.3">
      <c r="A6" s="687" t="s">
        <v>2180</v>
      </c>
      <c r="B6" s="664">
        <v>83127.87532601213</v>
      </c>
      <c r="C6" s="677">
        <v>6.6748644255319914E-2</v>
      </c>
      <c r="D6" s="664">
        <v>1162258.8475569291</v>
      </c>
      <c r="E6" s="677">
        <v>0.93325135574468021</v>
      </c>
      <c r="F6" s="665">
        <v>1245386.7228829411</v>
      </c>
    </row>
    <row r="7" spans="1:6" ht="14.4" customHeight="1" x14ac:dyDescent="0.3">
      <c r="A7" s="687" t="s">
        <v>2181</v>
      </c>
      <c r="B7" s="664">
        <v>26452.700632164713</v>
      </c>
      <c r="C7" s="677">
        <v>6.3074583876683438E-2</v>
      </c>
      <c r="D7" s="664">
        <v>392934.935501625</v>
      </c>
      <c r="E7" s="677">
        <v>0.93692541612331659</v>
      </c>
      <c r="F7" s="665">
        <v>419387.63613378973</v>
      </c>
    </row>
    <row r="8" spans="1:6" ht="14.4" customHeight="1" x14ac:dyDescent="0.3">
      <c r="A8" s="687" t="s">
        <v>2182</v>
      </c>
      <c r="B8" s="664">
        <v>3162.5048687045701</v>
      </c>
      <c r="C8" s="677">
        <v>5.165781472877798E-3</v>
      </c>
      <c r="D8" s="664">
        <v>609040.09899846488</v>
      </c>
      <c r="E8" s="677">
        <v>0.99483421852712217</v>
      </c>
      <c r="F8" s="665">
        <v>612202.60386716947</v>
      </c>
    </row>
    <row r="9" spans="1:6" ht="14.4" customHeight="1" thickBot="1" x14ac:dyDescent="0.35">
      <c r="A9" s="688" t="s">
        <v>2183</v>
      </c>
      <c r="B9" s="679"/>
      <c r="C9" s="680">
        <v>0</v>
      </c>
      <c r="D9" s="679">
        <v>3119.9869025588519</v>
      </c>
      <c r="E9" s="680">
        <v>1</v>
      </c>
      <c r="F9" s="681">
        <v>3119.9869025588519</v>
      </c>
    </row>
    <row r="10" spans="1:6" ht="14.4" customHeight="1" thickBot="1" x14ac:dyDescent="0.35">
      <c r="A10" s="682" t="s">
        <v>3</v>
      </c>
      <c r="B10" s="683">
        <v>240742.12017160608</v>
      </c>
      <c r="C10" s="684">
        <v>9.9509388020590298E-2</v>
      </c>
      <c r="D10" s="683">
        <v>2178548.4107056633</v>
      </c>
      <c r="E10" s="684">
        <v>0.90049061197940972</v>
      </c>
      <c r="F10" s="685">
        <v>2419290.5308772693</v>
      </c>
    </row>
    <row r="11" spans="1:6" ht="14.4" customHeight="1" thickBot="1" x14ac:dyDescent="0.35"/>
    <row r="12" spans="1:6" ht="14.4" customHeight="1" x14ac:dyDescent="0.3">
      <c r="A12" s="686" t="s">
        <v>2184</v>
      </c>
      <c r="B12" s="658">
        <v>146973.98184472471</v>
      </c>
      <c r="C12" s="676">
        <v>0.19313422359588867</v>
      </c>
      <c r="D12" s="658">
        <v>614020</v>
      </c>
      <c r="E12" s="676">
        <v>0.80686577640411128</v>
      </c>
      <c r="F12" s="659">
        <v>760993.98184472474</v>
      </c>
    </row>
    <row r="13" spans="1:6" ht="14.4" customHeight="1" x14ac:dyDescent="0.3">
      <c r="A13" s="687" t="s">
        <v>2185</v>
      </c>
      <c r="B13" s="664">
        <v>44022.35</v>
      </c>
      <c r="C13" s="677">
        <v>0.30709917933598202</v>
      </c>
      <c r="D13" s="664">
        <v>99326.616595046886</v>
      </c>
      <c r="E13" s="677">
        <v>0.69290082066401792</v>
      </c>
      <c r="F13" s="665">
        <v>143348.96659504689</v>
      </c>
    </row>
    <row r="14" spans="1:6" ht="14.4" customHeight="1" x14ac:dyDescent="0.3">
      <c r="A14" s="687" t="s">
        <v>2186</v>
      </c>
      <c r="B14" s="664">
        <v>10252.673000869283</v>
      </c>
      <c r="C14" s="677">
        <v>4.8235643549086098E-2</v>
      </c>
      <c r="D14" s="664">
        <v>202301.20306457271</v>
      </c>
      <c r="E14" s="677">
        <v>0.95176435645091395</v>
      </c>
      <c r="F14" s="665">
        <v>212553.87606544199</v>
      </c>
    </row>
    <row r="15" spans="1:6" ht="14.4" customHeight="1" x14ac:dyDescent="0.3">
      <c r="A15" s="687" t="s">
        <v>2187</v>
      </c>
      <c r="B15" s="664">
        <v>8862.9579999999987</v>
      </c>
      <c r="C15" s="677">
        <v>0.46207861390148436</v>
      </c>
      <c r="D15" s="664">
        <v>10317.67</v>
      </c>
      <c r="E15" s="677">
        <v>0.5379213860985157</v>
      </c>
      <c r="F15" s="665">
        <v>19180.627999999997</v>
      </c>
    </row>
    <row r="16" spans="1:6" ht="14.4" customHeight="1" x14ac:dyDescent="0.3">
      <c r="A16" s="687" t="s">
        <v>2188</v>
      </c>
      <c r="B16" s="664">
        <v>7072.3212532281414</v>
      </c>
      <c r="C16" s="677">
        <v>1</v>
      </c>
      <c r="D16" s="664"/>
      <c r="E16" s="677">
        <v>0</v>
      </c>
      <c r="F16" s="665">
        <v>7072.3212532281414</v>
      </c>
    </row>
    <row r="17" spans="1:6" ht="14.4" customHeight="1" x14ac:dyDescent="0.3">
      <c r="A17" s="687" t="s">
        <v>2189</v>
      </c>
      <c r="B17" s="664">
        <v>6685.8763405168784</v>
      </c>
      <c r="C17" s="677">
        <v>0.61576039010830719</v>
      </c>
      <c r="D17" s="664">
        <v>4172.042499213765</v>
      </c>
      <c r="E17" s="677">
        <v>0.38423960989169292</v>
      </c>
      <c r="F17" s="665">
        <v>10857.918839730643</v>
      </c>
    </row>
    <row r="18" spans="1:6" ht="14.4" customHeight="1" x14ac:dyDescent="0.3">
      <c r="A18" s="687" t="s">
        <v>2190</v>
      </c>
      <c r="B18" s="664">
        <v>4293.9359999999997</v>
      </c>
      <c r="C18" s="677">
        <v>0.20493829423124946</v>
      </c>
      <c r="D18" s="664">
        <v>16658.399999999998</v>
      </c>
      <c r="E18" s="677">
        <v>0.79506170576875057</v>
      </c>
      <c r="F18" s="665">
        <v>20952.335999999996</v>
      </c>
    </row>
    <row r="19" spans="1:6" ht="14.4" customHeight="1" x14ac:dyDescent="0.3">
      <c r="A19" s="687" t="s">
        <v>2191</v>
      </c>
      <c r="B19" s="664">
        <v>3034.6709333333333</v>
      </c>
      <c r="C19" s="677">
        <v>0.65634134434946922</v>
      </c>
      <c r="D19" s="664">
        <v>1588.9459688460324</v>
      </c>
      <c r="E19" s="677">
        <v>0.34365865565053078</v>
      </c>
      <c r="F19" s="665">
        <v>4623.6169021793658</v>
      </c>
    </row>
    <row r="20" spans="1:6" ht="14.4" customHeight="1" x14ac:dyDescent="0.3">
      <c r="A20" s="687" t="s">
        <v>2192</v>
      </c>
      <c r="B20" s="664">
        <v>2891.5999999999995</v>
      </c>
      <c r="C20" s="677">
        <v>0.65088011524782785</v>
      </c>
      <c r="D20" s="664">
        <v>1551</v>
      </c>
      <c r="E20" s="677">
        <v>0.3491198847521722</v>
      </c>
      <c r="F20" s="665">
        <v>4442.5999999999995</v>
      </c>
    </row>
    <row r="21" spans="1:6" ht="14.4" customHeight="1" x14ac:dyDescent="0.3">
      <c r="A21" s="687" t="s">
        <v>2193</v>
      </c>
      <c r="B21" s="664">
        <v>2569.8869845098429</v>
      </c>
      <c r="C21" s="677">
        <v>0.96553236026914779</v>
      </c>
      <c r="D21" s="664">
        <v>91.74</v>
      </c>
      <c r="E21" s="677">
        <v>3.4467639730852276E-2</v>
      </c>
      <c r="F21" s="665">
        <v>2661.6269845098427</v>
      </c>
    </row>
    <row r="22" spans="1:6" ht="14.4" customHeight="1" x14ac:dyDescent="0.3">
      <c r="A22" s="687" t="s">
        <v>2194</v>
      </c>
      <c r="B22" s="664">
        <v>1785.4989989480234</v>
      </c>
      <c r="C22" s="677">
        <v>0.79024130603795717</v>
      </c>
      <c r="D22" s="664">
        <v>473.93617016506965</v>
      </c>
      <c r="E22" s="677">
        <v>0.20975869396204275</v>
      </c>
      <c r="F22" s="665">
        <v>2259.4351691130933</v>
      </c>
    </row>
    <row r="23" spans="1:6" ht="14.4" customHeight="1" x14ac:dyDescent="0.3">
      <c r="A23" s="687" t="s">
        <v>2195</v>
      </c>
      <c r="B23" s="664">
        <v>1392.4266666666667</v>
      </c>
      <c r="C23" s="677">
        <v>0.80327982339412496</v>
      </c>
      <c r="D23" s="664">
        <v>341</v>
      </c>
      <c r="E23" s="677">
        <v>0.19672017660587507</v>
      </c>
      <c r="F23" s="665">
        <v>1733.4266666666667</v>
      </c>
    </row>
    <row r="24" spans="1:6" ht="14.4" customHeight="1" x14ac:dyDescent="0.3">
      <c r="A24" s="687" t="s">
        <v>2196</v>
      </c>
      <c r="B24" s="664">
        <v>387.59</v>
      </c>
      <c r="C24" s="677">
        <v>3.3201858210946275E-2</v>
      </c>
      <c r="D24" s="664">
        <v>11286.154208455657</v>
      </c>
      <c r="E24" s="677">
        <v>0.96679814178905366</v>
      </c>
      <c r="F24" s="665">
        <v>11673.744208455657</v>
      </c>
    </row>
    <row r="25" spans="1:6" ht="14.4" customHeight="1" x14ac:dyDescent="0.3">
      <c r="A25" s="687" t="s">
        <v>2197</v>
      </c>
      <c r="B25" s="664">
        <v>181.98014880926507</v>
      </c>
      <c r="C25" s="677">
        <v>0.25729663390717994</v>
      </c>
      <c r="D25" s="664">
        <v>525.29746320533525</v>
      </c>
      <c r="E25" s="677">
        <v>0.74270336609282006</v>
      </c>
      <c r="F25" s="665">
        <v>707.27761201460032</v>
      </c>
    </row>
    <row r="26" spans="1:6" ht="14.4" customHeight="1" x14ac:dyDescent="0.3">
      <c r="A26" s="687" t="s">
        <v>2198</v>
      </c>
      <c r="B26" s="664">
        <v>151.54</v>
      </c>
      <c r="C26" s="677">
        <v>1</v>
      </c>
      <c r="D26" s="664"/>
      <c r="E26" s="677">
        <v>0</v>
      </c>
      <c r="F26" s="665">
        <v>151.54</v>
      </c>
    </row>
    <row r="27" spans="1:6" ht="14.4" customHeight="1" x14ac:dyDescent="0.3">
      <c r="A27" s="687" t="s">
        <v>2199</v>
      </c>
      <c r="B27" s="664">
        <v>86.02000000000001</v>
      </c>
      <c r="C27" s="677">
        <v>0.48448324415657562</v>
      </c>
      <c r="D27" s="664">
        <v>91.529999999999987</v>
      </c>
      <c r="E27" s="677">
        <v>0.51551675584342427</v>
      </c>
      <c r="F27" s="665">
        <v>177.55</v>
      </c>
    </row>
    <row r="28" spans="1:6" ht="14.4" customHeight="1" x14ac:dyDescent="0.3">
      <c r="A28" s="687" t="s">
        <v>2200</v>
      </c>
      <c r="B28" s="664">
        <v>70.7</v>
      </c>
      <c r="C28" s="677">
        <v>0.61822454489613055</v>
      </c>
      <c r="D28" s="664">
        <v>43.659742885780261</v>
      </c>
      <c r="E28" s="677">
        <v>0.38177545510386951</v>
      </c>
      <c r="F28" s="665">
        <v>114.35974288578026</v>
      </c>
    </row>
    <row r="29" spans="1:6" ht="14.4" customHeight="1" x14ac:dyDescent="0.3">
      <c r="A29" s="687" t="s">
        <v>2201</v>
      </c>
      <c r="B29" s="664">
        <v>26.109999999999985</v>
      </c>
      <c r="C29" s="677">
        <v>0.34350959602784276</v>
      </c>
      <c r="D29" s="664">
        <v>49.89952142799433</v>
      </c>
      <c r="E29" s="677">
        <v>0.65649040397215719</v>
      </c>
      <c r="F29" s="665">
        <v>76.009521427994315</v>
      </c>
    </row>
    <row r="30" spans="1:6" ht="14.4" customHeight="1" x14ac:dyDescent="0.3">
      <c r="A30" s="687" t="s">
        <v>2202</v>
      </c>
      <c r="B30" s="664"/>
      <c r="C30" s="677">
        <v>0</v>
      </c>
      <c r="D30" s="664">
        <v>12129.923135262292</v>
      </c>
      <c r="E30" s="677">
        <v>1</v>
      </c>
      <c r="F30" s="665">
        <v>12129.923135262292</v>
      </c>
    </row>
    <row r="31" spans="1:6" ht="14.4" customHeight="1" x14ac:dyDescent="0.3">
      <c r="A31" s="687" t="s">
        <v>2203</v>
      </c>
      <c r="B31" s="664"/>
      <c r="C31" s="677">
        <v>0</v>
      </c>
      <c r="D31" s="664">
        <v>66631.941227641961</v>
      </c>
      <c r="E31" s="677">
        <v>1</v>
      </c>
      <c r="F31" s="665">
        <v>66631.941227641961</v>
      </c>
    </row>
    <row r="32" spans="1:6" ht="14.4" customHeight="1" x14ac:dyDescent="0.3">
      <c r="A32" s="687" t="s">
        <v>2204</v>
      </c>
      <c r="B32" s="664"/>
      <c r="C32" s="677">
        <v>0</v>
      </c>
      <c r="D32" s="664">
        <v>8596.4974859737922</v>
      </c>
      <c r="E32" s="677">
        <v>1</v>
      </c>
      <c r="F32" s="665">
        <v>8596.4974859737922</v>
      </c>
    </row>
    <row r="33" spans="1:6" ht="14.4" customHeight="1" x14ac:dyDescent="0.3">
      <c r="A33" s="687" t="s">
        <v>2205</v>
      </c>
      <c r="B33" s="664"/>
      <c r="C33" s="677">
        <v>0</v>
      </c>
      <c r="D33" s="664">
        <v>4567.8199490586903</v>
      </c>
      <c r="E33" s="677">
        <v>1</v>
      </c>
      <c r="F33" s="665">
        <v>4567.8199490586903</v>
      </c>
    </row>
    <row r="34" spans="1:6" ht="14.4" customHeight="1" x14ac:dyDescent="0.3">
      <c r="A34" s="687" t="s">
        <v>2206</v>
      </c>
      <c r="B34" s="664"/>
      <c r="C34" s="677">
        <v>0</v>
      </c>
      <c r="D34" s="664">
        <v>389.82</v>
      </c>
      <c r="E34" s="677">
        <v>1</v>
      </c>
      <c r="F34" s="665">
        <v>389.82</v>
      </c>
    </row>
    <row r="35" spans="1:6" ht="14.4" customHeight="1" x14ac:dyDescent="0.3">
      <c r="A35" s="687" t="s">
        <v>2207</v>
      </c>
      <c r="B35" s="664"/>
      <c r="C35" s="677">
        <v>0</v>
      </c>
      <c r="D35" s="664">
        <v>462.83789785939712</v>
      </c>
      <c r="E35" s="677">
        <v>1</v>
      </c>
      <c r="F35" s="665">
        <v>462.83789785939712</v>
      </c>
    </row>
    <row r="36" spans="1:6" ht="14.4" customHeight="1" x14ac:dyDescent="0.3">
      <c r="A36" s="687" t="s">
        <v>2208</v>
      </c>
      <c r="B36" s="664"/>
      <c r="C36" s="677">
        <v>0</v>
      </c>
      <c r="D36" s="664">
        <v>176.54</v>
      </c>
      <c r="E36" s="677">
        <v>1</v>
      </c>
      <c r="F36" s="665">
        <v>176.54</v>
      </c>
    </row>
    <row r="37" spans="1:6" ht="14.4" customHeight="1" x14ac:dyDescent="0.3">
      <c r="A37" s="687" t="s">
        <v>2209</v>
      </c>
      <c r="B37" s="664"/>
      <c r="C37" s="677">
        <v>0</v>
      </c>
      <c r="D37" s="664">
        <v>3368.6399999999994</v>
      </c>
      <c r="E37" s="677">
        <v>1</v>
      </c>
      <c r="F37" s="665">
        <v>3368.6399999999994</v>
      </c>
    </row>
    <row r="38" spans="1:6" ht="14.4" customHeight="1" x14ac:dyDescent="0.3">
      <c r="A38" s="687" t="s">
        <v>2210</v>
      </c>
      <c r="B38" s="664"/>
      <c r="C38" s="677">
        <v>0</v>
      </c>
      <c r="D38" s="664">
        <v>25808.779104824323</v>
      </c>
      <c r="E38" s="677">
        <v>1</v>
      </c>
      <c r="F38" s="665">
        <v>25808.779104824323</v>
      </c>
    </row>
    <row r="39" spans="1:6" ht="14.4" customHeight="1" x14ac:dyDescent="0.3">
      <c r="A39" s="687" t="s">
        <v>2211</v>
      </c>
      <c r="B39" s="664"/>
      <c r="C39" s="677">
        <v>0</v>
      </c>
      <c r="D39" s="664">
        <v>3322.9450000000002</v>
      </c>
      <c r="E39" s="677">
        <v>1</v>
      </c>
      <c r="F39" s="665">
        <v>3322.9450000000002</v>
      </c>
    </row>
    <row r="40" spans="1:6" ht="14.4" customHeight="1" x14ac:dyDescent="0.3">
      <c r="A40" s="687" t="s">
        <v>2212</v>
      </c>
      <c r="B40" s="664"/>
      <c r="C40" s="677">
        <v>0</v>
      </c>
      <c r="D40" s="664">
        <v>1962.7311155740053</v>
      </c>
      <c r="E40" s="677">
        <v>1</v>
      </c>
      <c r="F40" s="665">
        <v>1962.7311155740053</v>
      </c>
    </row>
    <row r="41" spans="1:6" ht="14.4" customHeight="1" x14ac:dyDescent="0.3">
      <c r="A41" s="687" t="s">
        <v>2213</v>
      </c>
      <c r="B41" s="664"/>
      <c r="C41" s="677">
        <v>0</v>
      </c>
      <c r="D41" s="664">
        <v>135.75999999999996</v>
      </c>
      <c r="E41" s="677">
        <v>1</v>
      </c>
      <c r="F41" s="665">
        <v>135.75999999999996</v>
      </c>
    </row>
    <row r="42" spans="1:6" ht="14.4" customHeight="1" x14ac:dyDescent="0.3">
      <c r="A42" s="687" t="s">
        <v>2214</v>
      </c>
      <c r="B42" s="664"/>
      <c r="C42" s="677">
        <v>0</v>
      </c>
      <c r="D42" s="664">
        <v>39.709737887205115</v>
      </c>
      <c r="E42" s="677">
        <v>1</v>
      </c>
      <c r="F42" s="665">
        <v>39.709737887205115</v>
      </c>
    </row>
    <row r="43" spans="1:6" ht="14.4" customHeight="1" x14ac:dyDescent="0.3">
      <c r="A43" s="687" t="s">
        <v>2215</v>
      </c>
      <c r="B43" s="664"/>
      <c r="C43" s="677">
        <v>0</v>
      </c>
      <c r="D43" s="664">
        <v>770.56939328613475</v>
      </c>
      <c r="E43" s="677">
        <v>1</v>
      </c>
      <c r="F43" s="665">
        <v>770.56939328613475</v>
      </c>
    </row>
    <row r="44" spans="1:6" ht="14.4" customHeight="1" x14ac:dyDescent="0.3">
      <c r="A44" s="687" t="s">
        <v>2216</v>
      </c>
      <c r="B44" s="664"/>
      <c r="C44" s="677">
        <v>0</v>
      </c>
      <c r="D44" s="664">
        <v>3152.1</v>
      </c>
      <c r="E44" s="677">
        <v>1</v>
      </c>
      <c r="F44" s="665">
        <v>3152.1</v>
      </c>
    </row>
    <row r="45" spans="1:6" ht="14.4" customHeight="1" x14ac:dyDescent="0.3">
      <c r="A45" s="687" t="s">
        <v>2217</v>
      </c>
      <c r="B45" s="664"/>
      <c r="C45" s="677">
        <v>0</v>
      </c>
      <c r="D45" s="664">
        <v>498.99179666277945</v>
      </c>
      <c r="E45" s="677">
        <v>1</v>
      </c>
      <c r="F45" s="665">
        <v>498.99179666277945</v>
      </c>
    </row>
    <row r="46" spans="1:6" ht="14.4" customHeight="1" x14ac:dyDescent="0.3">
      <c r="A46" s="687" t="s">
        <v>2218</v>
      </c>
      <c r="B46" s="664"/>
      <c r="C46" s="677">
        <v>0</v>
      </c>
      <c r="D46" s="664">
        <v>2018.8799999999997</v>
      </c>
      <c r="E46" s="677">
        <v>1</v>
      </c>
      <c r="F46" s="665">
        <v>2018.8799999999997</v>
      </c>
    </row>
    <row r="47" spans="1:6" ht="14.4" customHeight="1" x14ac:dyDescent="0.3">
      <c r="A47" s="687" t="s">
        <v>2219</v>
      </c>
      <c r="B47" s="664"/>
      <c r="C47" s="677">
        <v>0</v>
      </c>
      <c r="D47" s="664">
        <v>7053.0726892947005</v>
      </c>
      <c r="E47" s="677">
        <v>1</v>
      </c>
      <c r="F47" s="665">
        <v>7053.0726892947005</v>
      </c>
    </row>
    <row r="48" spans="1:6" ht="14.4" customHeight="1" x14ac:dyDescent="0.3">
      <c r="A48" s="687" t="s">
        <v>2220</v>
      </c>
      <c r="B48" s="664"/>
      <c r="C48" s="677">
        <v>0</v>
      </c>
      <c r="D48" s="664">
        <v>14012.906738810654</v>
      </c>
      <c r="E48" s="677">
        <v>1</v>
      </c>
      <c r="F48" s="665">
        <v>14012.906738810654</v>
      </c>
    </row>
    <row r="49" spans="1:6" ht="14.4" customHeight="1" x14ac:dyDescent="0.3">
      <c r="A49" s="687" t="s">
        <v>2221</v>
      </c>
      <c r="B49" s="664"/>
      <c r="C49" s="677">
        <v>0</v>
      </c>
      <c r="D49" s="664">
        <v>98405.735000000001</v>
      </c>
      <c r="E49" s="677">
        <v>1</v>
      </c>
      <c r="F49" s="665">
        <v>98405.735000000001</v>
      </c>
    </row>
    <row r="50" spans="1:6" ht="14.4" customHeight="1" x14ac:dyDescent="0.3">
      <c r="A50" s="687" t="s">
        <v>2222</v>
      </c>
      <c r="B50" s="664"/>
      <c r="C50" s="677">
        <v>0</v>
      </c>
      <c r="D50" s="664">
        <v>991.32898724327629</v>
      </c>
      <c r="E50" s="677">
        <v>1</v>
      </c>
      <c r="F50" s="665">
        <v>991.32898724327629</v>
      </c>
    </row>
    <row r="51" spans="1:6" ht="14.4" customHeight="1" x14ac:dyDescent="0.3">
      <c r="A51" s="687" t="s">
        <v>2223</v>
      </c>
      <c r="B51" s="664"/>
      <c r="C51" s="677">
        <v>0</v>
      </c>
      <c r="D51" s="664">
        <v>375975.83563787641</v>
      </c>
      <c r="E51" s="677">
        <v>1</v>
      </c>
      <c r="F51" s="665">
        <v>375975.83563787641</v>
      </c>
    </row>
    <row r="52" spans="1:6" ht="14.4" customHeight="1" x14ac:dyDescent="0.3">
      <c r="A52" s="687" t="s">
        <v>2224</v>
      </c>
      <c r="B52" s="664"/>
      <c r="C52" s="677">
        <v>0</v>
      </c>
      <c r="D52" s="664">
        <v>92784.709941274021</v>
      </c>
      <c r="E52" s="677">
        <v>1</v>
      </c>
      <c r="F52" s="665">
        <v>92784.709941274021</v>
      </c>
    </row>
    <row r="53" spans="1:6" ht="14.4" customHeight="1" x14ac:dyDescent="0.3">
      <c r="A53" s="687" t="s">
        <v>2225</v>
      </c>
      <c r="B53" s="664"/>
      <c r="C53" s="677">
        <v>0</v>
      </c>
      <c r="D53" s="664">
        <v>78.680000000000021</v>
      </c>
      <c r="E53" s="677">
        <v>1</v>
      </c>
      <c r="F53" s="665">
        <v>78.680000000000021</v>
      </c>
    </row>
    <row r="54" spans="1:6" ht="14.4" customHeight="1" x14ac:dyDescent="0.3">
      <c r="A54" s="687" t="s">
        <v>2226</v>
      </c>
      <c r="B54" s="664"/>
      <c r="C54" s="677">
        <v>0</v>
      </c>
      <c r="D54" s="664">
        <v>954.0700000000005</v>
      </c>
      <c r="E54" s="677">
        <v>1</v>
      </c>
      <c r="F54" s="665">
        <v>954.0700000000005</v>
      </c>
    </row>
    <row r="55" spans="1:6" ht="14.4" customHeight="1" x14ac:dyDescent="0.3">
      <c r="A55" s="687" t="s">
        <v>2227</v>
      </c>
      <c r="B55" s="664"/>
      <c r="C55" s="677">
        <v>0</v>
      </c>
      <c r="D55" s="664">
        <v>10328.499963498809</v>
      </c>
      <c r="E55" s="677">
        <v>1</v>
      </c>
      <c r="F55" s="665">
        <v>10328.499963498809</v>
      </c>
    </row>
    <row r="56" spans="1:6" ht="14.4" customHeight="1" x14ac:dyDescent="0.3">
      <c r="A56" s="687" t="s">
        <v>2228</v>
      </c>
      <c r="B56" s="664"/>
      <c r="C56" s="677">
        <v>0</v>
      </c>
      <c r="D56" s="664">
        <v>293671.36420544481</v>
      </c>
      <c r="E56" s="677">
        <v>1</v>
      </c>
      <c r="F56" s="665">
        <v>293671.36420544481</v>
      </c>
    </row>
    <row r="57" spans="1:6" ht="14.4" customHeight="1" x14ac:dyDescent="0.3">
      <c r="A57" s="687" t="s">
        <v>2229</v>
      </c>
      <c r="B57" s="664"/>
      <c r="C57" s="677">
        <v>0</v>
      </c>
      <c r="D57" s="664">
        <v>151.72999999999999</v>
      </c>
      <c r="E57" s="677">
        <v>1</v>
      </c>
      <c r="F57" s="665">
        <v>151.72999999999999</v>
      </c>
    </row>
    <row r="58" spans="1:6" ht="14.4" customHeight="1" x14ac:dyDescent="0.3">
      <c r="A58" s="687" t="s">
        <v>2230</v>
      </c>
      <c r="B58" s="664"/>
      <c r="C58" s="677">
        <v>0</v>
      </c>
      <c r="D58" s="664">
        <v>1658.496706366469</v>
      </c>
      <c r="E58" s="677">
        <v>1</v>
      </c>
      <c r="F58" s="665">
        <v>1658.496706366469</v>
      </c>
    </row>
    <row r="59" spans="1:6" ht="14.4" customHeight="1" x14ac:dyDescent="0.3">
      <c r="A59" s="687" t="s">
        <v>2231</v>
      </c>
      <c r="B59" s="664"/>
      <c r="C59" s="677">
        <v>0</v>
      </c>
      <c r="D59" s="664">
        <v>88.430000000000035</v>
      </c>
      <c r="E59" s="677">
        <v>1</v>
      </c>
      <c r="F59" s="665">
        <v>88.430000000000035</v>
      </c>
    </row>
    <row r="60" spans="1:6" ht="14.4" customHeight="1" x14ac:dyDescent="0.3">
      <c r="A60" s="687" t="s">
        <v>2232</v>
      </c>
      <c r="B60" s="664"/>
      <c r="C60" s="677">
        <v>0</v>
      </c>
      <c r="D60" s="664">
        <v>2499.0838409348962</v>
      </c>
      <c r="E60" s="677">
        <v>1</v>
      </c>
      <c r="F60" s="665">
        <v>2499.0838409348962</v>
      </c>
    </row>
    <row r="61" spans="1:6" ht="14.4" customHeight="1" x14ac:dyDescent="0.3">
      <c r="A61" s="687" t="s">
        <v>2233</v>
      </c>
      <c r="B61" s="664"/>
      <c r="C61" s="677">
        <v>0</v>
      </c>
      <c r="D61" s="664">
        <v>39919.03046653857</v>
      </c>
      <c r="E61" s="677">
        <v>1</v>
      </c>
      <c r="F61" s="665">
        <v>39919.03046653857</v>
      </c>
    </row>
    <row r="62" spans="1:6" ht="14.4" customHeight="1" x14ac:dyDescent="0.3">
      <c r="A62" s="687" t="s">
        <v>2234</v>
      </c>
      <c r="B62" s="664"/>
      <c r="C62" s="677">
        <v>0</v>
      </c>
      <c r="D62" s="664">
        <v>4049.544910833888</v>
      </c>
      <c r="E62" s="677">
        <v>1</v>
      </c>
      <c r="F62" s="665">
        <v>4049.544910833888</v>
      </c>
    </row>
    <row r="63" spans="1:6" ht="14.4" customHeight="1" x14ac:dyDescent="0.3">
      <c r="A63" s="687" t="s">
        <v>2235</v>
      </c>
      <c r="B63" s="664"/>
      <c r="C63" s="677">
        <v>0</v>
      </c>
      <c r="D63" s="664">
        <v>13974.128628773929</v>
      </c>
      <c r="E63" s="677">
        <v>1</v>
      </c>
      <c r="F63" s="665">
        <v>13974.128628773929</v>
      </c>
    </row>
    <row r="64" spans="1:6" ht="14.4" customHeight="1" x14ac:dyDescent="0.3">
      <c r="A64" s="687" t="s">
        <v>2236</v>
      </c>
      <c r="B64" s="664"/>
      <c r="C64" s="677">
        <v>0</v>
      </c>
      <c r="D64" s="664">
        <v>594.83736848839601</v>
      </c>
      <c r="E64" s="677">
        <v>1</v>
      </c>
      <c r="F64" s="665">
        <v>594.83736848839601</v>
      </c>
    </row>
    <row r="65" spans="1:6" ht="14.4" customHeight="1" x14ac:dyDescent="0.3">
      <c r="A65" s="687" t="s">
        <v>2237</v>
      </c>
      <c r="B65" s="664"/>
      <c r="C65" s="677">
        <v>0</v>
      </c>
      <c r="D65" s="664">
        <v>51124.299376476876</v>
      </c>
      <c r="E65" s="677">
        <v>1</v>
      </c>
      <c r="F65" s="665">
        <v>51124.299376476876</v>
      </c>
    </row>
    <row r="66" spans="1:6" ht="14.4" customHeight="1" x14ac:dyDescent="0.3">
      <c r="A66" s="687" t="s">
        <v>2238</v>
      </c>
      <c r="B66" s="664"/>
      <c r="C66" s="677">
        <v>0</v>
      </c>
      <c r="D66" s="664">
        <v>79.64</v>
      </c>
      <c r="E66" s="677">
        <v>1</v>
      </c>
      <c r="F66" s="665">
        <v>79.64</v>
      </c>
    </row>
    <row r="67" spans="1:6" ht="14.4" customHeight="1" x14ac:dyDescent="0.3">
      <c r="A67" s="687" t="s">
        <v>2239</v>
      </c>
      <c r="B67" s="664"/>
      <c r="C67" s="677">
        <v>0</v>
      </c>
      <c r="D67" s="664">
        <v>23162.339939962105</v>
      </c>
      <c r="E67" s="677">
        <v>1</v>
      </c>
      <c r="F67" s="665">
        <v>23162.339939962105</v>
      </c>
    </row>
    <row r="68" spans="1:6" ht="14.4" customHeight="1" thickBot="1" x14ac:dyDescent="0.35">
      <c r="A68" s="688" t="s">
        <v>2240</v>
      </c>
      <c r="B68" s="679"/>
      <c r="C68" s="680">
        <v>0</v>
      </c>
      <c r="D68" s="679">
        <v>50117.065225995597</v>
      </c>
      <c r="E68" s="680">
        <v>1</v>
      </c>
      <c r="F68" s="681">
        <v>50117.065225995597</v>
      </c>
    </row>
    <row r="69" spans="1:6" ht="14.4" customHeight="1" thickBot="1" x14ac:dyDescent="0.35">
      <c r="A69" s="682" t="s">
        <v>3</v>
      </c>
      <c r="B69" s="683">
        <v>240742.12017160616</v>
      </c>
      <c r="C69" s="684">
        <v>9.9509388020590367E-2</v>
      </c>
      <c r="D69" s="683">
        <v>2178548.4107056633</v>
      </c>
      <c r="E69" s="684">
        <v>0.90049061197941005</v>
      </c>
      <c r="F69" s="685">
        <v>2419290.5308772684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2359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650.9</v>
      </c>
      <c r="G3" s="47">
        <f>SUBTOTAL(9,G6:G1048576)</f>
        <v>240742.12017160613</v>
      </c>
      <c r="H3" s="48">
        <f>IF(M3=0,0,G3/M3)</f>
        <v>9.9509388020590256E-2</v>
      </c>
      <c r="I3" s="47">
        <f>SUBTOTAL(9,I6:I1048576)</f>
        <v>5183.2000000000007</v>
      </c>
      <c r="J3" s="47">
        <f>SUBTOTAL(9,J6:J1048576)</f>
        <v>2178548.4107056633</v>
      </c>
      <c r="K3" s="48">
        <f>IF(M3=0,0,J3/M3)</f>
        <v>0.90049061197940916</v>
      </c>
      <c r="L3" s="47">
        <f>SUBTOTAL(9,L6:L1048576)</f>
        <v>5834.1</v>
      </c>
      <c r="M3" s="49">
        <f>SUBTOTAL(9,M6:M1048576)</f>
        <v>2419290.5308772707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574</v>
      </c>
      <c r="B6" s="655" t="s">
        <v>2241</v>
      </c>
      <c r="C6" s="655" t="s">
        <v>1549</v>
      </c>
      <c r="D6" s="655" t="s">
        <v>1519</v>
      </c>
      <c r="E6" s="655" t="s">
        <v>2242</v>
      </c>
      <c r="F6" s="658"/>
      <c r="G6" s="658"/>
      <c r="H6" s="676">
        <v>0</v>
      </c>
      <c r="I6" s="658">
        <v>1</v>
      </c>
      <c r="J6" s="658">
        <v>35.109999750152568</v>
      </c>
      <c r="K6" s="676">
        <v>1</v>
      </c>
      <c r="L6" s="658">
        <v>1</v>
      </c>
      <c r="M6" s="659">
        <v>35.109999750152568</v>
      </c>
    </row>
    <row r="7" spans="1:13" ht="14.4" customHeight="1" x14ac:dyDescent="0.3">
      <c r="A7" s="660" t="s">
        <v>574</v>
      </c>
      <c r="B7" s="661" t="s">
        <v>2241</v>
      </c>
      <c r="C7" s="661" t="s">
        <v>1518</v>
      </c>
      <c r="D7" s="661" t="s">
        <v>1519</v>
      </c>
      <c r="E7" s="661" t="s">
        <v>1520</v>
      </c>
      <c r="F7" s="664"/>
      <c r="G7" s="664"/>
      <c r="H7" s="677">
        <v>0</v>
      </c>
      <c r="I7" s="664">
        <v>1</v>
      </c>
      <c r="J7" s="664">
        <v>122.44000000000001</v>
      </c>
      <c r="K7" s="677">
        <v>1</v>
      </c>
      <c r="L7" s="664">
        <v>1</v>
      </c>
      <c r="M7" s="665">
        <v>122.44000000000001</v>
      </c>
    </row>
    <row r="8" spans="1:13" ht="14.4" customHeight="1" x14ac:dyDescent="0.3">
      <c r="A8" s="660" t="s">
        <v>574</v>
      </c>
      <c r="B8" s="661" t="s">
        <v>2241</v>
      </c>
      <c r="C8" s="661" t="s">
        <v>1552</v>
      </c>
      <c r="D8" s="661" t="s">
        <v>1553</v>
      </c>
      <c r="E8" s="661" t="s">
        <v>2243</v>
      </c>
      <c r="F8" s="664"/>
      <c r="G8" s="664"/>
      <c r="H8" s="677">
        <v>0</v>
      </c>
      <c r="I8" s="664">
        <v>1</v>
      </c>
      <c r="J8" s="664">
        <v>73.580073179445009</v>
      </c>
      <c r="K8" s="677">
        <v>1</v>
      </c>
      <c r="L8" s="664">
        <v>1</v>
      </c>
      <c r="M8" s="665">
        <v>73.580073179445009</v>
      </c>
    </row>
    <row r="9" spans="1:13" ht="14.4" customHeight="1" x14ac:dyDescent="0.3">
      <c r="A9" s="660" t="s">
        <v>574</v>
      </c>
      <c r="B9" s="661" t="s">
        <v>2241</v>
      </c>
      <c r="C9" s="661" t="s">
        <v>1591</v>
      </c>
      <c r="D9" s="661" t="s">
        <v>1592</v>
      </c>
      <c r="E9" s="661" t="s">
        <v>1593</v>
      </c>
      <c r="F9" s="664"/>
      <c r="G9" s="664"/>
      <c r="H9" s="677">
        <v>0</v>
      </c>
      <c r="I9" s="664">
        <v>750</v>
      </c>
      <c r="J9" s="664">
        <v>50893.169303547285</v>
      </c>
      <c r="K9" s="677">
        <v>1</v>
      </c>
      <c r="L9" s="664">
        <v>750</v>
      </c>
      <c r="M9" s="665">
        <v>50893.169303547285</v>
      </c>
    </row>
    <row r="10" spans="1:13" ht="14.4" customHeight="1" x14ac:dyDescent="0.3">
      <c r="A10" s="660" t="s">
        <v>574</v>
      </c>
      <c r="B10" s="661" t="s">
        <v>2244</v>
      </c>
      <c r="C10" s="661" t="s">
        <v>1587</v>
      </c>
      <c r="D10" s="661" t="s">
        <v>1588</v>
      </c>
      <c r="E10" s="661" t="s">
        <v>1589</v>
      </c>
      <c r="F10" s="664"/>
      <c r="G10" s="664"/>
      <c r="H10" s="677">
        <v>0</v>
      </c>
      <c r="I10" s="664">
        <v>22</v>
      </c>
      <c r="J10" s="664">
        <v>1658.496706366469</v>
      </c>
      <c r="K10" s="677">
        <v>1</v>
      </c>
      <c r="L10" s="664">
        <v>22</v>
      </c>
      <c r="M10" s="665">
        <v>1658.496706366469</v>
      </c>
    </row>
    <row r="11" spans="1:13" ht="14.4" customHeight="1" x14ac:dyDescent="0.3">
      <c r="A11" s="660" t="s">
        <v>574</v>
      </c>
      <c r="B11" s="661" t="s">
        <v>2245</v>
      </c>
      <c r="C11" s="661" t="s">
        <v>1634</v>
      </c>
      <c r="D11" s="661" t="s">
        <v>1635</v>
      </c>
      <c r="E11" s="661" t="s">
        <v>2246</v>
      </c>
      <c r="F11" s="664"/>
      <c r="G11" s="664"/>
      <c r="H11" s="677">
        <v>0</v>
      </c>
      <c r="I11" s="664">
        <v>1</v>
      </c>
      <c r="J11" s="664">
        <v>79.64</v>
      </c>
      <c r="K11" s="677">
        <v>1</v>
      </c>
      <c r="L11" s="664">
        <v>1</v>
      </c>
      <c r="M11" s="665">
        <v>79.64</v>
      </c>
    </row>
    <row r="12" spans="1:13" ht="14.4" customHeight="1" x14ac:dyDescent="0.3">
      <c r="A12" s="660" t="s">
        <v>574</v>
      </c>
      <c r="B12" s="661" t="s">
        <v>2247</v>
      </c>
      <c r="C12" s="661" t="s">
        <v>1584</v>
      </c>
      <c r="D12" s="661" t="s">
        <v>1585</v>
      </c>
      <c r="E12" s="661" t="s">
        <v>2248</v>
      </c>
      <c r="F12" s="664"/>
      <c r="G12" s="664"/>
      <c r="H12" s="677">
        <v>0</v>
      </c>
      <c r="I12" s="664">
        <v>30</v>
      </c>
      <c r="J12" s="664">
        <v>13974.128628773929</v>
      </c>
      <c r="K12" s="677">
        <v>1</v>
      </c>
      <c r="L12" s="664">
        <v>30</v>
      </c>
      <c r="M12" s="665">
        <v>13974.128628773929</v>
      </c>
    </row>
    <row r="13" spans="1:13" ht="14.4" customHeight="1" x14ac:dyDescent="0.3">
      <c r="A13" s="660" t="s">
        <v>574</v>
      </c>
      <c r="B13" s="661" t="s">
        <v>2249</v>
      </c>
      <c r="C13" s="661" t="s">
        <v>633</v>
      </c>
      <c r="D13" s="661" t="s">
        <v>634</v>
      </c>
      <c r="E13" s="661" t="s">
        <v>635</v>
      </c>
      <c r="F13" s="664">
        <v>1</v>
      </c>
      <c r="G13" s="664">
        <v>86.02000000000001</v>
      </c>
      <c r="H13" s="677">
        <v>1</v>
      </c>
      <c r="I13" s="664"/>
      <c r="J13" s="664"/>
      <c r="K13" s="677">
        <v>0</v>
      </c>
      <c r="L13" s="664">
        <v>1</v>
      </c>
      <c r="M13" s="665">
        <v>86.02000000000001</v>
      </c>
    </row>
    <row r="14" spans="1:13" ht="14.4" customHeight="1" x14ac:dyDescent="0.3">
      <c r="A14" s="660" t="s">
        <v>574</v>
      </c>
      <c r="B14" s="661" t="s">
        <v>2249</v>
      </c>
      <c r="C14" s="661" t="s">
        <v>1660</v>
      </c>
      <c r="D14" s="661" t="s">
        <v>1661</v>
      </c>
      <c r="E14" s="661" t="s">
        <v>635</v>
      </c>
      <c r="F14" s="664"/>
      <c r="G14" s="664"/>
      <c r="H14" s="677">
        <v>0</v>
      </c>
      <c r="I14" s="664">
        <v>1</v>
      </c>
      <c r="J14" s="664">
        <v>91.529999999999987</v>
      </c>
      <c r="K14" s="677">
        <v>1</v>
      </c>
      <c r="L14" s="664">
        <v>1</v>
      </c>
      <c r="M14" s="665">
        <v>91.529999999999987</v>
      </c>
    </row>
    <row r="15" spans="1:13" ht="14.4" customHeight="1" x14ac:dyDescent="0.3">
      <c r="A15" s="660" t="s">
        <v>574</v>
      </c>
      <c r="B15" s="661" t="s">
        <v>2250</v>
      </c>
      <c r="C15" s="661" t="s">
        <v>1657</v>
      </c>
      <c r="D15" s="661" t="s">
        <v>1658</v>
      </c>
      <c r="E15" s="661" t="s">
        <v>1659</v>
      </c>
      <c r="F15" s="664"/>
      <c r="G15" s="664"/>
      <c r="H15" s="677">
        <v>0</v>
      </c>
      <c r="I15" s="664">
        <v>11</v>
      </c>
      <c r="J15" s="664">
        <v>770.56939328613475</v>
      </c>
      <c r="K15" s="677">
        <v>1</v>
      </c>
      <c r="L15" s="664">
        <v>11</v>
      </c>
      <c r="M15" s="665">
        <v>770.56939328613475</v>
      </c>
    </row>
    <row r="16" spans="1:13" ht="14.4" customHeight="1" x14ac:dyDescent="0.3">
      <c r="A16" s="660" t="s">
        <v>574</v>
      </c>
      <c r="B16" s="661" t="s">
        <v>2251</v>
      </c>
      <c r="C16" s="661" t="s">
        <v>1662</v>
      </c>
      <c r="D16" s="661" t="s">
        <v>1663</v>
      </c>
      <c r="E16" s="661" t="s">
        <v>1664</v>
      </c>
      <c r="F16" s="664"/>
      <c r="G16" s="664"/>
      <c r="H16" s="677">
        <v>0</v>
      </c>
      <c r="I16" s="664">
        <v>3</v>
      </c>
      <c r="J16" s="664">
        <v>98405.735000000001</v>
      </c>
      <c r="K16" s="677">
        <v>1</v>
      </c>
      <c r="L16" s="664">
        <v>3</v>
      </c>
      <c r="M16" s="665">
        <v>98405.735000000001</v>
      </c>
    </row>
    <row r="17" spans="1:13" ht="14.4" customHeight="1" x14ac:dyDescent="0.3">
      <c r="A17" s="660" t="s">
        <v>574</v>
      </c>
      <c r="B17" s="661" t="s">
        <v>2252</v>
      </c>
      <c r="C17" s="661" t="s">
        <v>1570</v>
      </c>
      <c r="D17" s="661" t="s">
        <v>1531</v>
      </c>
      <c r="E17" s="661" t="s">
        <v>1571</v>
      </c>
      <c r="F17" s="664"/>
      <c r="G17" s="664"/>
      <c r="H17" s="677">
        <v>0</v>
      </c>
      <c r="I17" s="664">
        <v>192</v>
      </c>
      <c r="J17" s="664">
        <v>24857.829111736872</v>
      </c>
      <c r="K17" s="677">
        <v>1</v>
      </c>
      <c r="L17" s="664">
        <v>192</v>
      </c>
      <c r="M17" s="665">
        <v>24857.829111736872</v>
      </c>
    </row>
    <row r="18" spans="1:13" ht="14.4" customHeight="1" x14ac:dyDescent="0.3">
      <c r="A18" s="660" t="s">
        <v>574</v>
      </c>
      <c r="B18" s="661" t="s">
        <v>2252</v>
      </c>
      <c r="C18" s="661" t="s">
        <v>1530</v>
      </c>
      <c r="D18" s="661" t="s">
        <v>1531</v>
      </c>
      <c r="E18" s="661" t="s">
        <v>2253</v>
      </c>
      <c r="F18" s="664"/>
      <c r="G18" s="664"/>
      <c r="H18" s="677">
        <v>0</v>
      </c>
      <c r="I18" s="664">
        <v>4</v>
      </c>
      <c r="J18" s="664">
        <v>180.85</v>
      </c>
      <c r="K18" s="677">
        <v>1</v>
      </c>
      <c r="L18" s="664">
        <v>4</v>
      </c>
      <c r="M18" s="665">
        <v>180.85</v>
      </c>
    </row>
    <row r="19" spans="1:13" ht="14.4" customHeight="1" x14ac:dyDescent="0.3">
      <c r="A19" s="660" t="s">
        <v>574</v>
      </c>
      <c r="B19" s="661" t="s">
        <v>2252</v>
      </c>
      <c r="C19" s="661" t="s">
        <v>1534</v>
      </c>
      <c r="D19" s="661" t="s">
        <v>1531</v>
      </c>
      <c r="E19" s="661" t="s">
        <v>2254</v>
      </c>
      <c r="F19" s="664"/>
      <c r="G19" s="664"/>
      <c r="H19" s="677">
        <v>0</v>
      </c>
      <c r="I19" s="664">
        <v>4</v>
      </c>
      <c r="J19" s="664">
        <v>370.09999308744887</v>
      </c>
      <c r="K19" s="677">
        <v>1</v>
      </c>
      <c r="L19" s="664">
        <v>4</v>
      </c>
      <c r="M19" s="665">
        <v>370.09999308744887</v>
      </c>
    </row>
    <row r="20" spans="1:13" ht="14.4" customHeight="1" x14ac:dyDescent="0.3">
      <c r="A20" s="660" t="s">
        <v>574</v>
      </c>
      <c r="B20" s="661" t="s">
        <v>2255</v>
      </c>
      <c r="C20" s="661" t="s">
        <v>617</v>
      </c>
      <c r="D20" s="661" t="s">
        <v>2256</v>
      </c>
      <c r="E20" s="661" t="s">
        <v>2257</v>
      </c>
      <c r="F20" s="664">
        <v>1</v>
      </c>
      <c r="G20" s="664">
        <v>70.7</v>
      </c>
      <c r="H20" s="677">
        <v>1</v>
      </c>
      <c r="I20" s="664"/>
      <c r="J20" s="664"/>
      <c r="K20" s="677">
        <v>0</v>
      </c>
      <c r="L20" s="664">
        <v>1</v>
      </c>
      <c r="M20" s="665">
        <v>70.7</v>
      </c>
    </row>
    <row r="21" spans="1:13" ht="14.4" customHeight="1" x14ac:dyDescent="0.3">
      <c r="A21" s="660" t="s">
        <v>574</v>
      </c>
      <c r="B21" s="661" t="s">
        <v>2255</v>
      </c>
      <c r="C21" s="661" t="s">
        <v>1545</v>
      </c>
      <c r="D21" s="661" t="s">
        <v>1546</v>
      </c>
      <c r="E21" s="661" t="s">
        <v>1547</v>
      </c>
      <c r="F21" s="664"/>
      <c r="G21" s="664"/>
      <c r="H21" s="677">
        <v>0</v>
      </c>
      <c r="I21" s="664">
        <v>1</v>
      </c>
      <c r="J21" s="664">
        <v>43.659742885780261</v>
      </c>
      <c r="K21" s="677">
        <v>1</v>
      </c>
      <c r="L21" s="664">
        <v>1</v>
      </c>
      <c r="M21" s="665">
        <v>43.659742885780261</v>
      </c>
    </row>
    <row r="22" spans="1:13" ht="14.4" customHeight="1" x14ac:dyDescent="0.3">
      <c r="A22" s="660" t="s">
        <v>574</v>
      </c>
      <c r="B22" s="661" t="s">
        <v>2258</v>
      </c>
      <c r="C22" s="661" t="s">
        <v>1576</v>
      </c>
      <c r="D22" s="661" t="s">
        <v>1577</v>
      </c>
      <c r="E22" s="661" t="s">
        <v>1578</v>
      </c>
      <c r="F22" s="664"/>
      <c r="G22" s="664"/>
      <c r="H22" s="677">
        <v>0</v>
      </c>
      <c r="I22" s="664">
        <v>2</v>
      </c>
      <c r="J22" s="664">
        <v>49.89952142799433</v>
      </c>
      <c r="K22" s="677">
        <v>1</v>
      </c>
      <c r="L22" s="664">
        <v>2</v>
      </c>
      <c r="M22" s="665">
        <v>49.89952142799433</v>
      </c>
    </row>
    <row r="23" spans="1:13" ht="14.4" customHeight="1" x14ac:dyDescent="0.3">
      <c r="A23" s="660" t="s">
        <v>574</v>
      </c>
      <c r="B23" s="661" t="s">
        <v>2258</v>
      </c>
      <c r="C23" s="661" t="s">
        <v>625</v>
      </c>
      <c r="D23" s="661" t="s">
        <v>2259</v>
      </c>
      <c r="E23" s="661" t="s">
        <v>2260</v>
      </c>
      <c r="F23" s="664">
        <v>1</v>
      </c>
      <c r="G23" s="664">
        <v>26.109999999999985</v>
      </c>
      <c r="H23" s="677">
        <v>1</v>
      </c>
      <c r="I23" s="664"/>
      <c r="J23" s="664"/>
      <c r="K23" s="677">
        <v>0</v>
      </c>
      <c r="L23" s="664">
        <v>1</v>
      </c>
      <c r="M23" s="665">
        <v>26.109999999999985</v>
      </c>
    </row>
    <row r="24" spans="1:13" ht="14.4" customHeight="1" x14ac:dyDescent="0.3">
      <c r="A24" s="660" t="s">
        <v>574</v>
      </c>
      <c r="B24" s="661" t="s">
        <v>2261</v>
      </c>
      <c r="C24" s="661" t="s">
        <v>1603</v>
      </c>
      <c r="D24" s="661" t="s">
        <v>1604</v>
      </c>
      <c r="E24" s="661" t="s">
        <v>1605</v>
      </c>
      <c r="F24" s="664"/>
      <c r="G24" s="664"/>
      <c r="H24" s="677">
        <v>0</v>
      </c>
      <c r="I24" s="664">
        <v>1</v>
      </c>
      <c r="J24" s="664">
        <v>39.709737887205115</v>
      </c>
      <c r="K24" s="677">
        <v>1</v>
      </c>
      <c r="L24" s="664">
        <v>1</v>
      </c>
      <c r="M24" s="665">
        <v>39.709737887205115</v>
      </c>
    </row>
    <row r="25" spans="1:13" ht="14.4" customHeight="1" x14ac:dyDescent="0.3">
      <c r="A25" s="660" t="s">
        <v>574</v>
      </c>
      <c r="B25" s="661" t="s">
        <v>2262</v>
      </c>
      <c r="C25" s="661" t="s">
        <v>1564</v>
      </c>
      <c r="D25" s="661" t="s">
        <v>1565</v>
      </c>
      <c r="E25" s="661" t="s">
        <v>1547</v>
      </c>
      <c r="F25" s="664"/>
      <c r="G25" s="664"/>
      <c r="H25" s="677">
        <v>0</v>
      </c>
      <c r="I25" s="664">
        <v>2</v>
      </c>
      <c r="J25" s="664">
        <v>176.54</v>
      </c>
      <c r="K25" s="677">
        <v>1</v>
      </c>
      <c r="L25" s="664">
        <v>2</v>
      </c>
      <c r="M25" s="665">
        <v>176.54</v>
      </c>
    </row>
    <row r="26" spans="1:13" ht="14.4" customHeight="1" x14ac:dyDescent="0.3">
      <c r="A26" s="660" t="s">
        <v>574</v>
      </c>
      <c r="B26" s="661" t="s">
        <v>2263</v>
      </c>
      <c r="C26" s="661" t="s">
        <v>1567</v>
      </c>
      <c r="D26" s="661" t="s">
        <v>1568</v>
      </c>
      <c r="E26" s="661" t="s">
        <v>798</v>
      </c>
      <c r="F26" s="664"/>
      <c r="G26" s="664"/>
      <c r="H26" s="677">
        <v>0</v>
      </c>
      <c r="I26" s="664">
        <v>1</v>
      </c>
      <c r="J26" s="664">
        <v>78.680000000000021</v>
      </c>
      <c r="K26" s="677">
        <v>1</v>
      </c>
      <c r="L26" s="664">
        <v>1</v>
      </c>
      <c r="M26" s="665">
        <v>78.680000000000021</v>
      </c>
    </row>
    <row r="27" spans="1:13" ht="14.4" customHeight="1" x14ac:dyDescent="0.3">
      <c r="A27" s="660" t="s">
        <v>574</v>
      </c>
      <c r="B27" s="661" t="s">
        <v>2264</v>
      </c>
      <c r="C27" s="661" t="s">
        <v>1614</v>
      </c>
      <c r="D27" s="661" t="s">
        <v>1615</v>
      </c>
      <c r="E27" s="661" t="s">
        <v>798</v>
      </c>
      <c r="F27" s="664"/>
      <c r="G27" s="664"/>
      <c r="H27" s="677">
        <v>0</v>
      </c>
      <c r="I27" s="664">
        <v>3</v>
      </c>
      <c r="J27" s="664">
        <v>389.82</v>
      </c>
      <c r="K27" s="677">
        <v>1</v>
      </c>
      <c r="L27" s="664">
        <v>3</v>
      </c>
      <c r="M27" s="665">
        <v>389.82</v>
      </c>
    </row>
    <row r="28" spans="1:13" ht="14.4" customHeight="1" x14ac:dyDescent="0.3">
      <c r="A28" s="660" t="s">
        <v>574</v>
      </c>
      <c r="B28" s="661" t="s">
        <v>2265</v>
      </c>
      <c r="C28" s="661" t="s">
        <v>1560</v>
      </c>
      <c r="D28" s="661" t="s">
        <v>2266</v>
      </c>
      <c r="E28" s="661" t="s">
        <v>865</v>
      </c>
      <c r="F28" s="664"/>
      <c r="G28" s="664"/>
      <c r="H28" s="677">
        <v>0</v>
      </c>
      <c r="I28" s="664">
        <v>1</v>
      </c>
      <c r="J28" s="664">
        <v>88.430000000000035</v>
      </c>
      <c r="K28" s="677">
        <v>1</v>
      </c>
      <c r="L28" s="664">
        <v>1</v>
      </c>
      <c r="M28" s="665">
        <v>88.430000000000035</v>
      </c>
    </row>
    <row r="29" spans="1:13" ht="14.4" customHeight="1" x14ac:dyDescent="0.3">
      <c r="A29" s="660" t="s">
        <v>574</v>
      </c>
      <c r="B29" s="661" t="s">
        <v>2267</v>
      </c>
      <c r="C29" s="661" t="s">
        <v>1573</v>
      </c>
      <c r="D29" s="661" t="s">
        <v>1574</v>
      </c>
      <c r="E29" s="661" t="s">
        <v>865</v>
      </c>
      <c r="F29" s="664"/>
      <c r="G29" s="664"/>
      <c r="H29" s="677">
        <v>0</v>
      </c>
      <c r="I29" s="664">
        <v>1</v>
      </c>
      <c r="J29" s="664">
        <v>135.75999999999996</v>
      </c>
      <c r="K29" s="677">
        <v>1</v>
      </c>
      <c r="L29" s="664">
        <v>1</v>
      </c>
      <c r="M29" s="665">
        <v>135.75999999999996</v>
      </c>
    </row>
    <row r="30" spans="1:13" ht="14.4" customHeight="1" x14ac:dyDescent="0.3">
      <c r="A30" s="660" t="s">
        <v>574</v>
      </c>
      <c r="B30" s="661" t="s">
        <v>2268</v>
      </c>
      <c r="C30" s="661" t="s">
        <v>1650</v>
      </c>
      <c r="D30" s="661" t="s">
        <v>2269</v>
      </c>
      <c r="E30" s="661" t="s">
        <v>2270</v>
      </c>
      <c r="F30" s="664"/>
      <c r="G30" s="664"/>
      <c r="H30" s="677">
        <v>0</v>
      </c>
      <c r="I30" s="664">
        <v>1</v>
      </c>
      <c r="J30" s="664">
        <v>151.72999999999999</v>
      </c>
      <c r="K30" s="677">
        <v>1</v>
      </c>
      <c r="L30" s="664">
        <v>1</v>
      </c>
      <c r="M30" s="665">
        <v>151.72999999999999</v>
      </c>
    </row>
    <row r="31" spans="1:13" ht="14.4" customHeight="1" x14ac:dyDescent="0.3">
      <c r="A31" s="660" t="s">
        <v>574</v>
      </c>
      <c r="B31" s="661" t="s">
        <v>2271</v>
      </c>
      <c r="C31" s="661" t="s">
        <v>1638</v>
      </c>
      <c r="D31" s="661" t="s">
        <v>2272</v>
      </c>
      <c r="E31" s="661" t="s">
        <v>2273</v>
      </c>
      <c r="F31" s="664"/>
      <c r="G31" s="664"/>
      <c r="H31" s="677">
        <v>0</v>
      </c>
      <c r="I31" s="664">
        <v>6</v>
      </c>
      <c r="J31" s="664">
        <v>8596.4974859737922</v>
      </c>
      <c r="K31" s="677">
        <v>1</v>
      </c>
      <c r="L31" s="664">
        <v>6</v>
      </c>
      <c r="M31" s="665">
        <v>8596.4974859737922</v>
      </c>
    </row>
    <row r="32" spans="1:13" ht="14.4" customHeight="1" x14ac:dyDescent="0.3">
      <c r="A32" s="660" t="s">
        <v>574</v>
      </c>
      <c r="B32" s="661" t="s">
        <v>2274</v>
      </c>
      <c r="C32" s="661" t="s">
        <v>1611</v>
      </c>
      <c r="D32" s="661" t="s">
        <v>2275</v>
      </c>
      <c r="E32" s="661" t="s">
        <v>2276</v>
      </c>
      <c r="F32" s="664"/>
      <c r="G32" s="664"/>
      <c r="H32" s="677">
        <v>0</v>
      </c>
      <c r="I32" s="664">
        <v>8</v>
      </c>
      <c r="J32" s="664">
        <v>1075.3599999999999</v>
      </c>
      <c r="K32" s="677">
        <v>1</v>
      </c>
      <c r="L32" s="664">
        <v>8</v>
      </c>
      <c r="M32" s="665">
        <v>1075.3599999999999</v>
      </c>
    </row>
    <row r="33" spans="1:13" ht="14.4" customHeight="1" x14ac:dyDescent="0.3">
      <c r="A33" s="660" t="s">
        <v>574</v>
      </c>
      <c r="B33" s="661" t="s">
        <v>2274</v>
      </c>
      <c r="C33" s="661" t="s">
        <v>1522</v>
      </c>
      <c r="D33" s="661" t="s">
        <v>2277</v>
      </c>
      <c r="E33" s="661" t="s">
        <v>2278</v>
      </c>
      <c r="F33" s="664"/>
      <c r="G33" s="664"/>
      <c r="H33" s="677">
        <v>0</v>
      </c>
      <c r="I33" s="664">
        <v>80</v>
      </c>
      <c r="J33" s="664">
        <v>2781.7399490586895</v>
      </c>
      <c r="K33" s="677">
        <v>1</v>
      </c>
      <c r="L33" s="664">
        <v>80</v>
      </c>
      <c r="M33" s="665">
        <v>2781.7399490586895</v>
      </c>
    </row>
    <row r="34" spans="1:13" ht="14.4" customHeight="1" x14ac:dyDescent="0.3">
      <c r="A34" s="660" t="s">
        <v>574</v>
      </c>
      <c r="B34" s="661" t="s">
        <v>2274</v>
      </c>
      <c r="C34" s="661" t="s">
        <v>1620</v>
      </c>
      <c r="D34" s="661" t="s">
        <v>2275</v>
      </c>
      <c r="E34" s="661" t="s">
        <v>2279</v>
      </c>
      <c r="F34" s="664"/>
      <c r="G34" s="664"/>
      <c r="H34" s="677">
        <v>0</v>
      </c>
      <c r="I34" s="664">
        <v>2</v>
      </c>
      <c r="J34" s="664">
        <v>710.72000000000014</v>
      </c>
      <c r="K34" s="677">
        <v>1</v>
      </c>
      <c r="L34" s="664">
        <v>2</v>
      </c>
      <c r="M34" s="665">
        <v>710.72000000000014</v>
      </c>
    </row>
    <row r="35" spans="1:13" ht="14.4" customHeight="1" x14ac:dyDescent="0.3">
      <c r="A35" s="660" t="s">
        <v>574</v>
      </c>
      <c r="B35" s="661" t="s">
        <v>2280</v>
      </c>
      <c r="C35" s="661" t="s">
        <v>1616</v>
      </c>
      <c r="D35" s="661" t="s">
        <v>1617</v>
      </c>
      <c r="E35" s="661" t="s">
        <v>1618</v>
      </c>
      <c r="F35" s="664"/>
      <c r="G35" s="664"/>
      <c r="H35" s="677">
        <v>0</v>
      </c>
      <c r="I35" s="664">
        <v>2</v>
      </c>
      <c r="J35" s="664">
        <v>150.41799823429889</v>
      </c>
      <c r="K35" s="677">
        <v>1</v>
      </c>
      <c r="L35" s="664">
        <v>2</v>
      </c>
      <c r="M35" s="665">
        <v>150.41799823429889</v>
      </c>
    </row>
    <row r="36" spans="1:13" ht="14.4" customHeight="1" x14ac:dyDescent="0.3">
      <c r="A36" s="660" t="s">
        <v>574</v>
      </c>
      <c r="B36" s="661" t="s">
        <v>2280</v>
      </c>
      <c r="C36" s="661" t="s">
        <v>1541</v>
      </c>
      <c r="D36" s="661" t="s">
        <v>1542</v>
      </c>
      <c r="E36" s="661" t="s">
        <v>2281</v>
      </c>
      <c r="F36" s="664"/>
      <c r="G36" s="664"/>
      <c r="H36" s="677">
        <v>0</v>
      </c>
      <c r="I36" s="664">
        <v>2</v>
      </c>
      <c r="J36" s="664">
        <v>118.72</v>
      </c>
      <c r="K36" s="677">
        <v>1</v>
      </c>
      <c r="L36" s="664">
        <v>2</v>
      </c>
      <c r="M36" s="665">
        <v>118.72</v>
      </c>
    </row>
    <row r="37" spans="1:13" ht="14.4" customHeight="1" x14ac:dyDescent="0.3">
      <c r="A37" s="660" t="s">
        <v>574</v>
      </c>
      <c r="B37" s="661" t="s">
        <v>2280</v>
      </c>
      <c r="C37" s="661" t="s">
        <v>1595</v>
      </c>
      <c r="D37" s="661" t="s">
        <v>2282</v>
      </c>
      <c r="E37" s="661" t="s">
        <v>2283</v>
      </c>
      <c r="F37" s="664"/>
      <c r="G37" s="664"/>
      <c r="H37" s="677">
        <v>0</v>
      </c>
      <c r="I37" s="664">
        <v>3</v>
      </c>
      <c r="J37" s="664">
        <v>193.69989962509817</v>
      </c>
      <c r="K37" s="677">
        <v>1</v>
      </c>
      <c r="L37" s="664">
        <v>3</v>
      </c>
      <c r="M37" s="665">
        <v>193.69989962509817</v>
      </c>
    </row>
    <row r="38" spans="1:13" ht="14.4" customHeight="1" x14ac:dyDescent="0.3">
      <c r="A38" s="660" t="s">
        <v>574</v>
      </c>
      <c r="B38" s="661" t="s">
        <v>2284</v>
      </c>
      <c r="C38" s="661" t="s">
        <v>1873</v>
      </c>
      <c r="D38" s="661" t="s">
        <v>2285</v>
      </c>
      <c r="E38" s="661" t="s">
        <v>1323</v>
      </c>
      <c r="F38" s="664"/>
      <c r="G38" s="664"/>
      <c r="H38" s="677">
        <v>0</v>
      </c>
      <c r="I38" s="664">
        <v>96</v>
      </c>
      <c r="J38" s="664">
        <v>3368.6399999999994</v>
      </c>
      <c r="K38" s="677">
        <v>1</v>
      </c>
      <c r="L38" s="664">
        <v>96</v>
      </c>
      <c r="M38" s="665">
        <v>3368.6399999999994</v>
      </c>
    </row>
    <row r="39" spans="1:13" ht="14.4" customHeight="1" x14ac:dyDescent="0.3">
      <c r="A39" s="660" t="s">
        <v>574</v>
      </c>
      <c r="B39" s="661" t="s">
        <v>2286</v>
      </c>
      <c r="C39" s="661" t="s">
        <v>1860</v>
      </c>
      <c r="D39" s="661" t="s">
        <v>1810</v>
      </c>
      <c r="E39" s="661" t="s">
        <v>1861</v>
      </c>
      <c r="F39" s="664"/>
      <c r="G39" s="664"/>
      <c r="H39" s="677">
        <v>0</v>
      </c>
      <c r="I39" s="664">
        <v>154</v>
      </c>
      <c r="J39" s="664">
        <v>3322.9450000000002</v>
      </c>
      <c r="K39" s="677">
        <v>1</v>
      </c>
      <c r="L39" s="664">
        <v>154</v>
      </c>
      <c r="M39" s="665">
        <v>3322.9450000000002</v>
      </c>
    </row>
    <row r="40" spans="1:13" ht="14.4" customHeight="1" x14ac:dyDescent="0.3">
      <c r="A40" s="660" t="s">
        <v>574</v>
      </c>
      <c r="B40" s="661" t="s">
        <v>2287</v>
      </c>
      <c r="C40" s="661" t="s">
        <v>1781</v>
      </c>
      <c r="D40" s="661" t="s">
        <v>1782</v>
      </c>
      <c r="E40" s="661" t="s">
        <v>2288</v>
      </c>
      <c r="F40" s="664">
        <v>46.2</v>
      </c>
      <c r="G40" s="664">
        <v>7072.3212532281414</v>
      </c>
      <c r="H40" s="677">
        <v>1</v>
      </c>
      <c r="I40" s="664"/>
      <c r="J40" s="664"/>
      <c r="K40" s="677">
        <v>0</v>
      </c>
      <c r="L40" s="664">
        <v>46.2</v>
      </c>
      <c r="M40" s="665">
        <v>7072.3212532281414</v>
      </c>
    </row>
    <row r="41" spans="1:13" ht="14.4" customHeight="1" x14ac:dyDescent="0.3">
      <c r="A41" s="660" t="s">
        <v>574</v>
      </c>
      <c r="B41" s="661" t="s">
        <v>2289</v>
      </c>
      <c r="C41" s="661" t="s">
        <v>1904</v>
      </c>
      <c r="D41" s="661" t="s">
        <v>1905</v>
      </c>
      <c r="E41" s="661" t="s">
        <v>1906</v>
      </c>
      <c r="F41" s="664"/>
      <c r="G41" s="664"/>
      <c r="H41" s="677">
        <v>0</v>
      </c>
      <c r="I41" s="664">
        <v>31.199999999999996</v>
      </c>
      <c r="J41" s="664">
        <v>16658.399999999998</v>
      </c>
      <c r="K41" s="677">
        <v>1</v>
      </c>
      <c r="L41" s="664">
        <v>31.199999999999996</v>
      </c>
      <c r="M41" s="665">
        <v>16658.399999999998</v>
      </c>
    </row>
    <row r="42" spans="1:13" ht="14.4" customHeight="1" x14ac:dyDescent="0.3">
      <c r="A42" s="660" t="s">
        <v>574</v>
      </c>
      <c r="B42" s="661" t="s">
        <v>2289</v>
      </c>
      <c r="C42" s="661" t="s">
        <v>1778</v>
      </c>
      <c r="D42" s="661" t="s">
        <v>1779</v>
      </c>
      <c r="E42" s="661" t="s">
        <v>1780</v>
      </c>
      <c r="F42" s="664">
        <v>2.4</v>
      </c>
      <c r="G42" s="664">
        <v>4293.9359999999997</v>
      </c>
      <c r="H42" s="677">
        <v>1</v>
      </c>
      <c r="I42" s="664"/>
      <c r="J42" s="664"/>
      <c r="K42" s="677">
        <v>0</v>
      </c>
      <c r="L42" s="664">
        <v>2.4</v>
      </c>
      <c r="M42" s="665">
        <v>4293.9359999999997</v>
      </c>
    </row>
    <row r="43" spans="1:13" ht="14.4" customHeight="1" x14ac:dyDescent="0.3">
      <c r="A43" s="660" t="s">
        <v>574</v>
      </c>
      <c r="B43" s="661" t="s">
        <v>2290</v>
      </c>
      <c r="C43" s="661" t="s">
        <v>1870</v>
      </c>
      <c r="D43" s="661" t="s">
        <v>1871</v>
      </c>
      <c r="E43" s="661" t="s">
        <v>1868</v>
      </c>
      <c r="F43" s="664"/>
      <c r="G43" s="664"/>
      <c r="H43" s="677">
        <v>0</v>
      </c>
      <c r="I43" s="664">
        <v>3.6</v>
      </c>
      <c r="J43" s="664">
        <v>498.99179666277945</v>
      </c>
      <c r="K43" s="677">
        <v>1</v>
      </c>
      <c r="L43" s="664">
        <v>3.6</v>
      </c>
      <c r="M43" s="665">
        <v>498.99179666277945</v>
      </c>
    </row>
    <row r="44" spans="1:13" ht="14.4" customHeight="1" x14ac:dyDescent="0.3">
      <c r="A44" s="660" t="s">
        <v>574</v>
      </c>
      <c r="B44" s="661" t="s">
        <v>2291</v>
      </c>
      <c r="C44" s="661" t="s">
        <v>1913</v>
      </c>
      <c r="D44" s="661" t="s">
        <v>1914</v>
      </c>
      <c r="E44" s="661" t="s">
        <v>1915</v>
      </c>
      <c r="F44" s="664">
        <v>7.4</v>
      </c>
      <c r="G44" s="664">
        <v>1785.4989989480234</v>
      </c>
      <c r="H44" s="677">
        <v>0.89127933468025911</v>
      </c>
      <c r="I44" s="664">
        <v>1</v>
      </c>
      <c r="J44" s="664">
        <v>217.8</v>
      </c>
      <c r="K44" s="677">
        <v>0.10872066531974089</v>
      </c>
      <c r="L44" s="664">
        <v>8.4</v>
      </c>
      <c r="M44" s="665">
        <v>2003.2989989480234</v>
      </c>
    </row>
    <row r="45" spans="1:13" ht="14.4" customHeight="1" x14ac:dyDescent="0.3">
      <c r="A45" s="660" t="s">
        <v>574</v>
      </c>
      <c r="B45" s="661" t="s">
        <v>2291</v>
      </c>
      <c r="C45" s="661" t="s">
        <v>1813</v>
      </c>
      <c r="D45" s="661" t="s">
        <v>1814</v>
      </c>
      <c r="E45" s="661" t="s">
        <v>2292</v>
      </c>
      <c r="F45" s="664"/>
      <c r="G45" s="664"/>
      <c r="H45" s="677">
        <v>0</v>
      </c>
      <c r="I45" s="664">
        <v>2</v>
      </c>
      <c r="J45" s="664">
        <v>256.13617016506964</v>
      </c>
      <c r="K45" s="677">
        <v>1</v>
      </c>
      <c r="L45" s="664">
        <v>2</v>
      </c>
      <c r="M45" s="665">
        <v>256.13617016506964</v>
      </c>
    </row>
    <row r="46" spans="1:13" ht="14.4" customHeight="1" x14ac:dyDescent="0.3">
      <c r="A46" s="660" t="s">
        <v>574</v>
      </c>
      <c r="B46" s="661" t="s">
        <v>2293</v>
      </c>
      <c r="C46" s="661" t="s">
        <v>1884</v>
      </c>
      <c r="D46" s="661" t="s">
        <v>2294</v>
      </c>
      <c r="E46" s="661" t="s">
        <v>1886</v>
      </c>
      <c r="F46" s="664"/>
      <c r="G46" s="664"/>
      <c r="H46" s="677">
        <v>0</v>
      </c>
      <c r="I46" s="664">
        <v>3</v>
      </c>
      <c r="J46" s="664">
        <v>1551</v>
      </c>
      <c r="K46" s="677">
        <v>1</v>
      </c>
      <c r="L46" s="664">
        <v>3</v>
      </c>
      <c r="M46" s="665">
        <v>1551</v>
      </c>
    </row>
    <row r="47" spans="1:13" ht="14.4" customHeight="1" x14ac:dyDescent="0.3">
      <c r="A47" s="660" t="s">
        <v>574</v>
      </c>
      <c r="B47" s="661" t="s">
        <v>2293</v>
      </c>
      <c r="C47" s="661" t="s">
        <v>1791</v>
      </c>
      <c r="D47" s="661" t="s">
        <v>2295</v>
      </c>
      <c r="E47" s="661" t="s">
        <v>2296</v>
      </c>
      <c r="F47" s="664">
        <v>20</v>
      </c>
      <c r="G47" s="664">
        <v>2891.5999999999995</v>
      </c>
      <c r="H47" s="677">
        <v>1</v>
      </c>
      <c r="I47" s="664"/>
      <c r="J47" s="664"/>
      <c r="K47" s="677">
        <v>0</v>
      </c>
      <c r="L47" s="664">
        <v>20</v>
      </c>
      <c r="M47" s="665">
        <v>2891.5999999999995</v>
      </c>
    </row>
    <row r="48" spans="1:13" ht="14.4" customHeight="1" x14ac:dyDescent="0.3">
      <c r="A48" s="660" t="s">
        <v>574</v>
      </c>
      <c r="B48" s="661" t="s">
        <v>2297</v>
      </c>
      <c r="C48" s="661" t="s">
        <v>1787</v>
      </c>
      <c r="D48" s="661" t="s">
        <v>1788</v>
      </c>
      <c r="E48" s="661" t="s">
        <v>1789</v>
      </c>
      <c r="F48" s="664">
        <v>34.200000000000003</v>
      </c>
      <c r="G48" s="664">
        <v>5806.8179999999993</v>
      </c>
      <c r="H48" s="677">
        <v>1</v>
      </c>
      <c r="I48" s="664"/>
      <c r="J48" s="664"/>
      <c r="K48" s="677">
        <v>0</v>
      </c>
      <c r="L48" s="664">
        <v>34.200000000000003</v>
      </c>
      <c r="M48" s="665">
        <v>5806.8179999999993</v>
      </c>
    </row>
    <row r="49" spans="1:13" ht="14.4" customHeight="1" x14ac:dyDescent="0.3">
      <c r="A49" s="660" t="s">
        <v>574</v>
      </c>
      <c r="B49" s="661" t="s">
        <v>2297</v>
      </c>
      <c r="C49" s="661" t="s">
        <v>1898</v>
      </c>
      <c r="D49" s="661" t="s">
        <v>1899</v>
      </c>
      <c r="E49" s="661" t="s">
        <v>1789</v>
      </c>
      <c r="F49" s="664"/>
      <c r="G49" s="664"/>
      <c r="H49" s="677">
        <v>0</v>
      </c>
      <c r="I49" s="664">
        <v>11</v>
      </c>
      <c r="J49" s="664">
        <v>10317.67</v>
      </c>
      <c r="K49" s="677">
        <v>1</v>
      </c>
      <c r="L49" s="664">
        <v>11</v>
      </c>
      <c r="M49" s="665">
        <v>10317.67</v>
      </c>
    </row>
    <row r="50" spans="1:13" ht="14.4" customHeight="1" x14ac:dyDescent="0.3">
      <c r="A50" s="660" t="s">
        <v>574</v>
      </c>
      <c r="B50" s="661" t="s">
        <v>2297</v>
      </c>
      <c r="C50" s="661" t="s">
        <v>1771</v>
      </c>
      <c r="D50" s="661" t="s">
        <v>2298</v>
      </c>
      <c r="E50" s="661" t="s">
        <v>2299</v>
      </c>
      <c r="F50" s="664">
        <v>2</v>
      </c>
      <c r="G50" s="664">
        <v>3056.14</v>
      </c>
      <c r="H50" s="677">
        <v>1</v>
      </c>
      <c r="I50" s="664"/>
      <c r="J50" s="664"/>
      <c r="K50" s="677">
        <v>0</v>
      </c>
      <c r="L50" s="664">
        <v>2</v>
      </c>
      <c r="M50" s="665">
        <v>3056.14</v>
      </c>
    </row>
    <row r="51" spans="1:13" ht="14.4" customHeight="1" x14ac:dyDescent="0.3">
      <c r="A51" s="660" t="s">
        <v>574</v>
      </c>
      <c r="B51" s="661" t="s">
        <v>2300</v>
      </c>
      <c r="C51" s="661" t="s">
        <v>1901</v>
      </c>
      <c r="D51" s="661" t="s">
        <v>1902</v>
      </c>
      <c r="E51" s="661" t="s">
        <v>2301</v>
      </c>
      <c r="F51" s="664"/>
      <c r="G51" s="664"/>
      <c r="H51" s="677">
        <v>0</v>
      </c>
      <c r="I51" s="664">
        <v>30</v>
      </c>
      <c r="J51" s="664">
        <v>23162.339939962105</v>
      </c>
      <c r="K51" s="677">
        <v>1</v>
      </c>
      <c r="L51" s="664">
        <v>30</v>
      </c>
      <c r="M51" s="665">
        <v>23162.339939962105</v>
      </c>
    </row>
    <row r="52" spans="1:13" ht="14.4" customHeight="1" x14ac:dyDescent="0.3">
      <c r="A52" s="660" t="s">
        <v>574</v>
      </c>
      <c r="B52" s="661" t="s">
        <v>2302</v>
      </c>
      <c r="C52" s="661" t="s">
        <v>1910</v>
      </c>
      <c r="D52" s="661" t="s">
        <v>1911</v>
      </c>
      <c r="E52" s="661" t="s">
        <v>1912</v>
      </c>
      <c r="F52" s="664"/>
      <c r="G52" s="664"/>
      <c r="H52" s="677">
        <v>0</v>
      </c>
      <c r="I52" s="664">
        <v>323</v>
      </c>
      <c r="J52" s="664">
        <v>50117.065225995597</v>
      </c>
      <c r="K52" s="677">
        <v>1</v>
      </c>
      <c r="L52" s="664">
        <v>323</v>
      </c>
      <c r="M52" s="665">
        <v>50117.065225995597</v>
      </c>
    </row>
    <row r="53" spans="1:13" ht="14.4" customHeight="1" x14ac:dyDescent="0.3">
      <c r="A53" s="660" t="s">
        <v>574</v>
      </c>
      <c r="B53" s="661" t="s">
        <v>2303</v>
      </c>
      <c r="C53" s="661" t="s">
        <v>1924</v>
      </c>
      <c r="D53" s="661" t="s">
        <v>1925</v>
      </c>
      <c r="E53" s="661" t="s">
        <v>1926</v>
      </c>
      <c r="F53" s="664"/>
      <c r="G53" s="664"/>
      <c r="H53" s="677">
        <v>0</v>
      </c>
      <c r="I53" s="664">
        <v>3.4</v>
      </c>
      <c r="J53" s="664">
        <v>2499.0838409348962</v>
      </c>
      <c r="K53" s="677">
        <v>1</v>
      </c>
      <c r="L53" s="664">
        <v>3.4</v>
      </c>
      <c r="M53" s="665">
        <v>2499.0838409348962</v>
      </c>
    </row>
    <row r="54" spans="1:13" ht="14.4" customHeight="1" x14ac:dyDescent="0.3">
      <c r="A54" s="660" t="s">
        <v>574</v>
      </c>
      <c r="B54" s="661" t="s">
        <v>2304</v>
      </c>
      <c r="C54" s="661" t="s">
        <v>1775</v>
      </c>
      <c r="D54" s="661" t="s">
        <v>2305</v>
      </c>
      <c r="E54" s="661" t="s">
        <v>1777</v>
      </c>
      <c r="F54" s="664">
        <v>2.2999999999999998</v>
      </c>
      <c r="G54" s="664">
        <v>1392.4266666666667</v>
      </c>
      <c r="H54" s="677">
        <v>1</v>
      </c>
      <c r="I54" s="664"/>
      <c r="J54" s="664"/>
      <c r="K54" s="677">
        <v>0</v>
      </c>
      <c r="L54" s="664">
        <v>2.2999999999999998</v>
      </c>
      <c r="M54" s="665">
        <v>1392.4266666666667</v>
      </c>
    </row>
    <row r="55" spans="1:13" ht="14.4" customHeight="1" x14ac:dyDescent="0.3">
      <c r="A55" s="660" t="s">
        <v>574</v>
      </c>
      <c r="B55" s="661" t="s">
        <v>2304</v>
      </c>
      <c r="C55" s="661" t="s">
        <v>1856</v>
      </c>
      <c r="D55" s="661" t="s">
        <v>1857</v>
      </c>
      <c r="E55" s="661" t="s">
        <v>2306</v>
      </c>
      <c r="F55" s="664"/>
      <c r="G55" s="664"/>
      <c r="H55" s="677">
        <v>0</v>
      </c>
      <c r="I55" s="664">
        <v>5</v>
      </c>
      <c r="J55" s="664">
        <v>341</v>
      </c>
      <c r="K55" s="677">
        <v>1</v>
      </c>
      <c r="L55" s="664">
        <v>5</v>
      </c>
      <c r="M55" s="665">
        <v>341</v>
      </c>
    </row>
    <row r="56" spans="1:13" ht="14.4" customHeight="1" x14ac:dyDescent="0.3">
      <c r="A56" s="660" t="s">
        <v>574</v>
      </c>
      <c r="B56" s="661" t="s">
        <v>2307</v>
      </c>
      <c r="C56" s="661" t="s">
        <v>1895</v>
      </c>
      <c r="D56" s="661" t="s">
        <v>2308</v>
      </c>
      <c r="E56" s="661" t="s">
        <v>2309</v>
      </c>
      <c r="F56" s="664"/>
      <c r="G56" s="664"/>
      <c r="H56" s="677">
        <v>0</v>
      </c>
      <c r="I56" s="664">
        <v>157</v>
      </c>
      <c r="J56" s="664">
        <v>12129.923135262292</v>
      </c>
      <c r="K56" s="677">
        <v>1</v>
      </c>
      <c r="L56" s="664">
        <v>157</v>
      </c>
      <c r="M56" s="665">
        <v>12129.923135262292</v>
      </c>
    </row>
    <row r="57" spans="1:13" ht="14.4" customHeight="1" x14ac:dyDescent="0.3">
      <c r="A57" s="660" t="s">
        <v>574</v>
      </c>
      <c r="B57" s="661" t="s">
        <v>2310</v>
      </c>
      <c r="C57" s="661" t="s">
        <v>1881</v>
      </c>
      <c r="D57" s="661" t="s">
        <v>1882</v>
      </c>
      <c r="E57" s="661" t="s">
        <v>1854</v>
      </c>
      <c r="F57" s="664"/>
      <c r="G57" s="664"/>
      <c r="H57" s="677">
        <v>0</v>
      </c>
      <c r="I57" s="664">
        <v>70</v>
      </c>
      <c r="J57" s="664">
        <v>3152.1</v>
      </c>
      <c r="K57" s="677">
        <v>1</v>
      </c>
      <c r="L57" s="664">
        <v>70</v>
      </c>
      <c r="M57" s="665">
        <v>3152.1</v>
      </c>
    </row>
    <row r="58" spans="1:13" ht="14.4" customHeight="1" x14ac:dyDescent="0.3">
      <c r="A58" s="660" t="s">
        <v>574</v>
      </c>
      <c r="B58" s="661" t="s">
        <v>2311</v>
      </c>
      <c r="C58" s="661" t="s">
        <v>1916</v>
      </c>
      <c r="D58" s="661" t="s">
        <v>1917</v>
      </c>
      <c r="E58" s="661" t="s">
        <v>1918</v>
      </c>
      <c r="F58" s="664">
        <v>9.2000000000000011</v>
      </c>
      <c r="G58" s="664">
        <v>1975.8879999999999</v>
      </c>
      <c r="H58" s="677">
        <v>0.95563031647859298</v>
      </c>
      <c r="I58" s="664">
        <v>0.6</v>
      </c>
      <c r="J58" s="664">
        <v>91.74</v>
      </c>
      <c r="K58" s="677">
        <v>4.436968352140714E-2</v>
      </c>
      <c r="L58" s="664">
        <v>9.8000000000000007</v>
      </c>
      <c r="M58" s="665">
        <v>2067.6279999999997</v>
      </c>
    </row>
    <row r="59" spans="1:13" ht="14.4" customHeight="1" x14ac:dyDescent="0.3">
      <c r="A59" s="660" t="s">
        <v>574</v>
      </c>
      <c r="B59" s="661" t="s">
        <v>2311</v>
      </c>
      <c r="C59" s="661" t="s">
        <v>1855</v>
      </c>
      <c r="D59" s="661" t="s">
        <v>1818</v>
      </c>
      <c r="E59" s="661" t="s">
        <v>1819</v>
      </c>
      <c r="F59" s="664">
        <v>1.2</v>
      </c>
      <c r="G59" s="664">
        <v>593.99898450984301</v>
      </c>
      <c r="H59" s="677">
        <v>1</v>
      </c>
      <c r="I59" s="664"/>
      <c r="J59" s="664"/>
      <c r="K59" s="677">
        <v>0</v>
      </c>
      <c r="L59" s="664">
        <v>1.2</v>
      </c>
      <c r="M59" s="665">
        <v>593.99898450984301</v>
      </c>
    </row>
    <row r="60" spans="1:13" ht="14.4" customHeight="1" x14ac:dyDescent="0.3">
      <c r="A60" s="660" t="s">
        <v>574</v>
      </c>
      <c r="B60" s="661" t="s">
        <v>2312</v>
      </c>
      <c r="C60" s="661" t="s">
        <v>1892</v>
      </c>
      <c r="D60" s="661" t="s">
        <v>2313</v>
      </c>
      <c r="E60" s="661" t="s">
        <v>2314</v>
      </c>
      <c r="F60" s="664"/>
      <c r="G60" s="664"/>
      <c r="H60" s="677">
        <v>0</v>
      </c>
      <c r="I60" s="664">
        <v>3</v>
      </c>
      <c r="J60" s="664">
        <v>2018.8799999999997</v>
      </c>
      <c r="K60" s="677">
        <v>1</v>
      </c>
      <c r="L60" s="664">
        <v>3</v>
      </c>
      <c r="M60" s="665">
        <v>2018.8799999999997</v>
      </c>
    </row>
    <row r="61" spans="1:13" ht="14.4" customHeight="1" x14ac:dyDescent="0.3">
      <c r="A61" s="660" t="s">
        <v>574</v>
      </c>
      <c r="B61" s="661" t="s">
        <v>2315</v>
      </c>
      <c r="C61" s="661" t="s">
        <v>1919</v>
      </c>
      <c r="D61" s="661" t="s">
        <v>1920</v>
      </c>
      <c r="E61" s="661" t="s">
        <v>1912</v>
      </c>
      <c r="F61" s="664"/>
      <c r="G61" s="664"/>
      <c r="H61" s="677">
        <v>0</v>
      </c>
      <c r="I61" s="664">
        <v>57</v>
      </c>
      <c r="J61" s="664">
        <v>1975.6539999999998</v>
      </c>
      <c r="K61" s="677">
        <v>1</v>
      </c>
      <c r="L61" s="664">
        <v>57</v>
      </c>
      <c r="M61" s="665">
        <v>1975.6539999999998</v>
      </c>
    </row>
    <row r="62" spans="1:13" ht="14.4" customHeight="1" x14ac:dyDescent="0.3">
      <c r="A62" s="660" t="s">
        <v>574</v>
      </c>
      <c r="B62" s="661" t="s">
        <v>2315</v>
      </c>
      <c r="C62" s="661" t="s">
        <v>1921</v>
      </c>
      <c r="D62" s="661" t="s">
        <v>1922</v>
      </c>
      <c r="E62" s="661" t="s">
        <v>1923</v>
      </c>
      <c r="F62" s="664"/>
      <c r="G62" s="664"/>
      <c r="H62" s="677">
        <v>0</v>
      </c>
      <c r="I62" s="664">
        <v>92</v>
      </c>
      <c r="J62" s="664">
        <v>5077.4186892947</v>
      </c>
      <c r="K62" s="677">
        <v>1</v>
      </c>
      <c r="L62" s="664">
        <v>92</v>
      </c>
      <c r="M62" s="665">
        <v>5077.4186892947</v>
      </c>
    </row>
    <row r="63" spans="1:13" ht="14.4" customHeight="1" x14ac:dyDescent="0.3">
      <c r="A63" s="660" t="s">
        <v>574</v>
      </c>
      <c r="B63" s="661" t="s">
        <v>2316</v>
      </c>
      <c r="C63" s="661" t="s">
        <v>1863</v>
      </c>
      <c r="D63" s="661" t="s">
        <v>1864</v>
      </c>
      <c r="E63" s="661" t="s">
        <v>2317</v>
      </c>
      <c r="F63" s="664"/>
      <c r="G63" s="664"/>
      <c r="H63" s="677">
        <v>0</v>
      </c>
      <c r="I63" s="664">
        <v>23.4</v>
      </c>
      <c r="J63" s="664">
        <v>14012.906738810654</v>
      </c>
      <c r="K63" s="677">
        <v>1</v>
      </c>
      <c r="L63" s="664">
        <v>23.4</v>
      </c>
      <c r="M63" s="665">
        <v>14012.906738810654</v>
      </c>
    </row>
    <row r="64" spans="1:13" ht="14.4" customHeight="1" x14ac:dyDescent="0.3">
      <c r="A64" s="660" t="s">
        <v>574</v>
      </c>
      <c r="B64" s="661" t="s">
        <v>2318</v>
      </c>
      <c r="C64" s="661" t="s">
        <v>1763</v>
      </c>
      <c r="D64" s="661" t="s">
        <v>2319</v>
      </c>
      <c r="E64" s="661" t="s">
        <v>2320</v>
      </c>
      <c r="F64" s="664">
        <v>7.4</v>
      </c>
      <c r="G64" s="664">
        <v>3034.6709333333333</v>
      </c>
      <c r="H64" s="677">
        <v>1</v>
      </c>
      <c r="I64" s="664"/>
      <c r="J64" s="664"/>
      <c r="K64" s="677">
        <v>0</v>
      </c>
      <c r="L64" s="664">
        <v>7.4</v>
      </c>
      <c r="M64" s="665">
        <v>3034.6709333333333</v>
      </c>
    </row>
    <row r="65" spans="1:13" ht="14.4" customHeight="1" x14ac:dyDescent="0.3">
      <c r="A65" s="660" t="s">
        <v>574</v>
      </c>
      <c r="B65" s="661" t="s">
        <v>2318</v>
      </c>
      <c r="C65" s="661" t="s">
        <v>1888</v>
      </c>
      <c r="D65" s="661" t="s">
        <v>2321</v>
      </c>
      <c r="E65" s="661" t="s">
        <v>2322</v>
      </c>
      <c r="F65" s="664"/>
      <c r="G65" s="664"/>
      <c r="H65" s="677">
        <v>0</v>
      </c>
      <c r="I65" s="664">
        <v>55</v>
      </c>
      <c r="J65" s="664">
        <v>1588.9459688460324</v>
      </c>
      <c r="K65" s="677">
        <v>1</v>
      </c>
      <c r="L65" s="664">
        <v>55</v>
      </c>
      <c r="M65" s="665">
        <v>1588.9459688460324</v>
      </c>
    </row>
    <row r="66" spans="1:13" ht="14.4" customHeight="1" x14ac:dyDescent="0.3">
      <c r="A66" s="660" t="s">
        <v>574</v>
      </c>
      <c r="B66" s="661" t="s">
        <v>2323</v>
      </c>
      <c r="C66" s="661" t="s">
        <v>1943</v>
      </c>
      <c r="D66" s="661" t="s">
        <v>1944</v>
      </c>
      <c r="E66" s="661" t="s">
        <v>1945</v>
      </c>
      <c r="F66" s="664">
        <v>1.0000000000000004</v>
      </c>
      <c r="G66" s="664">
        <v>159.50000000000006</v>
      </c>
      <c r="H66" s="677">
        <v>8.3333333333333356E-2</v>
      </c>
      <c r="I66" s="664">
        <v>11</v>
      </c>
      <c r="J66" s="664">
        <v>1754.5</v>
      </c>
      <c r="K66" s="677">
        <v>0.91666666666666663</v>
      </c>
      <c r="L66" s="664">
        <v>12</v>
      </c>
      <c r="M66" s="665">
        <v>1914</v>
      </c>
    </row>
    <row r="67" spans="1:13" ht="14.4" customHeight="1" x14ac:dyDescent="0.3">
      <c r="A67" s="660" t="s">
        <v>574</v>
      </c>
      <c r="B67" s="661" t="s">
        <v>2323</v>
      </c>
      <c r="C67" s="661" t="s">
        <v>1929</v>
      </c>
      <c r="D67" s="661" t="s">
        <v>2324</v>
      </c>
      <c r="E67" s="661" t="s">
        <v>1854</v>
      </c>
      <c r="F67" s="664">
        <v>216</v>
      </c>
      <c r="G67" s="664">
        <v>6526.3763405168784</v>
      </c>
      <c r="H67" s="677">
        <v>0.72969986171223222</v>
      </c>
      <c r="I67" s="664">
        <v>80</v>
      </c>
      <c r="J67" s="664">
        <v>2417.542499213765</v>
      </c>
      <c r="K67" s="677">
        <v>0.27030013828776789</v>
      </c>
      <c r="L67" s="664">
        <v>296</v>
      </c>
      <c r="M67" s="665">
        <v>8943.9188397306425</v>
      </c>
    </row>
    <row r="68" spans="1:13" ht="14.4" customHeight="1" x14ac:dyDescent="0.3">
      <c r="A68" s="660" t="s">
        <v>574</v>
      </c>
      <c r="B68" s="661" t="s">
        <v>2325</v>
      </c>
      <c r="C68" s="661" t="s">
        <v>1936</v>
      </c>
      <c r="D68" s="661" t="s">
        <v>1937</v>
      </c>
      <c r="E68" s="661" t="s">
        <v>1938</v>
      </c>
      <c r="F68" s="664"/>
      <c r="G68" s="664"/>
      <c r="H68" s="677">
        <v>0</v>
      </c>
      <c r="I68" s="664">
        <v>131</v>
      </c>
      <c r="J68" s="664">
        <v>375975.83563787641</v>
      </c>
      <c r="K68" s="677">
        <v>1</v>
      </c>
      <c r="L68" s="664">
        <v>131</v>
      </c>
      <c r="M68" s="665">
        <v>375975.83563787641</v>
      </c>
    </row>
    <row r="69" spans="1:13" ht="14.4" customHeight="1" x14ac:dyDescent="0.3">
      <c r="A69" s="660" t="s">
        <v>574</v>
      </c>
      <c r="B69" s="661" t="s">
        <v>2326</v>
      </c>
      <c r="C69" s="661" t="s">
        <v>1940</v>
      </c>
      <c r="D69" s="661" t="s">
        <v>1941</v>
      </c>
      <c r="E69" s="661" t="s">
        <v>2327</v>
      </c>
      <c r="F69" s="664"/>
      <c r="G69" s="664"/>
      <c r="H69" s="677">
        <v>0</v>
      </c>
      <c r="I69" s="664">
        <v>12</v>
      </c>
      <c r="J69" s="664">
        <v>66631.941227641961</v>
      </c>
      <c r="K69" s="677">
        <v>1</v>
      </c>
      <c r="L69" s="664">
        <v>12</v>
      </c>
      <c r="M69" s="665">
        <v>66631.941227641961</v>
      </c>
    </row>
    <row r="70" spans="1:13" ht="14.4" customHeight="1" x14ac:dyDescent="0.3">
      <c r="A70" s="660" t="s">
        <v>574</v>
      </c>
      <c r="B70" s="661" t="s">
        <v>2328</v>
      </c>
      <c r="C70" s="661" t="s">
        <v>1526</v>
      </c>
      <c r="D70" s="661" t="s">
        <v>1527</v>
      </c>
      <c r="E70" s="661" t="s">
        <v>2329</v>
      </c>
      <c r="F70" s="664"/>
      <c r="G70" s="664"/>
      <c r="H70" s="677">
        <v>0</v>
      </c>
      <c r="I70" s="664">
        <v>4</v>
      </c>
      <c r="J70" s="664">
        <v>420.23791172914082</v>
      </c>
      <c r="K70" s="677">
        <v>1</v>
      </c>
      <c r="L70" s="664">
        <v>4</v>
      </c>
      <c r="M70" s="665">
        <v>420.23791172914082</v>
      </c>
    </row>
    <row r="71" spans="1:13" ht="14.4" customHeight="1" x14ac:dyDescent="0.3">
      <c r="A71" s="660" t="s">
        <v>574</v>
      </c>
      <c r="B71" s="661" t="s">
        <v>2328</v>
      </c>
      <c r="C71" s="661" t="s">
        <v>621</v>
      </c>
      <c r="D71" s="661" t="s">
        <v>622</v>
      </c>
      <c r="E71" s="661" t="s">
        <v>2330</v>
      </c>
      <c r="F71" s="664">
        <v>2</v>
      </c>
      <c r="G71" s="664">
        <v>181.98014880926507</v>
      </c>
      <c r="H71" s="677">
        <v>1</v>
      </c>
      <c r="I71" s="664"/>
      <c r="J71" s="664"/>
      <c r="K71" s="677">
        <v>0</v>
      </c>
      <c r="L71" s="664">
        <v>2</v>
      </c>
      <c r="M71" s="665">
        <v>181.98014880926507</v>
      </c>
    </row>
    <row r="72" spans="1:13" ht="14.4" customHeight="1" x14ac:dyDescent="0.3">
      <c r="A72" s="660" t="s">
        <v>574</v>
      </c>
      <c r="B72" s="661" t="s">
        <v>2331</v>
      </c>
      <c r="C72" s="661" t="s">
        <v>1642</v>
      </c>
      <c r="D72" s="661" t="s">
        <v>1643</v>
      </c>
      <c r="E72" s="661" t="s">
        <v>1644</v>
      </c>
      <c r="F72" s="664"/>
      <c r="G72" s="664"/>
      <c r="H72" s="677">
        <v>0</v>
      </c>
      <c r="I72" s="664">
        <v>170</v>
      </c>
      <c r="J72" s="664">
        <v>118175.03784067184</v>
      </c>
      <c r="K72" s="677">
        <v>1</v>
      </c>
      <c r="L72" s="664">
        <v>170</v>
      </c>
      <c r="M72" s="665">
        <v>118175.03784067184</v>
      </c>
    </row>
    <row r="73" spans="1:13" ht="14.4" customHeight="1" x14ac:dyDescent="0.3">
      <c r="A73" s="660" t="s">
        <v>574</v>
      </c>
      <c r="B73" s="661" t="s">
        <v>2332</v>
      </c>
      <c r="C73" s="661" t="s">
        <v>1607</v>
      </c>
      <c r="D73" s="661" t="s">
        <v>1608</v>
      </c>
      <c r="E73" s="661" t="s">
        <v>1609</v>
      </c>
      <c r="F73" s="664"/>
      <c r="G73" s="664"/>
      <c r="H73" s="677">
        <v>0</v>
      </c>
      <c r="I73" s="664">
        <v>46</v>
      </c>
      <c r="J73" s="664">
        <v>39164.390779761263</v>
      </c>
      <c r="K73" s="677">
        <v>1</v>
      </c>
      <c r="L73" s="664">
        <v>46</v>
      </c>
      <c r="M73" s="665">
        <v>39164.390779761263</v>
      </c>
    </row>
    <row r="74" spans="1:13" ht="14.4" customHeight="1" x14ac:dyDescent="0.3">
      <c r="A74" s="660" t="s">
        <v>574</v>
      </c>
      <c r="B74" s="661" t="s">
        <v>2333</v>
      </c>
      <c r="C74" s="661" t="s">
        <v>1646</v>
      </c>
      <c r="D74" s="661" t="s">
        <v>1647</v>
      </c>
      <c r="E74" s="661" t="s">
        <v>1648</v>
      </c>
      <c r="F74" s="664"/>
      <c r="G74" s="664"/>
      <c r="H74" s="677">
        <v>0</v>
      </c>
      <c r="I74" s="664">
        <v>96</v>
      </c>
      <c r="J74" s="664">
        <v>92426.690578172478</v>
      </c>
      <c r="K74" s="677">
        <v>1</v>
      </c>
      <c r="L74" s="664">
        <v>96</v>
      </c>
      <c r="M74" s="665">
        <v>92426.690578172478</v>
      </c>
    </row>
    <row r="75" spans="1:13" ht="14.4" customHeight="1" x14ac:dyDescent="0.3">
      <c r="A75" s="660" t="s">
        <v>574</v>
      </c>
      <c r="B75" s="661" t="s">
        <v>2333</v>
      </c>
      <c r="C75" s="661" t="s">
        <v>1630</v>
      </c>
      <c r="D75" s="661" t="s">
        <v>2334</v>
      </c>
      <c r="E75" s="661" t="s">
        <v>2335</v>
      </c>
      <c r="F75" s="664"/>
      <c r="G75" s="664"/>
      <c r="H75" s="677">
        <v>0</v>
      </c>
      <c r="I75" s="664">
        <v>1</v>
      </c>
      <c r="J75" s="664">
        <v>358.01936310151905</v>
      </c>
      <c r="K75" s="677">
        <v>1</v>
      </c>
      <c r="L75" s="664">
        <v>1</v>
      </c>
      <c r="M75" s="665">
        <v>358.01936310151905</v>
      </c>
    </row>
    <row r="76" spans="1:13" ht="14.4" customHeight="1" x14ac:dyDescent="0.3">
      <c r="A76" s="660" t="s">
        <v>574</v>
      </c>
      <c r="B76" s="661" t="s">
        <v>2336</v>
      </c>
      <c r="C76" s="661" t="s">
        <v>1653</v>
      </c>
      <c r="D76" s="661" t="s">
        <v>1654</v>
      </c>
      <c r="E76" s="661" t="s">
        <v>1655</v>
      </c>
      <c r="F76" s="664"/>
      <c r="G76" s="664"/>
      <c r="H76" s="677">
        <v>0</v>
      </c>
      <c r="I76" s="664">
        <v>1</v>
      </c>
      <c r="J76" s="664">
        <v>954.0700000000005</v>
      </c>
      <c r="K76" s="677">
        <v>1</v>
      </c>
      <c r="L76" s="664">
        <v>1</v>
      </c>
      <c r="M76" s="665">
        <v>954.0700000000005</v>
      </c>
    </row>
    <row r="77" spans="1:13" ht="14.4" customHeight="1" x14ac:dyDescent="0.3">
      <c r="A77" s="660" t="s">
        <v>574</v>
      </c>
      <c r="B77" s="661" t="s">
        <v>2337</v>
      </c>
      <c r="C77" s="661" t="s">
        <v>1626</v>
      </c>
      <c r="D77" s="661" t="s">
        <v>2338</v>
      </c>
      <c r="E77" s="661" t="s">
        <v>2339</v>
      </c>
      <c r="F77" s="664"/>
      <c r="G77" s="664"/>
      <c r="H77" s="677">
        <v>0</v>
      </c>
      <c r="I77" s="664">
        <v>5</v>
      </c>
      <c r="J77" s="664">
        <v>851.2</v>
      </c>
      <c r="K77" s="677">
        <v>1</v>
      </c>
      <c r="L77" s="664">
        <v>5</v>
      </c>
      <c r="M77" s="665">
        <v>851.2</v>
      </c>
    </row>
    <row r="78" spans="1:13" ht="14.4" customHeight="1" x14ac:dyDescent="0.3">
      <c r="A78" s="660" t="s">
        <v>574</v>
      </c>
      <c r="B78" s="661" t="s">
        <v>2340</v>
      </c>
      <c r="C78" s="661" t="s">
        <v>1580</v>
      </c>
      <c r="D78" s="661" t="s">
        <v>1581</v>
      </c>
      <c r="E78" s="661" t="s">
        <v>2341</v>
      </c>
      <c r="F78" s="664"/>
      <c r="G78" s="664"/>
      <c r="H78" s="677">
        <v>0</v>
      </c>
      <c r="I78" s="664">
        <v>4</v>
      </c>
      <c r="J78" s="664">
        <v>197.84000000000006</v>
      </c>
      <c r="K78" s="677">
        <v>1</v>
      </c>
      <c r="L78" s="664">
        <v>4</v>
      </c>
      <c r="M78" s="665">
        <v>197.84000000000006</v>
      </c>
    </row>
    <row r="79" spans="1:13" ht="14.4" customHeight="1" x14ac:dyDescent="0.3">
      <c r="A79" s="660" t="s">
        <v>574</v>
      </c>
      <c r="B79" s="661" t="s">
        <v>2340</v>
      </c>
      <c r="C79" s="661" t="s">
        <v>1623</v>
      </c>
      <c r="D79" s="661" t="s">
        <v>1538</v>
      </c>
      <c r="E79" s="661" t="s">
        <v>2342</v>
      </c>
      <c r="F79" s="664"/>
      <c r="G79" s="664"/>
      <c r="H79" s="677">
        <v>0</v>
      </c>
      <c r="I79" s="664">
        <v>4</v>
      </c>
      <c r="J79" s="664">
        <v>395.98999605938457</v>
      </c>
      <c r="K79" s="677">
        <v>1</v>
      </c>
      <c r="L79" s="664">
        <v>4</v>
      </c>
      <c r="M79" s="665">
        <v>395.98999605938457</v>
      </c>
    </row>
    <row r="80" spans="1:13" ht="14.4" customHeight="1" x14ac:dyDescent="0.3">
      <c r="A80" s="660" t="s">
        <v>574</v>
      </c>
      <c r="B80" s="661" t="s">
        <v>2340</v>
      </c>
      <c r="C80" s="661" t="s">
        <v>1537</v>
      </c>
      <c r="D80" s="661" t="s">
        <v>1538</v>
      </c>
      <c r="E80" s="661" t="s">
        <v>2343</v>
      </c>
      <c r="F80" s="664"/>
      <c r="G80" s="664"/>
      <c r="H80" s="677">
        <v>0</v>
      </c>
      <c r="I80" s="664">
        <v>2</v>
      </c>
      <c r="J80" s="664">
        <v>397.49899118389175</v>
      </c>
      <c r="K80" s="677">
        <v>1</v>
      </c>
      <c r="L80" s="664">
        <v>2</v>
      </c>
      <c r="M80" s="665">
        <v>397.49899118389175</v>
      </c>
    </row>
    <row r="81" spans="1:13" ht="14.4" customHeight="1" x14ac:dyDescent="0.3">
      <c r="A81" s="660" t="s">
        <v>574</v>
      </c>
      <c r="B81" s="661" t="s">
        <v>2344</v>
      </c>
      <c r="C81" s="661" t="s">
        <v>629</v>
      </c>
      <c r="D81" s="661" t="s">
        <v>630</v>
      </c>
      <c r="E81" s="661" t="s">
        <v>631</v>
      </c>
      <c r="F81" s="664">
        <v>1</v>
      </c>
      <c r="G81" s="664">
        <v>151.54</v>
      </c>
      <c r="H81" s="677">
        <v>1</v>
      </c>
      <c r="I81" s="664"/>
      <c r="J81" s="664"/>
      <c r="K81" s="677">
        <v>0</v>
      </c>
      <c r="L81" s="664">
        <v>1</v>
      </c>
      <c r="M81" s="665">
        <v>151.54</v>
      </c>
    </row>
    <row r="82" spans="1:13" ht="14.4" customHeight="1" x14ac:dyDescent="0.3">
      <c r="A82" s="660" t="s">
        <v>574</v>
      </c>
      <c r="B82" s="661" t="s">
        <v>2345</v>
      </c>
      <c r="C82" s="661" t="s">
        <v>1599</v>
      </c>
      <c r="D82" s="661" t="s">
        <v>1600</v>
      </c>
      <c r="E82" s="661" t="s">
        <v>1601</v>
      </c>
      <c r="F82" s="664"/>
      <c r="G82" s="664"/>
      <c r="H82" s="677">
        <v>0</v>
      </c>
      <c r="I82" s="664">
        <v>6</v>
      </c>
      <c r="J82" s="664">
        <v>594.83736848839601</v>
      </c>
      <c r="K82" s="677">
        <v>1</v>
      </c>
      <c r="L82" s="664">
        <v>6</v>
      </c>
      <c r="M82" s="665">
        <v>594.83736848839601</v>
      </c>
    </row>
    <row r="83" spans="1:13" ht="14.4" customHeight="1" x14ac:dyDescent="0.3">
      <c r="A83" s="660" t="s">
        <v>574</v>
      </c>
      <c r="B83" s="661" t="s">
        <v>2346</v>
      </c>
      <c r="C83" s="661" t="s">
        <v>1556</v>
      </c>
      <c r="D83" s="661" t="s">
        <v>1557</v>
      </c>
      <c r="E83" s="661" t="s">
        <v>1558</v>
      </c>
      <c r="F83" s="664"/>
      <c r="G83" s="664"/>
      <c r="H83" s="677">
        <v>0</v>
      </c>
      <c r="I83" s="664">
        <v>45</v>
      </c>
      <c r="J83" s="664">
        <v>3563.3957172272767</v>
      </c>
      <c r="K83" s="677">
        <v>1</v>
      </c>
      <c r="L83" s="664">
        <v>45</v>
      </c>
      <c r="M83" s="665">
        <v>3563.3957172272767</v>
      </c>
    </row>
    <row r="84" spans="1:13" ht="14.4" customHeight="1" x14ac:dyDescent="0.3">
      <c r="A84" s="660" t="s">
        <v>574</v>
      </c>
      <c r="B84" s="661" t="s">
        <v>2347</v>
      </c>
      <c r="C84" s="661" t="s">
        <v>1674</v>
      </c>
      <c r="D84" s="661" t="s">
        <v>1675</v>
      </c>
      <c r="E84" s="661" t="s">
        <v>1668</v>
      </c>
      <c r="F84" s="664">
        <v>40</v>
      </c>
      <c r="G84" s="664">
        <v>17711.199999999997</v>
      </c>
      <c r="H84" s="677">
        <v>1</v>
      </c>
      <c r="I84" s="664"/>
      <c r="J84" s="664"/>
      <c r="K84" s="677">
        <v>0</v>
      </c>
      <c r="L84" s="664">
        <v>40</v>
      </c>
      <c r="M84" s="665">
        <v>17711.199999999997</v>
      </c>
    </row>
    <row r="85" spans="1:13" ht="14.4" customHeight="1" x14ac:dyDescent="0.3">
      <c r="A85" s="660" t="s">
        <v>574</v>
      </c>
      <c r="B85" s="661" t="s">
        <v>2347</v>
      </c>
      <c r="C85" s="661" t="s">
        <v>1666</v>
      </c>
      <c r="D85" s="661" t="s">
        <v>1667</v>
      </c>
      <c r="E85" s="661" t="s">
        <v>1668</v>
      </c>
      <c r="F85" s="664">
        <v>15</v>
      </c>
      <c r="G85" s="664">
        <v>3591.15</v>
      </c>
      <c r="H85" s="677">
        <v>1</v>
      </c>
      <c r="I85" s="664"/>
      <c r="J85" s="664"/>
      <c r="K85" s="677">
        <v>0</v>
      </c>
      <c r="L85" s="664">
        <v>15</v>
      </c>
      <c r="M85" s="665">
        <v>3591.15</v>
      </c>
    </row>
    <row r="86" spans="1:13" ht="14.4" customHeight="1" x14ac:dyDescent="0.3">
      <c r="A86" s="660" t="s">
        <v>574</v>
      </c>
      <c r="B86" s="661" t="s">
        <v>2347</v>
      </c>
      <c r="C86" s="661" t="s">
        <v>1741</v>
      </c>
      <c r="D86" s="661" t="s">
        <v>2348</v>
      </c>
      <c r="E86" s="661" t="s">
        <v>1668</v>
      </c>
      <c r="F86" s="664"/>
      <c r="G86" s="664"/>
      <c r="H86" s="677">
        <v>0</v>
      </c>
      <c r="I86" s="664">
        <v>32</v>
      </c>
      <c r="J86" s="664">
        <v>6930.0788893905292</v>
      </c>
      <c r="K86" s="677">
        <v>1</v>
      </c>
      <c r="L86" s="664">
        <v>32</v>
      </c>
      <c r="M86" s="665">
        <v>6930.0788893905292</v>
      </c>
    </row>
    <row r="87" spans="1:13" ht="14.4" customHeight="1" x14ac:dyDescent="0.3">
      <c r="A87" s="660" t="s">
        <v>574</v>
      </c>
      <c r="B87" s="661" t="s">
        <v>2347</v>
      </c>
      <c r="C87" s="661" t="s">
        <v>1727</v>
      </c>
      <c r="D87" s="661" t="s">
        <v>1728</v>
      </c>
      <c r="E87" s="661" t="s">
        <v>1729</v>
      </c>
      <c r="F87" s="664"/>
      <c r="G87" s="664"/>
      <c r="H87" s="677">
        <v>0</v>
      </c>
      <c r="I87" s="664">
        <v>10</v>
      </c>
      <c r="J87" s="664">
        <v>406.30000000000007</v>
      </c>
      <c r="K87" s="677">
        <v>1</v>
      </c>
      <c r="L87" s="664">
        <v>10</v>
      </c>
      <c r="M87" s="665">
        <v>406.30000000000007</v>
      </c>
    </row>
    <row r="88" spans="1:13" ht="14.4" customHeight="1" x14ac:dyDescent="0.3">
      <c r="A88" s="660" t="s">
        <v>574</v>
      </c>
      <c r="B88" s="661" t="s">
        <v>2347</v>
      </c>
      <c r="C88" s="661" t="s">
        <v>1672</v>
      </c>
      <c r="D88" s="661" t="s">
        <v>1673</v>
      </c>
      <c r="E88" s="661" t="s">
        <v>1668</v>
      </c>
      <c r="F88" s="664">
        <v>5</v>
      </c>
      <c r="G88" s="664">
        <v>5667.6</v>
      </c>
      <c r="H88" s="677">
        <v>1</v>
      </c>
      <c r="I88" s="664"/>
      <c r="J88" s="664"/>
      <c r="K88" s="677">
        <v>0</v>
      </c>
      <c r="L88" s="664">
        <v>5</v>
      </c>
      <c r="M88" s="665">
        <v>5667.6</v>
      </c>
    </row>
    <row r="89" spans="1:13" ht="14.4" customHeight="1" x14ac:dyDescent="0.3">
      <c r="A89" s="660" t="s">
        <v>574</v>
      </c>
      <c r="B89" s="661" t="s">
        <v>2347</v>
      </c>
      <c r="C89" s="661" t="s">
        <v>1752</v>
      </c>
      <c r="D89" s="661" t="s">
        <v>2349</v>
      </c>
      <c r="E89" s="661" t="s">
        <v>1735</v>
      </c>
      <c r="F89" s="664"/>
      <c r="G89" s="664"/>
      <c r="H89" s="677">
        <v>0</v>
      </c>
      <c r="I89" s="664">
        <v>56</v>
      </c>
      <c r="J89" s="664">
        <v>12209.636988080516</v>
      </c>
      <c r="K89" s="677">
        <v>1</v>
      </c>
      <c r="L89" s="664">
        <v>56</v>
      </c>
      <c r="M89" s="665">
        <v>12209.636988080516</v>
      </c>
    </row>
    <row r="90" spans="1:13" ht="14.4" customHeight="1" x14ac:dyDescent="0.3">
      <c r="A90" s="660" t="s">
        <v>574</v>
      </c>
      <c r="B90" s="661" t="s">
        <v>2347</v>
      </c>
      <c r="C90" s="661" t="s">
        <v>1756</v>
      </c>
      <c r="D90" s="661" t="s">
        <v>1757</v>
      </c>
      <c r="E90" s="661" t="s">
        <v>1735</v>
      </c>
      <c r="F90" s="664"/>
      <c r="G90" s="664"/>
      <c r="H90" s="677">
        <v>0</v>
      </c>
      <c r="I90" s="664">
        <v>40</v>
      </c>
      <c r="J90" s="664">
        <v>15620.48</v>
      </c>
      <c r="K90" s="677">
        <v>1</v>
      </c>
      <c r="L90" s="664">
        <v>40</v>
      </c>
      <c r="M90" s="665">
        <v>15620.48</v>
      </c>
    </row>
    <row r="91" spans="1:13" ht="14.4" customHeight="1" x14ac:dyDescent="0.3">
      <c r="A91" s="660" t="s">
        <v>574</v>
      </c>
      <c r="B91" s="661" t="s">
        <v>2347</v>
      </c>
      <c r="C91" s="661" t="s">
        <v>1747</v>
      </c>
      <c r="D91" s="661" t="s">
        <v>1748</v>
      </c>
      <c r="E91" s="661" t="s">
        <v>1735</v>
      </c>
      <c r="F91" s="664"/>
      <c r="G91" s="664"/>
      <c r="H91" s="677">
        <v>0</v>
      </c>
      <c r="I91" s="664">
        <v>41</v>
      </c>
      <c r="J91" s="664">
        <v>17457.789244074065</v>
      </c>
      <c r="K91" s="677">
        <v>1</v>
      </c>
      <c r="L91" s="664">
        <v>41</v>
      </c>
      <c r="M91" s="665">
        <v>17457.789244074065</v>
      </c>
    </row>
    <row r="92" spans="1:13" ht="14.4" customHeight="1" x14ac:dyDescent="0.3">
      <c r="A92" s="660" t="s">
        <v>574</v>
      </c>
      <c r="B92" s="661" t="s">
        <v>2347</v>
      </c>
      <c r="C92" s="661" t="s">
        <v>1745</v>
      </c>
      <c r="D92" s="661" t="s">
        <v>1746</v>
      </c>
      <c r="E92" s="661" t="s">
        <v>1729</v>
      </c>
      <c r="F92" s="664"/>
      <c r="G92" s="664"/>
      <c r="H92" s="677">
        <v>0</v>
      </c>
      <c r="I92" s="664">
        <v>3</v>
      </c>
      <c r="J92" s="664">
        <v>100.71000000000002</v>
      </c>
      <c r="K92" s="677">
        <v>1</v>
      </c>
      <c r="L92" s="664">
        <v>3</v>
      </c>
      <c r="M92" s="665">
        <v>100.71000000000002</v>
      </c>
    </row>
    <row r="93" spans="1:13" ht="14.4" customHeight="1" x14ac:dyDescent="0.3">
      <c r="A93" s="660" t="s">
        <v>574</v>
      </c>
      <c r="B93" s="661" t="s">
        <v>2347</v>
      </c>
      <c r="C93" s="661" t="s">
        <v>1731</v>
      </c>
      <c r="D93" s="661" t="s">
        <v>1732</v>
      </c>
      <c r="E93" s="661" t="s">
        <v>1729</v>
      </c>
      <c r="F93" s="664"/>
      <c r="G93" s="664"/>
      <c r="H93" s="677">
        <v>0</v>
      </c>
      <c r="I93" s="664">
        <v>1</v>
      </c>
      <c r="J93" s="664">
        <v>33.57</v>
      </c>
      <c r="K93" s="677">
        <v>1</v>
      </c>
      <c r="L93" s="664">
        <v>1</v>
      </c>
      <c r="M93" s="665">
        <v>33.57</v>
      </c>
    </row>
    <row r="94" spans="1:13" ht="14.4" customHeight="1" x14ac:dyDescent="0.3">
      <c r="A94" s="660" t="s">
        <v>574</v>
      </c>
      <c r="B94" s="661" t="s">
        <v>2347</v>
      </c>
      <c r="C94" s="661" t="s">
        <v>1669</v>
      </c>
      <c r="D94" s="661" t="s">
        <v>1670</v>
      </c>
      <c r="E94" s="661" t="s">
        <v>1668</v>
      </c>
      <c r="F94" s="664">
        <v>140</v>
      </c>
      <c r="G94" s="664">
        <v>15762.6</v>
      </c>
      <c r="H94" s="677">
        <v>1</v>
      </c>
      <c r="I94" s="664"/>
      <c r="J94" s="664"/>
      <c r="K94" s="677">
        <v>0</v>
      </c>
      <c r="L94" s="664">
        <v>140</v>
      </c>
      <c r="M94" s="665">
        <v>15762.6</v>
      </c>
    </row>
    <row r="95" spans="1:13" ht="14.4" customHeight="1" x14ac:dyDescent="0.3">
      <c r="A95" s="660" t="s">
        <v>574</v>
      </c>
      <c r="B95" s="661" t="s">
        <v>2347</v>
      </c>
      <c r="C95" s="661" t="s">
        <v>1749</v>
      </c>
      <c r="D95" s="661" t="s">
        <v>1750</v>
      </c>
      <c r="E95" s="661" t="s">
        <v>1735</v>
      </c>
      <c r="F95" s="664"/>
      <c r="G95" s="664"/>
      <c r="H95" s="677">
        <v>0</v>
      </c>
      <c r="I95" s="664">
        <v>113</v>
      </c>
      <c r="J95" s="664">
        <v>20736.736431995785</v>
      </c>
      <c r="K95" s="677">
        <v>1</v>
      </c>
      <c r="L95" s="664">
        <v>113</v>
      </c>
      <c r="M95" s="665">
        <v>20736.736431995785</v>
      </c>
    </row>
    <row r="96" spans="1:13" ht="14.4" customHeight="1" x14ac:dyDescent="0.3">
      <c r="A96" s="660" t="s">
        <v>574</v>
      </c>
      <c r="B96" s="661" t="s">
        <v>2347</v>
      </c>
      <c r="C96" s="661" t="s">
        <v>1737</v>
      </c>
      <c r="D96" s="661" t="s">
        <v>1738</v>
      </c>
      <c r="E96" s="661" t="s">
        <v>1735</v>
      </c>
      <c r="F96" s="664"/>
      <c r="G96" s="664"/>
      <c r="H96" s="677">
        <v>0</v>
      </c>
      <c r="I96" s="664">
        <v>64</v>
      </c>
      <c r="J96" s="664">
        <v>13258.555041505986</v>
      </c>
      <c r="K96" s="677">
        <v>1</v>
      </c>
      <c r="L96" s="664">
        <v>64</v>
      </c>
      <c r="M96" s="665">
        <v>13258.555041505986</v>
      </c>
    </row>
    <row r="97" spans="1:13" ht="14.4" customHeight="1" x14ac:dyDescent="0.3">
      <c r="A97" s="660" t="s">
        <v>574</v>
      </c>
      <c r="B97" s="661" t="s">
        <v>2347</v>
      </c>
      <c r="C97" s="661" t="s">
        <v>1733</v>
      </c>
      <c r="D97" s="661" t="s">
        <v>1734</v>
      </c>
      <c r="E97" s="661" t="s">
        <v>1735</v>
      </c>
      <c r="F97" s="664"/>
      <c r="G97" s="664"/>
      <c r="H97" s="677">
        <v>0</v>
      </c>
      <c r="I97" s="664">
        <v>48</v>
      </c>
      <c r="J97" s="664">
        <v>12161.52</v>
      </c>
      <c r="K97" s="677">
        <v>1</v>
      </c>
      <c r="L97" s="664">
        <v>48</v>
      </c>
      <c r="M97" s="665">
        <v>12161.52</v>
      </c>
    </row>
    <row r="98" spans="1:13" ht="14.4" customHeight="1" x14ac:dyDescent="0.3">
      <c r="A98" s="660" t="s">
        <v>574</v>
      </c>
      <c r="B98" s="661" t="s">
        <v>2347</v>
      </c>
      <c r="C98" s="661" t="s">
        <v>1676</v>
      </c>
      <c r="D98" s="661" t="s">
        <v>1677</v>
      </c>
      <c r="E98" s="661" t="s">
        <v>1668</v>
      </c>
      <c r="F98" s="664">
        <v>10</v>
      </c>
      <c r="G98" s="664">
        <v>1289.8000000000002</v>
      </c>
      <c r="H98" s="677">
        <v>1</v>
      </c>
      <c r="I98" s="664"/>
      <c r="J98" s="664"/>
      <c r="K98" s="677">
        <v>0</v>
      </c>
      <c r="L98" s="664">
        <v>10</v>
      </c>
      <c r="M98" s="665">
        <v>1289.8000000000002</v>
      </c>
    </row>
    <row r="99" spans="1:13" ht="14.4" customHeight="1" x14ac:dyDescent="0.3">
      <c r="A99" s="660" t="s">
        <v>574</v>
      </c>
      <c r="B99" s="661" t="s">
        <v>2347</v>
      </c>
      <c r="C99" s="661" t="s">
        <v>1759</v>
      </c>
      <c r="D99" s="661" t="s">
        <v>1732</v>
      </c>
      <c r="E99" s="661" t="s">
        <v>1760</v>
      </c>
      <c r="F99" s="664"/>
      <c r="G99" s="664"/>
      <c r="H99" s="677">
        <v>0</v>
      </c>
      <c r="I99" s="664">
        <v>3</v>
      </c>
      <c r="J99" s="664">
        <v>411.24</v>
      </c>
      <c r="K99" s="677">
        <v>1</v>
      </c>
      <c r="L99" s="664">
        <v>3</v>
      </c>
      <c r="M99" s="665">
        <v>411.24</v>
      </c>
    </row>
    <row r="100" spans="1:13" ht="14.4" customHeight="1" x14ac:dyDescent="0.3">
      <c r="A100" s="660" t="s">
        <v>577</v>
      </c>
      <c r="B100" s="661" t="s">
        <v>2350</v>
      </c>
      <c r="C100" s="661" t="s">
        <v>2091</v>
      </c>
      <c r="D100" s="661" t="s">
        <v>2092</v>
      </c>
      <c r="E100" s="661" t="s">
        <v>2093</v>
      </c>
      <c r="F100" s="664"/>
      <c r="G100" s="664"/>
      <c r="H100" s="677">
        <v>0</v>
      </c>
      <c r="I100" s="664">
        <v>18</v>
      </c>
      <c r="J100" s="664">
        <v>6551.6206765642946</v>
      </c>
      <c r="K100" s="677">
        <v>1</v>
      </c>
      <c r="L100" s="664">
        <v>18</v>
      </c>
      <c r="M100" s="665">
        <v>6551.6206765642946</v>
      </c>
    </row>
    <row r="101" spans="1:13" ht="14.4" customHeight="1" x14ac:dyDescent="0.3">
      <c r="A101" s="660" t="s">
        <v>577</v>
      </c>
      <c r="B101" s="661" t="s">
        <v>2350</v>
      </c>
      <c r="C101" s="661" t="s">
        <v>1972</v>
      </c>
      <c r="D101" s="661" t="s">
        <v>1973</v>
      </c>
      <c r="E101" s="661" t="s">
        <v>1974</v>
      </c>
      <c r="F101" s="664">
        <v>1</v>
      </c>
      <c r="G101" s="664">
        <v>387.59</v>
      </c>
      <c r="H101" s="677">
        <v>1</v>
      </c>
      <c r="I101" s="664"/>
      <c r="J101" s="664"/>
      <c r="K101" s="677">
        <v>0</v>
      </c>
      <c r="L101" s="664">
        <v>1</v>
      </c>
      <c r="M101" s="665">
        <v>387.59</v>
      </c>
    </row>
    <row r="102" spans="1:13" ht="14.4" customHeight="1" x14ac:dyDescent="0.3">
      <c r="A102" s="660" t="s">
        <v>577</v>
      </c>
      <c r="B102" s="661" t="s">
        <v>2252</v>
      </c>
      <c r="C102" s="661" t="s">
        <v>1570</v>
      </c>
      <c r="D102" s="661" t="s">
        <v>1531</v>
      </c>
      <c r="E102" s="661" t="s">
        <v>1571</v>
      </c>
      <c r="F102" s="664"/>
      <c r="G102" s="664"/>
      <c r="H102" s="677">
        <v>0</v>
      </c>
      <c r="I102" s="664">
        <v>2</v>
      </c>
      <c r="J102" s="664">
        <v>270.41999999999979</v>
      </c>
      <c r="K102" s="677">
        <v>1</v>
      </c>
      <c r="L102" s="664">
        <v>2</v>
      </c>
      <c r="M102" s="665">
        <v>270.41999999999979</v>
      </c>
    </row>
    <row r="103" spans="1:13" ht="14.4" customHeight="1" x14ac:dyDescent="0.3">
      <c r="A103" s="660" t="s">
        <v>577</v>
      </c>
      <c r="B103" s="661" t="s">
        <v>2351</v>
      </c>
      <c r="C103" s="661" t="s">
        <v>2110</v>
      </c>
      <c r="D103" s="661" t="s">
        <v>2111</v>
      </c>
      <c r="E103" s="661" t="s">
        <v>2352</v>
      </c>
      <c r="F103" s="664"/>
      <c r="G103" s="664"/>
      <c r="H103" s="677">
        <v>0</v>
      </c>
      <c r="I103" s="664">
        <v>3</v>
      </c>
      <c r="J103" s="664">
        <v>995.69593016909721</v>
      </c>
      <c r="K103" s="677">
        <v>1</v>
      </c>
      <c r="L103" s="664">
        <v>3</v>
      </c>
      <c r="M103" s="665">
        <v>995.69593016909721</v>
      </c>
    </row>
    <row r="104" spans="1:13" ht="14.4" customHeight="1" x14ac:dyDescent="0.3">
      <c r="A104" s="660" t="s">
        <v>577</v>
      </c>
      <c r="B104" s="661" t="s">
        <v>2353</v>
      </c>
      <c r="C104" s="661" t="s">
        <v>2103</v>
      </c>
      <c r="D104" s="661" t="s">
        <v>2104</v>
      </c>
      <c r="E104" s="661" t="s">
        <v>2105</v>
      </c>
      <c r="F104" s="664"/>
      <c r="G104" s="664"/>
      <c r="H104" s="677">
        <v>0</v>
      </c>
      <c r="I104" s="664">
        <v>2</v>
      </c>
      <c r="J104" s="664">
        <v>268.53996349881186</v>
      </c>
      <c r="K104" s="677">
        <v>1</v>
      </c>
      <c r="L104" s="664">
        <v>2</v>
      </c>
      <c r="M104" s="665">
        <v>268.53996349881186</v>
      </c>
    </row>
    <row r="105" spans="1:13" ht="14.4" customHeight="1" x14ac:dyDescent="0.3">
      <c r="A105" s="660" t="s">
        <v>577</v>
      </c>
      <c r="B105" s="661" t="s">
        <v>2353</v>
      </c>
      <c r="C105" s="661" t="s">
        <v>2107</v>
      </c>
      <c r="D105" s="661" t="s">
        <v>2104</v>
      </c>
      <c r="E105" s="661" t="s">
        <v>2108</v>
      </c>
      <c r="F105" s="664"/>
      <c r="G105" s="664"/>
      <c r="H105" s="677">
        <v>0</v>
      </c>
      <c r="I105" s="664">
        <v>12</v>
      </c>
      <c r="J105" s="664">
        <v>6449.7599999999993</v>
      </c>
      <c r="K105" s="677">
        <v>1</v>
      </c>
      <c r="L105" s="664">
        <v>12</v>
      </c>
      <c r="M105" s="665">
        <v>6449.7599999999993</v>
      </c>
    </row>
    <row r="106" spans="1:13" ht="14.4" customHeight="1" x14ac:dyDescent="0.3">
      <c r="A106" s="660" t="s">
        <v>577</v>
      </c>
      <c r="B106" s="661" t="s">
        <v>2354</v>
      </c>
      <c r="C106" s="661" t="s">
        <v>2113</v>
      </c>
      <c r="D106" s="661" t="s">
        <v>2114</v>
      </c>
      <c r="E106" s="661" t="s">
        <v>2115</v>
      </c>
      <c r="F106" s="664"/>
      <c r="G106" s="664"/>
      <c r="H106" s="677">
        <v>0</v>
      </c>
      <c r="I106" s="664">
        <v>132</v>
      </c>
      <c r="J106" s="664">
        <v>320870</v>
      </c>
      <c r="K106" s="677">
        <v>1</v>
      </c>
      <c r="L106" s="664">
        <v>132</v>
      </c>
      <c r="M106" s="665">
        <v>320870</v>
      </c>
    </row>
    <row r="107" spans="1:13" ht="14.4" customHeight="1" x14ac:dyDescent="0.3">
      <c r="A107" s="660" t="s">
        <v>577</v>
      </c>
      <c r="B107" s="661" t="s">
        <v>2331</v>
      </c>
      <c r="C107" s="661" t="s">
        <v>2099</v>
      </c>
      <c r="D107" s="661" t="s">
        <v>2096</v>
      </c>
      <c r="E107" s="661" t="s">
        <v>2101</v>
      </c>
      <c r="F107" s="664"/>
      <c r="G107" s="664"/>
      <c r="H107" s="677">
        <v>0</v>
      </c>
      <c r="I107" s="664">
        <v>160</v>
      </c>
      <c r="J107" s="664">
        <v>13312.390930146363</v>
      </c>
      <c r="K107" s="677">
        <v>1</v>
      </c>
      <c r="L107" s="664">
        <v>160</v>
      </c>
      <c r="M107" s="665">
        <v>13312.390930146363</v>
      </c>
    </row>
    <row r="108" spans="1:13" ht="14.4" customHeight="1" x14ac:dyDescent="0.3">
      <c r="A108" s="660" t="s">
        <v>577</v>
      </c>
      <c r="B108" s="661" t="s">
        <v>2331</v>
      </c>
      <c r="C108" s="661" t="s">
        <v>2095</v>
      </c>
      <c r="D108" s="661" t="s">
        <v>2096</v>
      </c>
      <c r="E108" s="661" t="s">
        <v>2097</v>
      </c>
      <c r="F108" s="664"/>
      <c r="G108" s="664"/>
      <c r="H108" s="677">
        <v>0</v>
      </c>
      <c r="I108" s="664">
        <v>880</v>
      </c>
      <c r="J108" s="664">
        <v>162183.93543462662</v>
      </c>
      <c r="K108" s="677">
        <v>1</v>
      </c>
      <c r="L108" s="664">
        <v>880</v>
      </c>
      <c r="M108" s="665">
        <v>162183.93543462662</v>
      </c>
    </row>
    <row r="109" spans="1:13" ht="14.4" customHeight="1" x14ac:dyDescent="0.3">
      <c r="A109" s="660" t="s">
        <v>577</v>
      </c>
      <c r="B109" s="661" t="s">
        <v>2332</v>
      </c>
      <c r="C109" s="661" t="s">
        <v>1966</v>
      </c>
      <c r="D109" s="661" t="s">
        <v>2355</v>
      </c>
      <c r="E109" s="661" t="s">
        <v>1968</v>
      </c>
      <c r="F109" s="664">
        <v>1</v>
      </c>
      <c r="G109" s="664">
        <v>236.16416666666663</v>
      </c>
      <c r="H109" s="677">
        <v>1</v>
      </c>
      <c r="I109" s="664"/>
      <c r="J109" s="664"/>
      <c r="K109" s="677">
        <v>0</v>
      </c>
      <c r="L109" s="664">
        <v>1</v>
      </c>
      <c r="M109" s="665">
        <v>236.16416666666663</v>
      </c>
    </row>
    <row r="110" spans="1:13" ht="14.4" customHeight="1" x14ac:dyDescent="0.3">
      <c r="A110" s="660" t="s">
        <v>577</v>
      </c>
      <c r="B110" s="661" t="s">
        <v>2332</v>
      </c>
      <c r="C110" s="661" t="s">
        <v>1962</v>
      </c>
      <c r="D110" s="661" t="s">
        <v>1963</v>
      </c>
      <c r="E110" s="661" t="s">
        <v>1964</v>
      </c>
      <c r="F110" s="664">
        <v>1</v>
      </c>
      <c r="G110" s="664">
        <v>900.00070203790347</v>
      </c>
      <c r="H110" s="677">
        <v>1</v>
      </c>
      <c r="I110" s="664"/>
      <c r="J110" s="664"/>
      <c r="K110" s="677">
        <v>0</v>
      </c>
      <c r="L110" s="664">
        <v>1</v>
      </c>
      <c r="M110" s="665">
        <v>900.00070203790347</v>
      </c>
    </row>
    <row r="111" spans="1:13" ht="14.4" customHeight="1" x14ac:dyDescent="0.3">
      <c r="A111" s="660" t="s">
        <v>577</v>
      </c>
      <c r="B111" s="661" t="s">
        <v>2332</v>
      </c>
      <c r="C111" s="661" t="s">
        <v>2085</v>
      </c>
      <c r="D111" s="661" t="s">
        <v>1608</v>
      </c>
      <c r="E111" s="661" t="s">
        <v>2086</v>
      </c>
      <c r="F111" s="664"/>
      <c r="G111" s="664"/>
      <c r="H111" s="677">
        <v>0</v>
      </c>
      <c r="I111" s="664">
        <v>56</v>
      </c>
      <c r="J111" s="664">
        <v>14421.809850787469</v>
      </c>
      <c r="K111" s="677">
        <v>1</v>
      </c>
      <c r="L111" s="664">
        <v>56</v>
      </c>
      <c r="M111" s="665">
        <v>14421.809850787469</v>
      </c>
    </row>
    <row r="112" spans="1:13" ht="14.4" customHeight="1" x14ac:dyDescent="0.3">
      <c r="A112" s="660" t="s">
        <v>577</v>
      </c>
      <c r="B112" s="661" t="s">
        <v>2332</v>
      </c>
      <c r="C112" s="661" t="s">
        <v>1607</v>
      </c>
      <c r="D112" s="661" t="s">
        <v>1608</v>
      </c>
      <c r="E112" s="661" t="s">
        <v>1609</v>
      </c>
      <c r="F112" s="664"/>
      <c r="G112" s="664"/>
      <c r="H112" s="677">
        <v>0</v>
      </c>
      <c r="I112" s="664">
        <v>74</v>
      </c>
      <c r="J112" s="664">
        <v>65680.612872171652</v>
      </c>
      <c r="K112" s="677">
        <v>1</v>
      </c>
      <c r="L112" s="664">
        <v>74</v>
      </c>
      <c r="M112" s="665">
        <v>65680.612872171652</v>
      </c>
    </row>
    <row r="113" spans="1:13" ht="14.4" customHeight="1" x14ac:dyDescent="0.3">
      <c r="A113" s="660" t="s">
        <v>577</v>
      </c>
      <c r="B113" s="661" t="s">
        <v>2332</v>
      </c>
      <c r="C113" s="661" t="s">
        <v>1969</v>
      </c>
      <c r="D113" s="661" t="s">
        <v>2356</v>
      </c>
      <c r="E113" s="661" t="s">
        <v>1971</v>
      </c>
      <c r="F113" s="664">
        <v>15</v>
      </c>
      <c r="G113" s="664">
        <v>1638.75</v>
      </c>
      <c r="H113" s="677">
        <v>1</v>
      </c>
      <c r="I113" s="664"/>
      <c r="J113" s="664"/>
      <c r="K113" s="677">
        <v>0</v>
      </c>
      <c r="L113" s="664">
        <v>15</v>
      </c>
      <c r="M113" s="665">
        <v>1638.75</v>
      </c>
    </row>
    <row r="114" spans="1:13" ht="14.4" customHeight="1" x14ac:dyDescent="0.3">
      <c r="A114" s="660" t="s">
        <v>577</v>
      </c>
      <c r="B114" s="661" t="s">
        <v>2337</v>
      </c>
      <c r="C114" s="661" t="s">
        <v>2077</v>
      </c>
      <c r="D114" s="661" t="s">
        <v>2078</v>
      </c>
      <c r="E114" s="661" t="s">
        <v>2079</v>
      </c>
      <c r="F114" s="664"/>
      <c r="G114" s="664"/>
      <c r="H114" s="677">
        <v>0</v>
      </c>
      <c r="I114" s="664">
        <v>4</v>
      </c>
      <c r="J114" s="664">
        <v>552.99951482935171</v>
      </c>
      <c r="K114" s="677">
        <v>1</v>
      </c>
      <c r="L114" s="664">
        <v>4</v>
      </c>
      <c r="M114" s="665">
        <v>552.99951482935171</v>
      </c>
    </row>
    <row r="115" spans="1:13" ht="14.4" customHeight="1" x14ac:dyDescent="0.3">
      <c r="A115" s="660" t="s">
        <v>577</v>
      </c>
      <c r="B115" s="661" t="s">
        <v>2337</v>
      </c>
      <c r="C115" s="661" t="s">
        <v>2088</v>
      </c>
      <c r="D115" s="661" t="s">
        <v>2338</v>
      </c>
      <c r="E115" s="661" t="s">
        <v>2357</v>
      </c>
      <c r="F115" s="664"/>
      <c r="G115" s="664"/>
      <c r="H115" s="677">
        <v>0</v>
      </c>
      <c r="I115" s="664">
        <v>33</v>
      </c>
      <c r="J115" s="664">
        <v>4451.2737839743122</v>
      </c>
      <c r="K115" s="677">
        <v>1</v>
      </c>
      <c r="L115" s="664">
        <v>33</v>
      </c>
      <c r="M115" s="665">
        <v>4451.2737839743122</v>
      </c>
    </row>
    <row r="116" spans="1:13" ht="14.4" customHeight="1" x14ac:dyDescent="0.3">
      <c r="A116" s="660" t="s">
        <v>577</v>
      </c>
      <c r="B116" s="661" t="s">
        <v>2337</v>
      </c>
      <c r="C116" s="661" t="s">
        <v>1626</v>
      </c>
      <c r="D116" s="661" t="s">
        <v>2338</v>
      </c>
      <c r="E116" s="661" t="s">
        <v>2339</v>
      </c>
      <c r="F116" s="664"/>
      <c r="G116" s="664"/>
      <c r="H116" s="677">
        <v>0</v>
      </c>
      <c r="I116" s="664">
        <v>75</v>
      </c>
      <c r="J116" s="664">
        <v>12791.180848090225</v>
      </c>
      <c r="K116" s="677">
        <v>1</v>
      </c>
      <c r="L116" s="664">
        <v>75</v>
      </c>
      <c r="M116" s="665">
        <v>12791.180848090225</v>
      </c>
    </row>
    <row r="117" spans="1:13" ht="14.4" customHeight="1" x14ac:dyDescent="0.3">
      <c r="A117" s="660" t="s">
        <v>577</v>
      </c>
      <c r="B117" s="661" t="s">
        <v>2346</v>
      </c>
      <c r="C117" s="661" t="s">
        <v>2081</v>
      </c>
      <c r="D117" s="661" t="s">
        <v>2082</v>
      </c>
      <c r="E117" s="661" t="s">
        <v>2358</v>
      </c>
      <c r="F117" s="664"/>
      <c r="G117" s="664"/>
      <c r="H117" s="677">
        <v>0</v>
      </c>
      <c r="I117" s="664">
        <v>5</v>
      </c>
      <c r="J117" s="664">
        <v>239.85919360661165</v>
      </c>
      <c r="K117" s="677">
        <v>1</v>
      </c>
      <c r="L117" s="664">
        <v>5</v>
      </c>
      <c r="M117" s="665">
        <v>239.85919360661165</v>
      </c>
    </row>
    <row r="118" spans="1:13" ht="14.4" customHeight="1" x14ac:dyDescent="0.3">
      <c r="A118" s="660" t="s">
        <v>580</v>
      </c>
      <c r="B118" s="661" t="s">
        <v>2350</v>
      </c>
      <c r="C118" s="661" t="s">
        <v>2091</v>
      </c>
      <c r="D118" s="661" t="s">
        <v>2092</v>
      </c>
      <c r="E118" s="661" t="s">
        <v>2093</v>
      </c>
      <c r="F118" s="664"/>
      <c r="G118" s="664"/>
      <c r="H118" s="677">
        <v>0</v>
      </c>
      <c r="I118" s="664">
        <v>5</v>
      </c>
      <c r="J118" s="664">
        <v>1819.8961808087045</v>
      </c>
      <c r="K118" s="677">
        <v>1</v>
      </c>
      <c r="L118" s="664">
        <v>5</v>
      </c>
      <c r="M118" s="665">
        <v>1819.8961808087045</v>
      </c>
    </row>
    <row r="119" spans="1:13" ht="14.4" customHeight="1" x14ac:dyDescent="0.3">
      <c r="A119" s="660" t="s">
        <v>580</v>
      </c>
      <c r="B119" s="661" t="s">
        <v>2252</v>
      </c>
      <c r="C119" s="661" t="s">
        <v>1570</v>
      </c>
      <c r="D119" s="661" t="s">
        <v>1531</v>
      </c>
      <c r="E119" s="661" t="s">
        <v>1571</v>
      </c>
      <c r="F119" s="664"/>
      <c r="G119" s="664"/>
      <c r="H119" s="677">
        <v>0</v>
      </c>
      <c r="I119" s="664">
        <v>1</v>
      </c>
      <c r="J119" s="664">
        <v>129.58000000000001</v>
      </c>
      <c r="K119" s="677">
        <v>1</v>
      </c>
      <c r="L119" s="664">
        <v>1</v>
      </c>
      <c r="M119" s="665">
        <v>129.58000000000001</v>
      </c>
    </row>
    <row r="120" spans="1:13" ht="14.4" customHeight="1" x14ac:dyDescent="0.3">
      <c r="A120" s="660" t="s">
        <v>580</v>
      </c>
      <c r="B120" s="661" t="s">
        <v>2351</v>
      </c>
      <c r="C120" s="661" t="s">
        <v>2110</v>
      </c>
      <c r="D120" s="661" t="s">
        <v>2111</v>
      </c>
      <c r="E120" s="661" t="s">
        <v>2352</v>
      </c>
      <c r="F120" s="664"/>
      <c r="G120" s="664"/>
      <c r="H120" s="677">
        <v>0</v>
      </c>
      <c r="I120" s="664">
        <v>3</v>
      </c>
      <c r="J120" s="664">
        <v>967.03518540490825</v>
      </c>
      <c r="K120" s="677">
        <v>1</v>
      </c>
      <c r="L120" s="664">
        <v>3</v>
      </c>
      <c r="M120" s="665">
        <v>967.03518540490825</v>
      </c>
    </row>
    <row r="121" spans="1:13" ht="14.4" customHeight="1" x14ac:dyDescent="0.3">
      <c r="A121" s="660" t="s">
        <v>580</v>
      </c>
      <c r="B121" s="661" t="s">
        <v>2353</v>
      </c>
      <c r="C121" s="661" t="s">
        <v>2103</v>
      </c>
      <c r="D121" s="661" t="s">
        <v>2104</v>
      </c>
      <c r="E121" s="661" t="s">
        <v>2105</v>
      </c>
      <c r="F121" s="664"/>
      <c r="G121" s="664"/>
      <c r="H121" s="677">
        <v>0</v>
      </c>
      <c r="I121" s="664">
        <v>3</v>
      </c>
      <c r="J121" s="664">
        <v>385.32</v>
      </c>
      <c r="K121" s="677">
        <v>1</v>
      </c>
      <c r="L121" s="664">
        <v>3</v>
      </c>
      <c r="M121" s="665">
        <v>385.32</v>
      </c>
    </row>
    <row r="122" spans="1:13" ht="14.4" customHeight="1" x14ac:dyDescent="0.3">
      <c r="A122" s="660" t="s">
        <v>580</v>
      </c>
      <c r="B122" s="661" t="s">
        <v>2353</v>
      </c>
      <c r="C122" s="661" t="s">
        <v>2107</v>
      </c>
      <c r="D122" s="661" t="s">
        <v>2104</v>
      </c>
      <c r="E122" s="661" t="s">
        <v>2108</v>
      </c>
      <c r="F122" s="664"/>
      <c r="G122" s="664"/>
      <c r="H122" s="677">
        <v>0</v>
      </c>
      <c r="I122" s="664">
        <v>6</v>
      </c>
      <c r="J122" s="664">
        <v>3224.88</v>
      </c>
      <c r="K122" s="677">
        <v>1</v>
      </c>
      <c r="L122" s="664">
        <v>6</v>
      </c>
      <c r="M122" s="665">
        <v>3224.88</v>
      </c>
    </row>
    <row r="123" spans="1:13" ht="14.4" customHeight="1" x14ac:dyDescent="0.3">
      <c r="A123" s="660" t="s">
        <v>580</v>
      </c>
      <c r="B123" s="661" t="s">
        <v>2354</v>
      </c>
      <c r="C123" s="661" t="s">
        <v>2117</v>
      </c>
      <c r="D123" s="661" t="s">
        <v>2118</v>
      </c>
      <c r="E123" s="661" t="s">
        <v>2119</v>
      </c>
      <c r="F123" s="664">
        <v>6</v>
      </c>
      <c r="G123" s="664">
        <v>21319.32</v>
      </c>
      <c r="H123" s="677">
        <v>1</v>
      </c>
      <c r="I123" s="664"/>
      <c r="J123" s="664"/>
      <c r="K123" s="677">
        <v>0</v>
      </c>
      <c r="L123" s="664">
        <v>6</v>
      </c>
      <c r="M123" s="665">
        <v>21319.32</v>
      </c>
    </row>
    <row r="124" spans="1:13" ht="14.4" customHeight="1" x14ac:dyDescent="0.3">
      <c r="A124" s="660" t="s">
        <v>580</v>
      </c>
      <c r="B124" s="661" t="s">
        <v>2354</v>
      </c>
      <c r="C124" s="661" t="s">
        <v>2113</v>
      </c>
      <c r="D124" s="661" t="s">
        <v>2114</v>
      </c>
      <c r="E124" s="661" t="s">
        <v>2115</v>
      </c>
      <c r="F124" s="664"/>
      <c r="G124" s="664"/>
      <c r="H124" s="677">
        <v>0</v>
      </c>
      <c r="I124" s="664">
        <v>121</v>
      </c>
      <c r="J124" s="664">
        <v>293150</v>
      </c>
      <c r="K124" s="677">
        <v>1</v>
      </c>
      <c r="L124" s="664">
        <v>121</v>
      </c>
      <c r="M124" s="665">
        <v>293150</v>
      </c>
    </row>
    <row r="125" spans="1:13" ht="14.4" customHeight="1" x14ac:dyDescent="0.3">
      <c r="A125" s="660" t="s">
        <v>580</v>
      </c>
      <c r="B125" s="661" t="s">
        <v>2332</v>
      </c>
      <c r="C125" s="661" t="s">
        <v>1966</v>
      </c>
      <c r="D125" s="661" t="s">
        <v>2355</v>
      </c>
      <c r="E125" s="661" t="s">
        <v>1968</v>
      </c>
      <c r="F125" s="664">
        <v>4</v>
      </c>
      <c r="G125" s="664">
        <v>910.12810482826148</v>
      </c>
      <c r="H125" s="677">
        <v>1</v>
      </c>
      <c r="I125" s="664"/>
      <c r="J125" s="664"/>
      <c r="K125" s="677">
        <v>0</v>
      </c>
      <c r="L125" s="664">
        <v>4</v>
      </c>
      <c r="M125" s="665">
        <v>910.12810482826148</v>
      </c>
    </row>
    <row r="126" spans="1:13" ht="14.4" customHeight="1" x14ac:dyDescent="0.3">
      <c r="A126" s="660" t="s">
        <v>580</v>
      </c>
      <c r="B126" s="661" t="s">
        <v>2332</v>
      </c>
      <c r="C126" s="661" t="s">
        <v>1962</v>
      </c>
      <c r="D126" s="661" t="s">
        <v>1963</v>
      </c>
      <c r="E126" s="661" t="s">
        <v>1964</v>
      </c>
      <c r="F126" s="664">
        <v>3.5999999999999996</v>
      </c>
      <c r="G126" s="664">
        <v>3240.0025273364522</v>
      </c>
      <c r="H126" s="677">
        <v>1</v>
      </c>
      <c r="I126" s="664"/>
      <c r="J126" s="664"/>
      <c r="K126" s="677">
        <v>0</v>
      </c>
      <c r="L126" s="664">
        <v>3.5999999999999996</v>
      </c>
      <c r="M126" s="665">
        <v>3240.0025273364522</v>
      </c>
    </row>
    <row r="127" spans="1:13" ht="14.4" customHeight="1" x14ac:dyDescent="0.3">
      <c r="A127" s="660" t="s">
        <v>580</v>
      </c>
      <c r="B127" s="661" t="s">
        <v>2332</v>
      </c>
      <c r="C127" s="661" t="s">
        <v>2085</v>
      </c>
      <c r="D127" s="661" t="s">
        <v>1608</v>
      </c>
      <c r="E127" s="661" t="s">
        <v>2086</v>
      </c>
      <c r="F127" s="664"/>
      <c r="G127" s="664"/>
      <c r="H127" s="677">
        <v>0</v>
      </c>
      <c r="I127" s="664">
        <v>68</v>
      </c>
      <c r="J127" s="664">
        <v>17211.862782849312</v>
      </c>
      <c r="K127" s="677">
        <v>1</v>
      </c>
      <c r="L127" s="664">
        <v>68</v>
      </c>
      <c r="M127" s="665">
        <v>17211.862782849312</v>
      </c>
    </row>
    <row r="128" spans="1:13" ht="14.4" customHeight="1" x14ac:dyDescent="0.3">
      <c r="A128" s="660" t="s">
        <v>580</v>
      </c>
      <c r="B128" s="661" t="s">
        <v>2332</v>
      </c>
      <c r="C128" s="661" t="s">
        <v>1607</v>
      </c>
      <c r="D128" s="661" t="s">
        <v>1608</v>
      </c>
      <c r="E128" s="661" t="s">
        <v>1609</v>
      </c>
      <c r="F128" s="664"/>
      <c r="G128" s="664"/>
      <c r="H128" s="677">
        <v>0</v>
      </c>
      <c r="I128" s="664">
        <v>65</v>
      </c>
      <c r="J128" s="664">
        <v>56013.253976540494</v>
      </c>
      <c r="K128" s="677">
        <v>1</v>
      </c>
      <c r="L128" s="664">
        <v>65</v>
      </c>
      <c r="M128" s="665">
        <v>56013.253976540494</v>
      </c>
    </row>
    <row r="129" spans="1:13" ht="14.4" customHeight="1" x14ac:dyDescent="0.3">
      <c r="A129" s="660" t="s">
        <v>580</v>
      </c>
      <c r="B129" s="661" t="s">
        <v>2332</v>
      </c>
      <c r="C129" s="661" t="s">
        <v>1969</v>
      </c>
      <c r="D129" s="661" t="s">
        <v>2356</v>
      </c>
      <c r="E129" s="661" t="s">
        <v>1971</v>
      </c>
      <c r="F129" s="664">
        <v>9</v>
      </c>
      <c r="G129" s="664">
        <v>983.25</v>
      </c>
      <c r="H129" s="677">
        <v>1</v>
      </c>
      <c r="I129" s="664"/>
      <c r="J129" s="664"/>
      <c r="K129" s="677">
        <v>0</v>
      </c>
      <c r="L129" s="664">
        <v>9</v>
      </c>
      <c r="M129" s="665">
        <v>983.25</v>
      </c>
    </row>
    <row r="130" spans="1:13" ht="14.4" customHeight="1" x14ac:dyDescent="0.3">
      <c r="A130" s="660" t="s">
        <v>580</v>
      </c>
      <c r="B130" s="661" t="s">
        <v>2337</v>
      </c>
      <c r="C130" s="661" t="s">
        <v>2077</v>
      </c>
      <c r="D130" s="661" t="s">
        <v>2078</v>
      </c>
      <c r="E130" s="661" t="s">
        <v>2079</v>
      </c>
      <c r="F130" s="664"/>
      <c r="G130" s="664"/>
      <c r="H130" s="677">
        <v>0</v>
      </c>
      <c r="I130" s="664">
        <v>11</v>
      </c>
      <c r="J130" s="664">
        <v>1520.2090109949995</v>
      </c>
      <c r="K130" s="677">
        <v>1</v>
      </c>
      <c r="L130" s="664">
        <v>11</v>
      </c>
      <c r="M130" s="665">
        <v>1520.2090109949995</v>
      </c>
    </row>
    <row r="131" spans="1:13" ht="14.4" customHeight="1" x14ac:dyDescent="0.3">
      <c r="A131" s="660" t="s">
        <v>580</v>
      </c>
      <c r="B131" s="661" t="s">
        <v>2337</v>
      </c>
      <c r="C131" s="661" t="s">
        <v>2088</v>
      </c>
      <c r="D131" s="661" t="s">
        <v>2338</v>
      </c>
      <c r="E131" s="661" t="s">
        <v>2357</v>
      </c>
      <c r="F131" s="664"/>
      <c r="G131" s="664"/>
      <c r="H131" s="677">
        <v>0</v>
      </c>
      <c r="I131" s="664">
        <v>51</v>
      </c>
      <c r="J131" s="664">
        <v>6813.5755091708152</v>
      </c>
      <c r="K131" s="677">
        <v>1</v>
      </c>
      <c r="L131" s="664">
        <v>51</v>
      </c>
      <c r="M131" s="665">
        <v>6813.5755091708152</v>
      </c>
    </row>
    <row r="132" spans="1:13" ht="14.4" customHeight="1" x14ac:dyDescent="0.3">
      <c r="A132" s="660" t="s">
        <v>580</v>
      </c>
      <c r="B132" s="661" t="s">
        <v>2337</v>
      </c>
      <c r="C132" s="661" t="s">
        <v>1626</v>
      </c>
      <c r="D132" s="661" t="s">
        <v>2338</v>
      </c>
      <c r="E132" s="661" t="s">
        <v>2339</v>
      </c>
      <c r="F132" s="664"/>
      <c r="G132" s="664"/>
      <c r="H132" s="677">
        <v>0</v>
      </c>
      <c r="I132" s="664">
        <v>68</v>
      </c>
      <c r="J132" s="664">
        <v>11653.612855855619</v>
      </c>
      <c r="K132" s="677">
        <v>1</v>
      </c>
      <c r="L132" s="664">
        <v>68</v>
      </c>
      <c r="M132" s="665">
        <v>11653.612855855619</v>
      </c>
    </row>
    <row r="133" spans="1:13" ht="14.4" customHeight="1" x14ac:dyDescent="0.3">
      <c r="A133" s="660" t="s">
        <v>580</v>
      </c>
      <c r="B133" s="661" t="s">
        <v>2346</v>
      </c>
      <c r="C133" s="661" t="s">
        <v>2081</v>
      </c>
      <c r="D133" s="661" t="s">
        <v>2082</v>
      </c>
      <c r="E133" s="661" t="s">
        <v>2358</v>
      </c>
      <c r="F133" s="664"/>
      <c r="G133" s="664"/>
      <c r="H133" s="677">
        <v>0</v>
      </c>
      <c r="I133" s="664">
        <v>1</v>
      </c>
      <c r="J133" s="664">
        <v>45.71</v>
      </c>
      <c r="K133" s="677">
        <v>1</v>
      </c>
      <c r="L133" s="664">
        <v>1</v>
      </c>
      <c r="M133" s="665">
        <v>45.71</v>
      </c>
    </row>
    <row r="134" spans="1:13" ht="14.4" customHeight="1" x14ac:dyDescent="0.3">
      <c r="A134" s="660" t="s">
        <v>583</v>
      </c>
      <c r="B134" s="661" t="s">
        <v>2350</v>
      </c>
      <c r="C134" s="661" t="s">
        <v>2091</v>
      </c>
      <c r="D134" s="661" t="s">
        <v>2092</v>
      </c>
      <c r="E134" s="661" t="s">
        <v>2093</v>
      </c>
      <c r="F134" s="664"/>
      <c r="G134" s="664"/>
      <c r="H134" s="677">
        <v>0</v>
      </c>
      <c r="I134" s="664">
        <v>8</v>
      </c>
      <c r="J134" s="664">
        <v>2914.6373510826575</v>
      </c>
      <c r="K134" s="677">
        <v>1</v>
      </c>
      <c r="L134" s="664">
        <v>8</v>
      </c>
      <c r="M134" s="665">
        <v>2914.6373510826575</v>
      </c>
    </row>
    <row r="135" spans="1:13" ht="14.4" customHeight="1" x14ac:dyDescent="0.3">
      <c r="A135" s="660" t="s">
        <v>583</v>
      </c>
      <c r="B135" s="661" t="s">
        <v>2328</v>
      </c>
      <c r="C135" s="661" t="s">
        <v>1526</v>
      </c>
      <c r="D135" s="661" t="s">
        <v>1527</v>
      </c>
      <c r="E135" s="661" t="s">
        <v>2329</v>
      </c>
      <c r="F135" s="664"/>
      <c r="G135" s="664"/>
      <c r="H135" s="677">
        <v>0</v>
      </c>
      <c r="I135" s="664">
        <v>1</v>
      </c>
      <c r="J135" s="664">
        <v>105.05955147619439</v>
      </c>
      <c r="K135" s="677">
        <v>1</v>
      </c>
      <c r="L135" s="664">
        <v>1</v>
      </c>
      <c r="M135" s="665">
        <v>105.05955147619439</v>
      </c>
    </row>
    <row r="136" spans="1:13" ht="14.4" customHeight="1" x14ac:dyDescent="0.3">
      <c r="A136" s="660" t="s">
        <v>583</v>
      </c>
      <c r="B136" s="661" t="s">
        <v>2346</v>
      </c>
      <c r="C136" s="661" t="s">
        <v>2081</v>
      </c>
      <c r="D136" s="661" t="s">
        <v>2082</v>
      </c>
      <c r="E136" s="661" t="s">
        <v>2358</v>
      </c>
      <c r="F136" s="664"/>
      <c r="G136" s="664"/>
      <c r="H136" s="677">
        <v>0</v>
      </c>
      <c r="I136" s="664">
        <v>2</v>
      </c>
      <c r="J136" s="664">
        <v>100.29000000000002</v>
      </c>
      <c r="K136" s="677">
        <v>1</v>
      </c>
      <c r="L136" s="664">
        <v>2</v>
      </c>
      <c r="M136" s="665">
        <v>100.29000000000002</v>
      </c>
    </row>
    <row r="137" spans="1:13" ht="14.4" customHeight="1" x14ac:dyDescent="0.3">
      <c r="A137" s="660" t="s">
        <v>586</v>
      </c>
      <c r="B137" s="661" t="s">
        <v>2354</v>
      </c>
      <c r="C137" s="661" t="s">
        <v>2117</v>
      </c>
      <c r="D137" s="661" t="s">
        <v>2118</v>
      </c>
      <c r="E137" s="661" t="s">
        <v>2119</v>
      </c>
      <c r="F137" s="664">
        <v>35</v>
      </c>
      <c r="G137" s="664">
        <v>125654.6618447247</v>
      </c>
      <c r="H137" s="677">
        <v>1</v>
      </c>
      <c r="I137" s="664"/>
      <c r="J137" s="664"/>
      <c r="K137" s="677">
        <v>0</v>
      </c>
      <c r="L137" s="664">
        <v>35</v>
      </c>
      <c r="M137" s="665">
        <v>125654.6618447247</v>
      </c>
    </row>
    <row r="138" spans="1:13" ht="14.4" customHeight="1" x14ac:dyDescent="0.3">
      <c r="A138" s="660" t="s">
        <v>586</v>
      </c>
      <c r="B138" s="661" t="s">
        <v>2332</v>
      </c>
      <c r="C138" s="661" t="s">
        <v>1966</v>
      </c>
      <c r="D138" s="661" t="s">
        <v>2355</v>
      </c>
      <c r="E138" s="661" t="s">
        <v>1968</v>
      </c>
      <c r="F138" s="664">
        <v>10</v>
      </c>
      <c r="G138" s="664">
        <v>2344.3775000000001</v>
      </c>
      <c r="H138" s="677">
        <v>1</v>
      </c>
      <c r="I138" s="664"/>
      <c r="J138" s="664"/>
      <c r="K138" s="677">
        <v>0</v>
      </c>
      <c r="L138" s="664">
        <v>10</v>
      </c>
      <c r="M138" s="665">
        <v>2344.3775000000001</v>
      </c>
    </row>
    <row r="139" spans="1:13" ht="14.4" customHeight="1" x14ac:dyDescent="0.3">
      <c r="A139" s="660" t="s">
        <v>586</v>
      </c>
      <c r="B139" s="661" t="s">
        <v>2332</v>
      </c>
      <c r="C139" s="661" t="s">
        <v>2085</v>
      </c>
      <c r="D139" s="661" t="s">
        <v>1608</v>
      </c>
      <c r="E139" s="661" t="s">
        <v>2086</v>
      </c>
      <c r="F139" s="664"/>
      <c r="G139" s="664"/>
      <c r="H139" s="677">
        <v>0</v>
      </c>
      <c r="I139" s="664">
        <v>6</v>
      </c>
      <c r="J139" s="664">
        <v>1551.7800000000002</v>
      </c>
      <c r="K139" s="677">
        <v>1</v>
      </c>
      <c r="L139" s="664">
        <v>6</v>
      </c>
      <c r="M139" s="665">
        <v>1551.7800000000002</v>
      </c>
    </row>
    <row r="140" spans="1:13" ht="14.4" customHeight="1" x14ac:dyDescent="0.3">
      <c r="A140" s="660" t="s">
        <v>586</v>
      </c>
      <c r="B140" s="661" t="s">
        <v>2332</v>
      </c>
      <c r="C140" s="661" t="s">
        <v>1607</v>
      </c>
      <c r="D140" s="661" t="s">
        <v>1608</v>
      </c>
      <c r="E140" s="661" t="s">
        <v>1609</v>
      </c>
      <c r="F140" s="664"/>
      <c r="G140" s="664"/>
      <c r="H140" s="677">
        <v>0</v>
      </c>
      <c r="I140" s="664">
        <v>9</v>
      </c>
      <c r="J140" s="664">
        <v>8257.4928024624805</v>
      </c>
      <c r="K140" s="677">
        <v>1</v>
      </c>
      <c r="L140" s="664">
        <v>9</v>
      </c>
      <c r="M140" s="665">
        <v>8257.4928024624805</v>
      </c>
    </row>
    <row r="141" spans="1:13" ht="14.4" customHeight="1" x14ac:dyDescent="0.3">
      <c r="A141" s="660" t="s">
        <v>586</v>
      </c>
      <c r="B141" s="661" t="s">
        <v>2337</v>
      </c>
      <c r="C141" s="661" t="s">
        <v>2077</v>
      </c>
      <c r="D141" s="661" t="s">
        <v>2078</v>
      </c>
      <c r="E141" s="661" t="s">
        <v>2079</v>
      </c>
      <c r="F141" s="664"/>
      <c r="G141" s="664"/>
      <c r="H141" s="677">
        <v>0</v>
      </c>
      <c r="I141" s="664">
        <v>2</v>
      </c>
      <c r="J141" s="664">
        <v>276.5</v>
      </c>
      <c r="K141" s="677">
        <v>1</v>
      </c>
      <c r="L141" s="664">
        <v>2</v>
      </c>
      <c r="M141" s="665">
        <v>276.5</v>
      </c>
    </row>
    <row r="142" spans="1:13" ht="14.4" customHeight="1" x14ac:dyDescent="0.3">
      <c r="A142" s="660" t="s">
        <v>586</v>
      </c>
      <c r="B142" s="661" t="s">
        <v>2337</v>
      </c>
      <c r="C142" s="661" t="s">
        <v>2088</v>
      </c>
      <c r="D142" s="661" t="s">
        <v>2338</v>
      </c>
      <c r="E142" s="661" t="s">
        <v>2357</v>
      </c>
      <c r="F142" s="664"/>
      <c r="G142" s="664"/>
      <c r="H142" s="677">
        <v>0</v>
      </c>
      <c r="I142" s="664">
        <v>5</v>
      </c>
      <c r="J142" s="664">
        <v>668</v>
      </c>
      <c r="K142" s="677">
        <v>1</v>
      </c>
      <c r="L142" s="664">
        <v>5</v>
      </c>
      <c r="M142" s="665">
        <v>668</v>
      </c>
    </row>
    <row r="143" spans="1:13" ht="14.4" customHeight="1" x14ac:dyDescent="0.3">
      <c r="A143" s="660" t="s">
        <v>586</v>
      </c>
      <c r="B143" s="661" t="s">
        <v>2337</v>
      </c>
      <c r="C143" s="661" t="s">
        <v>1626</v>
      </c>
      <c r="D143" s="661" t="s">
        <v>2338</v>
      </c>
      <c r="E143" s="661" t="s">
        <v>2339</v>
      </c>
      <c r="F143" s="664"/>
      <c r="G143" s="664"/>
      <c r="H143" s="677">
        <v>0</v>
      </c>
      <c r="I143" s="664">
        <v>2</v>
      </c>
      <c r="J143" s="664">
        <v>340.47894362324388</v>
      </c>
      <c r="K143" s="677">
        <v>1</v>
      </c>
      <c r="L143" s="664">
        <v>2</v>
      </c>
      <c r="M143" s="665">
        <v>340.47894362324388</v>
      </c>
    </row>
    <row r="144" spans="1:13" ht="14.4" customHeight="1" thickBot="1" x14ac:dyDescent="0.35">
      <c r="A144" s="666" t="s">
        <v>586</v>
      </c>
      <c r="B144" s="667" t="s">
        <v>2346</v>
      </c>
      <c r="C144" s="667" t="s">
        <v>2081</v>
      </c>
      <c r="D144" s="667" t="s">
        <v>2082</v>
      </c>
      <c r="E144" s="667" t="s">
        <v>2358</v>
      </c>
      <c r="F144" s="670"/>
      <c r="G144" s="670"/>
      <c r="H144" s="678">
        <v>0</v>
      </c>
      <c r="I144" s="670">
        <v>2</v>
      </c>
      <c r="J144" s="670">
        <v>100.29000000000002</v>
      </c>
      <c r="K144" s="678">
        <v>1</v>
      </c>
      <c r="L144" s="670">
        <v>2</v>
      </c>
      <c r="M144" s="671">
        <v>100.29000000000002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2792</v>
      </c>
      <c r="C3" s="460">
        <f>SUM(C6:C1048576)</f>
        <v>439</v>
      </c>
      <c r="D3" s="460">
        <f>SUM(D6:D1048576)</f>
        <v>266</v>
      </c>
      <c r="E3" s="461">
        <f>SUM(E6:E1048576)</f>
        <v>0</v>
      </c>
      <c r="F3" s="458">
        <f>IF(SUM($B3:$E3)=0,"",B3/SUM($B3:$E3))</f>
        <v>0.79839862739490997</v>
      </c>
      <c r="G3" s="456">
        <f t="shared" ref="G3:I3" si="0">IF(SUM($B3:$E3)=0,"",C3/SUM($B3:$E3))</f>
        <v>0.12553617386331142</v>
      </c>
      <c r="H3" s="456">
        <f t="shared" si="0"/>
        <v>7.6065198741778667E-2</v>
      </c>
      <c r="I3" s="457">
        <f t="shared" si="0"/>
        <v>0</v>
      </c>
      <c r="J3" s="460">
        <f>SUM(J6:J1048576)</f>
        <v>336</v>
      </c>
      <c r="K3" s="460">
        <f>SUM(K6:K1048576)</f>
        <v>138</v>
      </c>
      <c r="L3" s="460">
        <f>SUM(L6:L1048576)</f>
        <v>266</v>
      </c>
      <c r="M3" s="461">
        <f>SUM(M6:M1048576)</f>
        <v>0</v>
      </c>
      <c r="N3" s="458">
        <f>IF(SUM($J3:$M3)=0,"",J3/SUM($J3:$M3))</f>
        <v>0.45405405405405408</v>
      </c>
      <c r="O3" s="456">
        <f t="shared" ref="O3:Q3" si="1">IF(SUM($J3:$M3)=0,"",K3/SUM($J3:$M3))</f>
        <v>0.1864864864864865</v>
      </c>
      <c r="P3" s="456">
        <f t="shared" si="1"/>
        <v>0.35945945945945945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2360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2361</v>
      </c>
      <c r="B7" s="709">
        <v>12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8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2362</v>
      </c>
      <c r="B8" s="709">
        <v>819</v>
      </c>
      <c r="C8" s="664">
        <v>399</v>
      </c>
      <c r="D8" s="664">
        <v>266</v>
      </c>
      <c r="E8" s="665"/>
      <c r="F8" s="706">
        <v>0.55188679245283023</v>
      </c>
      <c r="G8" s="677">
        <v>0.26886792452830188</v>
      </c>
      <c r="H8" s="677">
        <v>0.17924528301886791</v>
      </c>
      <c r="I8" s="712">
        <v>0</v>
      </c>
      <c r="J8" s="709">
        <v>69</v>
      </c>
      <c r="K8" s="664">
        <v>126</v>
      </c>
      <c r="L8" s="664">
        <v>266</v>
      </c>
      <c r="M8" s="665"/>
      <c r="N8" s="706">
        <v>0.14967462039045554</v>
      </c>
      <c r="O8" s="677">
        <v>0.27331887201735355</v>
      </c>
      <c r="P8" s="677">
        <v>0.57700650759219085</v>
      </c>
      <c r="Q8" s="700">
        <v>0</v>
      </c>
    </row>
    <row r="9" spans="1:17" ht="14.4" customHeight="1" x14ac:dyDescent="0.3">
      <c r="A9" s="703" t="s">
        <v>2363</v>
      </c>
      <c r="B9" s="709">
        <v>1028</v>
      </c>
      <c r="C9" s="664">
        <v>17</v>
      </c>
      <c r="D9" s="664"/>
      <c r="E9" s="665"/>
      <c r="F9" s="706">
        <v>0.9837320574162679</v>
      </c>
      <c r="G9" s="677">
        <v>1.6267942583732056E-2</v>
      </c>
      <c r="H9" s="677">
        <v>0</v>
      </c>
      <c r="I9" s="712">
        <v>0</v>
      </c>
      <c r="J9" s="709">
        <v>86</v>
      </c>
      <c r="K9" s="664">
        <v>1</v>
      </c>
      <c r="L9" s="664"/>
      <c r="M9" s="665"/>
      <c r="N9" s="706">
        <v>0.9885057471264368</v>
      </c>
      <c r="O9" s="677">
        <v>1.1494252873563218E-2</v>
      </c>
      <c r="P9" s="677">
        <v>0</v>
      </c>
      <c r="Q9" s="700">
        <v>0</v>
      </c>
    </row>
    <row r="10" spans="1:17" ht="14.4" customHeight="1" x14ac:dyDescent="0.3">
      <c r="A10" s="703" t="s">
        <v>2364</v>
      </c>
      <c r="B10" s="709">
        <v>669</v>
      </c>
      <c r="C10" s="664">
        <v>9</v>
      </c>
      <c r="D10" s="664"/>
      <c r="E10" s="665"/>
      <c r="F10" s="706">
        <v>0.98672566371681414</v>
      </c>
      <c r="G10" s="677">
        <v>1.3274336283185841E-2</v>
      </c>
      <c r="H10" s="677">
        <v>0</v>
      </c>
      <c r="I10" s="712">
        <v>0</v>
      </c>
      <c r="J10" s="709">
        <v>87</v>
      </c>
      <c r="K10" s="664">
        <v>3</v>
      </c>
      <c r="L10" s="664"/>
      <c r="M10" s="665"/>
      <c r="N10" s="706">
        <v>0.96666666666666667</v>
      </c>
      <c r="O10" s="677">
        <v>3.3333333333333333E-2</v>
      </c>
      <c r="P10" s="677">
        <v>0</v>
      </c>
      <c r="Q10" s="700">
        <v>0</v>
      </c>
    </row>
    <row r="11" spans="1:17" ht="14.4" customHeight="1" x14ac:dyDescent="0.3">
      <c r="A11" s="703" t="s">
        <v>2365</v>
      </c>
      <c r="B11" s="709">
        <v>125</v>
      </c>
      <c r="C11" s="664">
        <v>14</v>
      </c>
      <c r="D11" s="664"/>
      <c r="E11" s="665"/>
      <c r="F11" s="706">
        <v>0.89928057553956831</v>
      </c>
      <c r="G11" s="677">
        <v>0.10071942446043165</v>
      </c>
      <c r="H11" s="677">
        <v>0</v>
      </c>
      <c r="I11" s="712">
        <v>0</v>
      </c>
      <c r="J11" s="709">
        <v>44</v>
      </c>
      <c r="K11" s="664">
        <v>8</v>
      </c>
      <c r="L11" s="664"/>
      <c r="M11" s="665"/>
      <c r="N11" s="706">
        <v>0.84615384615384615</v>
      </c>
      <c r="O11" s="677">
        <v>0.15384615384615385</v>
      </c>
      <c r="P11" s="677">
        <v>0</v>
      </c>
      <c r="Q11" s="700">
        <v>0</v>
      </c>
    </row>
    <row r="12" spans="1:17" ht="14.4" customHeight="1" thickBot="1" x14ac:dyDescent="0.35">
      <c r="A12" s="704" t="s">
        <v>2366</v>
      </c>
      <c r="B12" s="710">
        <v>139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42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2167</v>
      </c>
      <c r="C5" s="648">
        <v>3606607.24</v>
      </c>
      <c r="D5" s="648">
        <v>1429</v>
      </c>
      <c r="E5" s="648">
        <v>2379554.7999999998</v>
      </c>
      <c r="F5" s="714">
        <v>0.6597765272605618</v>
      </c>
      <c r="G5" s="648">
        <v>912</v>
      </c>
      <c r="H5" s="714">
        <v>0.63820853743876838</v>
      </c>
      <c r="I5" s="648">
        <v>1227052.4400000002</v>
      </c>
      <c r="J5" s="714">
        <v>0.34022347273943809</v>
      </c>
      <c r="K5" s="648">
        <v>517</v>
      </c>
      <c r="L5" s="714">
        <v>0.36179146256123162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2367</v>
      </c>
      <c r="C6" s="648">
        <v>3606607.24</v>
      </c>
      <c r="D6" s="648">
        <v>1427</v>
      </c>
      <c r="E6" s="648">
        <v>2379554.7999999998</v>
      </c>
      <c r="F6" s="714">
        <v>0.6597765272605618</v>
      </c>
      <c r="G6" s="648">
        <v>910</v>
      </c>
      <c r="H6" s="714">
        <v>0.63770147161878066</v>
      </c>
      <c r="I6" s="648">
        <v>1227052.4400000002</v>
      </c>
      <c r="J6" s="714">
        <v>0.34022347273943809</v>
      </c>
      <c r="K6" s="648">
        <v>517</v>
      </c>
      <c r="L6" s="714">
        <v>0.36229852838121934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2368</v>
      </c>
      <c r="C7" s="648">
        <v>0</v>
      </c>
      <c r="D7" s="648">
        <v>2</v>
      </c>
      <c r="E7" s="648">
        <v>0</v>
      </c>
      <c r="F7" s="714" t="s">
        <v>566</v>
      </c>
      <c r="G7" s="648">
        <v>2</v>
      </c>
      <c r="H7" s="714">
        <v>1</v>
      </c>
      <c r="I7" s="648" t="s">
        <v>566</v>
      </c>
      <c r="J7" s="714" t="s">
        <v>566</v>
      </c>
      <c r="K7" s="648" t="s">
        <v>566</v>
      </c>
      <c r="L7" s="714">
        <v>0</v>
      </c>
      <c r="M7" s="648" t="s">
        <v>1</v>
      </c>
      <c r="N7" s="277"/>
    </row>
    <row r="8" spans="1:14" ht="14.4" customHeight="1" x14ac:dyDescent="0.3">
      <c r="A8" s="644" t="s">
        <v>2369</v>
      </c>
      <c r="B8" s="645" t="s">
        <v>3</v>
      </c>
      <c r="C8" s="648">
        <v>3606607.24</v>
      </c>
      <c r="D8" s="648">
        <v>1429</v>
      </c>
      <c r="E8" s="648">
        <v>2379554.7999999998</v>
      </c>
      <c r="F8" s="714">
        <v>0.6597765272605618</v>
      </c>
      <c r="G8" s="648">
        <v>912</v>
      </c>
      <c r="H8" s="714">
        <v>0.63820853743876838</v>
      </c>
      <c r="I8" s="648">
        <v>1227052.4400000002</v>
      </c>
      <c r="J8" s="714">
        <v>0.34022347273943809</v>
      </c>
      <c r="K8" s="648">
        <v>517</v>
      </c>
      <c r="L8" s="714">
        <v>0.36179146256123162</v>
      </c>
      <c r="M8" s="648" t="s">
        <v>568</v>
      </c>
      <c r="N8" s="277"/>
    </row>
    <row r="10" spans="1:14" ht="14.4" customHeight="1" x14ac:dyDescent="0.3">
      <c r="A10" s="644">
        <v>7</v>
      </c>
      <c r="B10" s="645" t="s">
        <v>2167</v>
      </c>
      <c r="C10" s="648" t="s">
        <v>566</v>
      </c>
      <c r="D10" s="648" t="s">
        <v>566</v>
      </c>
      <c r="E10" s="648" t="s">
        <v>566</v>
      </c>
      <c r="F10" s="714" t="s">
        <v>566</v>
      </c>
      <c r="G10" s="648" t="s">
        <v>566</v>
      </c>
      <c r="H10" s="714" t="s">
        <v>566</v>
      </c>
      <c r="I10" s="648" t="s">
        <v>566</v>
      </c>
      <c r="J10" s="714" t="s">
        <v>566</v>
      </c>
      <c r="K10" s="648" t="s">
        <v>566</v>
      </c>
      <c r="L10" s="714" t="s">
        <v>566</v>
      </c>
      <c r="M10" s="648" t="s">
        <v>74</v>
      </c>
      <c r="N10" s="277"/>
    </row>
    <row r="11" spans="1:14" ht="14.4" customHeight="1" x14ac:dyDescent="0.3">
      <c r="A11" s="644" t="s">
        <v>2370</v>
      </c>
      <c r="B11" s="645" t="s">
        <v>2367</v>
      </c>
      <c r="C11" s="648">
        <v>41419.589999999997</v>
      </c>
      <c r="D11" s="648">
        <v>143</v>
      </c>
      <c r="E11" s="648">
        <v>37534.019999999997</v>
      </c>
      <c r="F11" s="714">
        <v>0.90619004195840669</v>
      </c>
      <c r="G11" s="648">
        <v>122</v>
      </c>
      <c r="H11" s="714">
        <v>0.85314685314685312</v>
      </c>
      <c r="I11" s="648">
        <v>3885.5700000000006</v>
      </c>
      <c r="J11" s="714">
        <v>9.380995804159338E-2</v>
      </c>
      <c r="K11" s="648">
        <v>21</v>
      </c>
      <c r="L11" s="714">
        <v>0.14685314685314685</v>
      </c>
      <c r="M11" s="648" t="s">
        <v>1</v>
      </c>
      <c r="N11" s="277"/>
    </row>
    <row r="12" spans="1:14" ht="14.4" customHeight="1" x14ac:dyDescent="0.3">
      <c r="A12" s="644" t="s">
        <v>2370</v>
      </c>
      <c r="B12" s="645" t="s">
        <v>2371</v>
      </c>
      <c r="C12" s="648">
        <v>41419.589999999997</v>
      </c>
      <c r="D12" s="648">
        <v>143</v>
      </c>
      <c r="E12" s="648">
        <v>37534.019999999997</v>
      </c>
      <c r="F12" s="714">
        <v>0.90619004195840669</v>
      </c>
      <c r="G12" s="648">
        <v>122</v>
      </c>
      <c r="H12" s="714">
        <v>0.85314685314685312</v>
      </c>
      <c r="I12" s="648">
        <v>3885.5700000000006</v>
      </c>
      <c r="J12" s="714">
        <v>9.380995804159338E-2</v>
      </c>
      <c r="K12" s="648">
        <v>21</v>
      </c>
      <c r="L12" s="714">
        <v>0.14685314685314685</v>
      </c>
      <c r="M12" s="648" t="s">
        <v>572</v>
      </c>
      <c r="N12" s="277"/>
    </row>
    <row r="13" spans="1:14" ht="14.4" customHeight="1" x14ac:dyDescent="0.3">
      <c r="A13" s="644" t="s">
        <v>566</v>
      </c>
      <c r="B13" s="645" t="s">
        <v>566</v>
      </c>
      <c r="C13" s="648" t="s">
        <v>566</v>
      </c>
      <c r="D13" s="648" t="s">
        <v>566</v>
      </c>
      <c r="E13" s="648" t="s">
        <v>566</v>
      </c>
      <c r="F13" s="714" t="s">
        <v>566</v>
      </c>
      <c r="G13" s="648" t="s">
        <v>566</v>
      </c>
      <c r="H13" s="714" t="s">
        <v>566</v>
      </c>
      <c r="I13" s="648" t="s">
        <v>566</v>
      </c>
      <c r="J13" s="714" t="s">
        <v>566</v>
      </c>
      <c r="K13" s="648" t="s">
        <v>566</v>
      </c>
      <c r="L13" s="714" t="s">
        <v>566</v>
      </c>
      <c r="M13" s="648" t="s">
        <v>573</v>
      </c>
      <c r="N13" s="277"/>
    </row>
    <row r="14" spans="1:14" ht="14.4" customHeight="1" x14ac:dyDescent="0.3">
      <c r="A14" s="644" t="s">
        <v>2372</v>
      </c>
      <c r="B14" s="645" t="s">
        <v>2367</v>
      </c>
      <c r="C14" s="648">
        <v>3565187.6499999994</v>
      </c>
      <c r="D14" s="648">
        <v>1284</v>
      </c>
      <c r="E14" s="648">
        <v>2342020.7799999993</v>
      </c>
      <c r="F14" s="714">
        <v>0.65691374758352472</v>
      </c>
      <c r="G14" s="648">
        <v>788</v>
      </c>
      <c r="H14" s="714">
        <v>0.61370716510903423</v>
      </c>
      <c r="I14" s="648">
        <v>1223166.8700000003</v>
      </c>
      <c r="J14" s="714">
        <v>0.34308625241647533</v>
      </c>
      <c r="K14" s="648">
        <v>496</v>
      </c>
      <c r="L14" s="714">
        <v>0.38629283489096572</v>
      </c>
      <c r="M14" s="648" t="s">
        <v>1</v>
      </c>
      <c r="N14" s="277"/>
    </row>
    <row r="15" spans="1:14" ht="14.4" customHeight="1" x14ac:dyDescent="0.3">
      <c r="A15" s="644" t="s">
        <v>2372</v>
      </c>
      <c r="B15" s="645" t="s">
        <v>2368</v>
      </c>
      <c r="C15" s="648">
        <v>0</v>
      </c>
      <c r="D15" s="648">
        <v>2</v>
      </c>
      <c r="E15" s="648">
        <v>0</v>
      </c>
      <c r="F15" s="714" t="s">
        <v>566</v>
      </c>
      <c r="G15" s="648">
        <v>2</v>
      </c>
      <c r="H15" s="714">
        <v>1</v>
      </c>
      <c r="I15" s="648" t="s">
        <v>566</v>
      </c>
      <c r="J15" s="714" t="s">
        <v>566</v>
      </c>
      <c r="K15" s="648" t="s">
        <v>566</v>
      </c>
      <c r="L15" s="714">
        <v>0</v>
      </c>
      <c r="M15" s="648" t="s">
        <v>1</v>
      </c>
      <c r="N15" s="277"/>
    </row>
    <row r="16" spans="1:14" ht="14.4" customHeight="1" x14ac:dyDescent="0.3">
      <c r="A16" s="644" t="s">
        <v>2372</v>
      </c>
      <c r="B16" s="645" t="s">
        <v>2373</v>
      </c>
      <c r="C16" s="648">
        <v>3565187.6499999994</v>
      </c>
      <c r="D16" s="648">
        <v>1286</v>
      </c>
      <c r="E16" s="648">
        <v>2342020.7799999993</v>
      </c>
      <c r="F16" s="714">
        <v>0.65691374758352472</v>
      </c>
      <c r="G16" s="648">
        <v>790</v>
      </c>
      <c r="H16" s="714">
        <v>0.61430793157076202</v>
      </c>
      <c r="I16" s="648">
        <v>1223166.8700000003</v>
      </c>
      <c r="J16" s="714">
        <v>0.34308625241647533</v>
      </c>
      <c r="K16" s="648">
        <v>496</v>
      </c>
      <c r="L16" s="714">
        <v>0.38569206842923792</v>
      </c>
      <c r="M16" s="648" t="s">
        <v>572</v>
      </c>
      <c r="N16" s="277"/>
    </row>
    <row r="17" spans="1:14" ht="14.4" customHeight="1" x14ac:dyDescent="0.3">
      <c r="A17" s="644" t="s">
        <v>566</v>
      </c>
      <c r="B17" s="645" t="s">
        <v>566</v>
      </c>
      <c r="C17" s="648" t="s">
        <v>566</v>
      </c>
      <c r="D17" s="648" t="s">
        <v>566</v>
      </c>
      <c r="E17" s="648" t="s">
        <v>566</v>
      </c>
      <c r="F17" s="714" t="s">
        <v>566</v>
      </c>
      <c r="G17" s="648" t="s">
        <v>566</v>
      </c>
      <c r="H17" s="714" t="s">
        <v>566</v>
      </c>
      <c r="I17" s="648" t="s">
        <v>566</v>
      </c>
      <c r="J17" s="714" t="s">
        <v>566</v>
      </c>
      <c r="K17" s="648" t="s">
        <v>566</v>
      </c>
      <c r="L17" s="714" t="s">
        <v>566</v>
      </c>
      <c r="M17" s="648" t="s">
        <v>573</v>
      </c>
      <c r="N17" s="277"/>
    </row>
    <row r="18" spans="1:14" ht="14.4" customHeight="1" x14ac:dyDescent="0.3">
      <c r="A18" s="644" t="s">
        <v>2369</v>
      </c>
      <c r="B18" s="645" t="s">
        <v>2374</v>
      </c>
      <c r="C18" s="648">
        <v>3606607.2399999993</v>
      </c>
      <c r="D18" s="648">
        <v>1429</v>
      </c>
      <c r="E18" s="648">
        <v>2379554.7999999993</v>
      </c>
      <c r="F18" s="714">
        <v>0.65977652726056191</v>
      </c>
      <c r="G18" s="648">
        <v>912</v>
      </c>
      <c r="H18" s="714">
        <v>0.63820853743876838</v>
      </c>
      <c r="I18" s="648">
        <v>1227052.4400000004</v>
      </c>
      <c r="J18" s="714">
        <v>0.34022347273943826</v>
      </c>
      <c r="K18" s="648">
        <v>517</v>
      </c>
      <c r="L18" s="714">
        <v>0.36179146256123162</v>
      </c>
      <c r="M18" s="648" t="s">
        <v>568</v>
      </c>
      <c r="N18" s="277"/>
    </row>
    <row r="19" spans="1:14" ht="14.4" customHeight="1" x14ac:dyDescent="0.3">
      <c r="A19" s="715" t="s">
        <v>2375</v>
      </c>
    </row>
    <row r="20" spans="1:14" ht="14.4" customHeight="1" x14ac:dyDescent="0.3">
      <c r="A20" s="716" t="s">
        <v>2376</v>
      </c>
    </row>
    <row r="21" spans="1:14" ht="14.4" customHeight="1" x14ac:dyDescent="0.3">
      <c r="A21" s="715" t="s">
        <v>2377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2378</v>
      </c>
      <c r="B5" s="708">
        <v>919.42</v>
      </c>
      <c r="C5" s="655">
        <v>1</v>
      </c>
      <c r="D5" s="721">
        <v>1</v>
      </c>
      <c r="E5" s="724" t="s">
        <v>2378</v>
      </c>
      <c r="F5" s="708">
        <v>919.42</v>
      </c>
      <c r="G5" s="676">
        <v>1</v>
      </c>
      <c r="H5" s="658">
        <v>1</v>
      </c>
      <c r="I5" s="699">
        <v>1</v>
      </c>
      <c r="J5" s="727"/>
      <c r="K5" s="676">
        <v>0</v>
      </c>
      <c r="L5" s="658"/>
      <c r="M5" s="699">
        <v>0</v>
      </c>
    </row>
    <row r="6" spans="1:13" ht="14.4" customHeight="1" x14ac:dyDescent="0.3">
      <c r="A6" s="718" t="s">
        <v>2379</v>
      </c>
      <c r="B6" s="709">
        <v>460.85</v>
      </c>
      <c r="C6" s="661">
        <v>1</v>
      </c>
      <c r="D6" s="722">
        <v>1</v>
      </c>
      <c r="E6" s="725" t="s">
        <v>2379</v>
      </c>
      <c r="F6" s="709"/>
      <c r="G6" s="677">
        <v>0</v>
      </c>
      <c r="H6" s="664"/>
      <c r="I6" s="700">
        <v>0</v>
      </c>
      <c r="J6" s="728">
        <v>460.85</v>
      </c>
      <c r="K6" s="677">
        <v>1</v>
      </c>
      <c r="L6" s="664">
        <v>1</v>
      </c>
      <c r="M6" s="700">
        <v>1</v>
      </c>
    </row>
    <row r="7" spans="1:13" ht="14.4" customHeight="1" x14ac:dyDescent="0.3">
      <c r="A7" s="718" t="s">
        <v>2380</v>
      </c>
      <c r="B7" s="709">
        <v>653.55999999999995</v>
      </c>
      <c r="C7" s="661">
        <v>1</v>
      </c>
      <c r="D7" s="722">
        <v>3</v>
      </c>
      <c r="E7" s="725" t="s">
        <v>2380</v>
      </c>
      <c r="F7" s="709">
        <v>653.55999999999995</v>
      </c>
      <c r="G7" s="677">
        <v>1</v>
      </c>
      <c r="H7" s="664">
        <v>3</v>
      </c>
      <c r="I7" s="700">
        <v>1</v>
      </c>
      <c r="J7" s="728"/>
      <c r="K7" s="677">
        <v>0</v>
      </c>
      <c r="L7" s="664"/>
      <c r="M7" s="700">
        <v>0</v>
      </c>
    </row>
    <row r="8" spans="1:13" ht="14.4" customHeight="1" x14ac:dyDescent="0.3">
      <c r="A8" s="718" t="s">
        <v>2381</v>
      </c>
      <c r="B8" s="709">
        <v>1127.77</v>
      </c>
      <c r="C8" s="661">
        <v>1</v>
      </c>
      <c r="D8" s="722">
        <v>6</v>
      </c>
      <c r="E8" s="725" t="s">
        <v>2381</v>
      </c>
      <c r="F8" s="709">
        <v>1127.77</v>
      </c>
      <c r="G8" s="677">
        <v>1</v>
      </c>
      <c r="H8" s="664">
        <v>6</v>
      </c>
      <c r="I8" s="700">
        <v>1</v>
      </c>
      <c r="J8" s="728"/>
      <c r="K8" s="677">
        <v>0</v>
      </c>
      <c r="L8" s="664"/>
      <c r="M8" s="700">
        <v>0</v>
      </c>
    </row>
    <row r="9" spans="1:13" ht="14.4" customHeight="1" x14ac:dyDescent="0.3">
      <c r="A9" s="718" t="s">
        <v>2382</v>
      </c>
      <c r="B9" s="709">
        <v>3122.16</v>
      </c>
      <c r="C9" s="661">
        <v>1</v>
      </c>
      <c r="D9" s="722">
        <v>8</v>
      </c>
      <c r="E9" s="725" t="s">
        <v>2382</v>
      </c>
      <c r="F9" s="709">
        <v>3122.16</v>
      </c>
      <c r="G9" s="677">
        <v>1</v>
      </c>
      <c r="H9" s="664">
        <v>8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2383</v>
      </c>
      <c r="B10" s="709">
        <v>283.71999999999997</v>
      </c>
      <c r="C10" s="661">
        <v>1</v>
      </c>
      <c r="D10" s="722">
        <v>2</v>
      </c>
      <c r="E10" s="725" t="s">
        <v>2383</v>
      </c>
      <c r="F10" s="709">
        <v>283.71999999999997</v>
      </c>
      <c r="G10" s="677">
        <v>1</v>
      </c>
      <c r="H10" s="664">
        <v>2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2384</v>
      </c>
      <c r="B11" s="709">
        <v>88521.01</v>
      </c>
      <c r="C11" s="661">
        <v>1</v>
      </c>
      <c r="D11" s="722">
        <v>23</v>
      </c>
      <c r="E11" s="725" t="s">
        <v>2384</v>
      </c>
      <c r="F11" s="709">
        <v>27810.59</v>
      </c>
      <c r="G11" s="677">
        <v>0.31416937063867667</v>
      </c>
      <c r="H11" s="664">
        <v>6</v>
      </c>
      <c r="I11" s="700">
        <v>0.2608695652173913</v>
      </c>
      <c r="J11" s="728">
        <v>60710.419999999991</v>
      </c>
      <c r="K11" s="677">
        <v>0.68583062936132333</v>
      </c>
      <c r="L11" s="664">
        <v>17</v>
      </c>
      <c r="M11" s="700">
        <v>0.73913043478260865</v>
      </c>
    </row>
    <row r="12" spans="1:13" ht="14.4" customHeight="1" x14ac:dyDescent="0.3">
      <c r="A12" s="718" t="s">
        <v>2385</v>
      </c>
      <c r="B12" s="709">
        <v>144.27000000000001</v>
      </c>
      <c r="C12" s="661">
        <v>1</v>
      </c>
      <c r="D12" s="722">
        <v>1</v>
      </c>
      <c r="E12" s="725" t="s">
        <v>2385</v>
      </c>
      <c r="F12" s="709">
        <v>144.27000000000001</v>
      </c>
      <c r="G12" s="677">
        <v>1</v>
      </c>
      <c r="H12" s="664">
        <v>1</v>
      </c>
      <c r="I12" s="700">
        <v>1</v>
      </c>
      <c r="J12" s="728"/>
      <c r="K12" s="677">
        <v>0</v>
      </c>
      <c r="L12" s="664"/>
      <c r="M12" s="700">
        <v>0</v>
      </c>
    </row>
    <row r="13" spans="1:13" ht="14.4" customHeight="1" x14ac:dyDescent="0.3">
      <c r="A13" s="718" t="s">
        <v>2386</v>
      </c>
      <c r="B13" s="709">
        <v>34.6</v>
      </c>
      <c r="C13" s="661">
        <v>1</v>
      </c>
      <c r="D13" s="722">
        <v>1</v>
      </c>
      <c r="E13" s="725" t="s">
        <v>2386</v>
      </c>
      <c r="F13" s="709">
        <v>34.6</v>
      </c>
      <c r="G13" s="677">
        <v>1</v>
      </c>
      <c r="H13" s="664">
        <v>1</v>
      </c>
      <c r="I13" s="700">
        <v>1</v>
      </c>
      <c r="J13" s="728"/>
      <c r="K13" s="677">
        <v>0</v>
      </c>
      <c r="L13" s="664"/>
      <c r="M13" s="700">
        <v>0</v>
      </c>
    </row>
    <row r="14" spans="1:13" ht="14.4" customHeight="1" x14ac:dyDescent="0.3">
      <c r="A14" s="718" t="s">
        <v>2387</v>
      </c>
      <c r="B14" s="709">
        <v>508831.27999999991</v>
      </c>
      <c r="C14" s="661">
        <v>1</v>
      </c>
      <c r="D14" s="722">
        <v>226</v>
      </c>
      <c r="E14" s="725" t="s">
        <v>2387</v>
      </c>
      <c r="F14" s="709">
        <v>349389.89999999997</v>
      </c>
      <c r="G14" s="677">
        <v>0.6866517718800621</v>
      </c>
      <c r="H14" s="664">
        <v>161</v>
      </c>
      <c r="I14" s="700">
        <v>0.71238938053097345</v>
      </c>
      <c r="J14" s="728">
        <v>159441.37999999998</v>
      </c>
      <c r="K14" s="677">
        <v>0.3133482281199379</v>
      </c>
      <c r="L14" s="664">
        <v>65</v>
      </c>
      <c r="M14" s="700">
        <v>0.28761061946902655</v>
      </c>
    </row>
    <row r="15" spans="1:13" ht="14.4" customHeight="1" x14ac:dyDescent="0.3">
      <c r="A15" s="718" t="s">
        <v>2388</v>
      </c>
      <c r="B15" s="709">
        <v>637.06000000000006</v>
      </c>
      <c r="C15" s="661">
        <v>1</v>
      </c>
      <c r="D15" s="722">
        <v>3</v>
      </c>
      <c r="E15" s="725" t="s">
        <v>2388</v>
      </c>
      <c r="F15" s="709">
        <v>637.06000000000006</v>
      </c>
      <c r="G15" s="677">
        <v>1</v>
      </c>
      <c r="H15" s="664">
        <v>3</v>
      </c>
      <c r="I15" s="700">
        <v>1</v>
      </c>
      <c r="J15" s="728"/>
      <c r="K15" s="677">
        <v>0</v>
      </c>
      <c r="L15" s="664"/>
      <c r="M15" s="700">
        <v>0</v>
      </c>
    </row>
    <row r="16" spans="1:13" ht="14.4" customHeight="1" x14ac:dyDescent="0.3">
      <c r="A16" s="718" t="s">
        <v>2389</v>
      </c>
      <c r="B16" s="709">
        <v>1164904.9499999997</v>
      </c>
      <c r="C16" s="661">
        <v>1</v>
      </c>
      <c r="D16" s="722">
        <v>372</v>
      </c>
      <c r="E16" s="725" t="s">
        <v>2389</v>
      </c>
      <c r="F16" s="709">
        <v>923256.93999999971</v>
      </c>
      <c r="G16" s="677">
        <v>0.79255989083057798</v>
      </c>
      <c r="H16" s="664">
        <v>260</v>
      </c>
      <c r="I16" s="700">
        <v>0.69892473118279574</v>
      </c>
      <c r="J16" s="728">
        <v>241648.01</v>
      </c>
      <c r="K16" s="677">
        <v>0.20744010916942199</v>
      </c>
      <c r="L16" s="664">
        <v>112</v>
      </c>
      <c r="M16" s="700">
        <v>0.30107526881720431</v>
      </c>
    </row>
    <row r="17" spans="1:13" ht="14.4" customHeight="1" x14ac:dyDescent="0.3">
      <c r="A17" s="718" t="s">
        <v>2390</v>
      </c>
      <c r="B17" s="709">
        <v>301.2</v>
      </c>
      <c r="C17" s="661">
        <v>1</v>
      </c>
      <c r="D17" s="722">
        <v>4</v>
      </c>
      <c r="E17" s="725" t="s">
        <v>2390</v>
      </c>
      <c r="F17" s="709">
        <v>301.2</v>
      </c>
      <c r="G17" s="677">
        <v>1</v>
      </c>
      <c r="H17" s="664">
        <v>3</v>
      </c>
      <c r="I17" s="700">
        <v>0.75</v>
      </c>
      <c r="J17" s="728">
        <v>0</v>
      </c>
      <c r="K17" s="677">
        <v>0</v>
      </c>
      <c r="L17" s="664">
        <v>1</v>
      </c>
      <c r="M17" s="700">
        <v>0.25</v>
      </c>
    </row>
    <row r="18" spans="1:13" ht="14.4" customHeight="1" x14ac:dyDescent="0.3">
      <c r="A18" s="718" t="s">
        <v>2391</v>
      </c>
      <c r="B18" s="709">
        <v>1268.24</v>
      </c>
      <c r="C18" s="661">
        <v>1</v>
      </c>
      <c r="D18" s="722">
        <v>16</v>
      </c>
      <c r="E18" s="725" t="s">
        <v>2391</v>
      </c>
      <c r="F18" s="709">
        <v>1268.24</v>
      </c>
      <c r="G18" s="677">
        <v>1</v>
      </c>
      <c r="H18" s="664">
        <v>15</v>
      </c>
      <c r="I18" s="700">
        <v>0.9375</v>
      </c>
      <c r="J18" s="728">
        <v>0</v>
      </c>
      <c r="K18" s="677">
        <v>0</v>
      </c>
      <c r="L18" s="664">
        <v>1</v>
      </c>
      <c r="M18" s="700">
        <v>6.25E-2</v>
      </c>
    </row>
    <row r="19" spans="1:13" ht="14.4" customHeight="1" x14ac:dyDescent="0.3">
      <c r="A19" s="718" t="s">
        <v>2392</v>
      </c>
      <c r="B19" s="709">
        <v>648994.64999999991</v>
      </c>
      <c r="C19" s="661">
        <v>1</v>
      </c>
      <c r="D19" s="722">
        <v>220</v>
      </c>
      <c r="E19" s="725" t="s">
        <v>2392</v>
      </c>
      <c r="F19" s="709">
        <v>362649.39999999997</v>
      </c>
      <c r="G19" s="677">
        <v>0.55878642451058724</v>
      </c>
      <c r="H19" s="664">
        <v>122</v>
      </c>
      <c r="I19" s="700">
        <v>0.55454545454545456</v>
      </c>
      <c r="J19" s="728">
        <v>286345.24999999988</v>
      </c>
      <c r="K19" s="677">
        <v>0.44121357548941265</v>
      </c>
      <c r="L19" s="664">
        <v>98</v>
      </c>
      <c r="M19" s="700">
        <v>0.44545454545454544</v>
      </c>
    </row>
    <row r="20" spans="1:13" ht="14.4" customHeight="1" x14ac:dyDescent="0.3">
      <c r="A20" s="718" t="s">
        <v>2393</v>
      </c>
      <c r="B20" s="709">
        <v>0</v>
      </c>
      <c r="C20" s="661"/>
      <c r="D20" s="722">
        <v>19</v>
      </c>
      <c r="E20" s="725" t="s">
        <v>2393</v>
      </c>
      <c r="F20" s="709">
        <v>0</v>
      </c>
      <c r="G20" s="677"/>
      <c r="H20" s="664">
        <v>17</v>
      </c>
      <c r="I20" s="700">
        <v>0.89473684210526316</v>
      </c>
      <c r="J20" s="728">
        <v>0</v>
      </c>
      <c r="K20" s="677"/>
      <c r="L20" s="664">
        <v>2</v>
      </c>
      <c r="M20" s="700">
        <v>0.10526315789473684</v>
      </c>
    </row>
    <row r="21" spans="1:13" ht="14.4" customHeight="1" x14ac:dyDescent="0.3">
      <c r="A21" s="718" t="s">
        <v>2394</v>
      </c>
      <c r="B21" s="709">
        <v>1977.8200000000002</v>
      </c>
      <c r="C21" s="661">
        <v>1</v>
      </c>
      <c r="D21" s="722">
        <v>10</v>
      </c>
      <c r="E21" s="725" t="s">
        <v>2394</v>
      </c>
      <c r="F21" s="709">
        <v>1317.6000000000001</v>
      </c>
      <c r="G21" s="677">
        <v>0.66618802519946207</v>
      </c>
      <c r="H21" s="664">
        <v>8</v>
      </c>
      <c r="I21" s="700">
        <v>0.8</v>
      </c>
      <c r="J21" s="728">
        <v>660.22</v>
      </c>
      <c r="K21" s="677">
        <v>0.33381197480053793</v>
      </c>
      <c r="L21" s="664">
        <v>2</v>
      </c>
      <c r="M21" s="700">
        <v>0.2</v>
      </c>
    </row>
    <row r="22" spans="1:13" ht="14.4" customHeight="1" x14ac:dyDescent="0.3">
      <c r="A22" s="718" t="s">
        <v>2395</v>
      </c>
      <c r="B22" s="709">
        <v>260</v>
      </c>
      <c r="C22" s="661">
        <v>1</v>
      </c>
      <c r="D22" s="722">
        <v>3</v>
      </c>
      <c r="E22" s="725" t="s">
        <v>2395</v>
      </c>
      <c r="F22" s="709">
        <v>227.73000000000002</v>
      </c>
      <c r="G22" s="677">
        <v>0.87588461538461548</v>
      </c>
      <c r="H22" s="664">
        <v>2</v>
      </c>
      <c r="I22" s="700">
        <v>0.66666666666666663</v>
      </c>
      <c r="J22" s="728">
        <v>32.270000000000003</v>
      </c>
      <c r="K22" s="677">
        <v>0.12411538461538463</v>
      </c>
      <c r="L22" s="664">
        <v>1</v>
      </c>
      <c r="M22" s="700">
        <v>0.33333333333333331</v>
      </c>
    </row>
    <row r="23" spans="1:13" ht="14.4" customHeight="1" x14ac:dyDescent="0.3">
      <c r="A23" s="718" t="s">
        <v>2396</v>
      </c>
      <c r="B23" s="709">
        <v>867503.33000000007</v>
      </c>
      <c r="C23" s="661">
        <v>1</v>
      </c>
      <c r="D23" s="722">
        <v>362</v>
      </c>
      <c r="E23" s="725" t="s">
        <v>2396</v>
      </c>
      <c r="F23" s="709">
        <v>483841.48000000016</v>
      </c>
      <c r="G23" s="677">
        <v>0.55774019910678629</v>
      </c>
      <c r="H23" s="664">
        <v>198</v>
      </c>
      <c r="I23" s="700">
        <v>0.54696132596685088</v>
      </c>
      <c r="J23" s="728">
        <v>383661.84999999992</v>
      </c>
      <c r="K23" s="677">
        <v>0.44225980089321371</v>
      </c>
      <c r="L23" s="664">
        <v>164</v>
      </c>
      <c r="M23" s="700">
        <v>0.45303867403314918</v>
      </c>
    </row>
    <row r="24" spans="1:13" ht="14.4" customHeight="1" x14ac:dyDescent="0.3">
      <c r="A24" s="718" t="s">
        <v>2397</v>
      </c>
      <c r="B24" s="709">
        <v>221.26999999999998</v>
      </c>
      <c r="C24" s="661">
        <v>1</v>
      </c>
      <c r="D24" s="722">
        <v>3</v>
      </c>
      <c r="E24" s="725" t="s">
        <v>2397</v>
      </c>
      <c r="F24" s="709">
        <v>221.26999999999998</v>
      </c>
      <c r="G24" s="677">
        <v>1</v>
      </c>
      <c r="H24" s="664">
        <v>3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2398</v>
      </c>
      <c r="B25" s="709">
        <v>0</v>
      </c>
      <c r="C25" s="661"/>
      <c r="D25" s="722">
        <v>1</v>
      </c>
      <c r="E25" s="725" t="s">
        <v>2398</v>
      </c>
      <c r="F25" s="709">
        <v>0</v>
      </c>
      <c r="G25" s="677"/>
      <c r="H25" s="664">
        <v>1</v>
      </c>
      <c r="I25" s="700">
        <v>1</v>
      </c>
      <c r="J25" s="728"/>
      <c r="K25" s="677"/>
      <c r="L25" s="664"/>
      <c r="M25" s="700">
        <v>0</v>
      </c>
    </row>
    <row r="26" spans="1:13" ht="14.4" customHeight="1" x14ac:dyDescent="0.3">
      <c r="A26" s="718" t="s">
        <v>2399</v>
      </c>
      <c r="B26" s="709">
        <v>1986.2800000000002</v>
      </c>
      <c r="C26" s="661">
        <v>1</v>
      </c>
      <c r="D26" s="722">
        <v>9</v>
      </c>
      <c r="E26" s="725" t="s">
        <v>2399</v>
      </c>
      <c r="F26" s="709"/>
      <c r="G26" s="677">
        <v>0</v>
      </c>
      <c r="H26" s="664"/>
      <c r="I26" s="700">
        <v>0</v>
      </c>
      <c r="J26" s="728">
        <v>1986.2800000000002</v>
      </c>
      <c r="K26" s="677">
        <v>1</v>
      </c>
      <c r="L26" s="664">
        <v>9</v>
      </c>
      <c r="M26" s="700">
        <v>1</v>
      </c>
    </row>
    <row r="27" spans="1:13" ht="14.4" customHeight="1" x14ac:dyDescent="0.3">
      <c r="A27" s="718" t="s">
        <v>2400</v>
      </c>
      <c r="B27" s="709">
        <v>552.78</v>
      </c>
      <c r="C27" s="661">
        <v>1</v>
      </c>
      <c r="D27" s="722">
        <v>4</v>
      </c>
      <c r="E27" s="725" t="s">
        <v>2400</v>
      </c>
      <c r="F27" s="709">
        <v>193.68</v>
      </c>
      <c r="G27" s="677">
        <v>0.35037447085639861</v>
      </c>
      <c r="H27" s="664">
        <v>3</v>
      </c>
      <c r="I27" s="700">
        <v>0.75</v>
      </c>
      <c r="J27" s="728">
        <v>359.1</v>
      </c>
      <c r="K27" s="677">
        <v>0.6496255291436015</v>
      </c>
      <c r="L27" s="664">
        <v>1</v>
      </c>
      <c r="M27" s="700">
        <v>0.25</v>
      </c>
    </row>
    <row r="28" spans="1:13" ht="14.4" customHeight="1" x14ac:dyDescent="0.3">
      <c r="A28" s="718" t="s">
        <v>2401</v>
      </c>
      <c r="B28" s="709">
        <v>0</v>
      </c>
      <c r="C28" s="661"/>
      <c r="D28" s="722">
        <v>1</v>
      </c>
      <c r="E28" s="725" t="s">
        <v>2401</v>
      </c>
      <c r="F28" s="709"/>
      <c r="G28" s="677"/>
      <c r="H28" s="664"/>
      <c r="I28" s="700">
        <v>0</v>
      </c>
      <c r="J28" s="728">
        <v>0</v>
      </c>
      <c r="K28" s="677"/>
      <c r="L28" s="664">
        <v>1</v>
      </c>
      <c r="M28" s="700">
        <v>1</v>
      </c>
    </row>
    <row r="29" spans="1:13" ht="14.4" customHeight="1" x14ac:dyDescent="0.3">
      <c r="A29" s="718" t="s">
        <v>2402</v>
      </c>
      <c r="B29" s="709">
        <v>35.11</v>
      </c>
      <c r="C29" s="661">
        <v>1</v>
      </c>
      <c r="D29" s="722">
        <v>1</v>
      </c>
      <c r="E29" s="725" t="s">
        <v>2402</v>
      </c>
      <c r="F29" s="709">
        <v>35.11</v>
      </c>
      <c r="G29" s="677">
        <v>1</v>
      </c>
      <c r="H29" s="664">
        <v>1</v>
      </c>
      <c r="I29" s="700">
        <v>1</v>
      </c>
      <c r="J29" s="728"/>
      <c r="K29" s="677">
        <v>0</v>
      </c>
      <c r="L29" s="664"/>
      <c r="M29" s="700">
        <v>0</v>
      </c>
    </row>
    <row r="30" spans="1:13" ht="14.4" customHeight="1" x14ac:dyDescent="0.3">
      <c r="A30" s="718" t="s">
        <v>2403</v>
      </c>
      <c r="B30" s="709">
        <v>18057.369999999995</v>
      </c>
      <c r="C30" s="661">
        <v>1</v>
      </c>
      <c r="D30" s="722">
        <v>11</v>
      </c>
      <c r="E30" s="725" t="s">
        <v>2403</v>
      </c>
      <c r="F30" s="709">
        <v>17810.769999999997</v>
      </c>
      <c r="G30" s="677">
        <v>0.98634352621671939</v>
      </c>
      <c r="H30" s="664">
        <v>10</v>
      </c>
      <c r="I30" s="700">
        <v>0.90909090909090906</v>
      </c>
      <c r="J30" s="728">
        <v>246.6</v>
      </c>
      <c r="K30" s="677">
        <v>1.3656473783280736E-2</v>
      </c>
      <c r="L30" s="664">
        <v>1</v>
      </c>
      <c r="M30" s="700">
        <v>9.0909090909090912E-2</v>
      </c>
    </row>
    <row r="31" spans="1:13" ht="14.4" customHeight="1" x14ac:dyDescent="0.3">
      <c r="A31" s="718" t="s">
        <v>2404</v>
      </c>
      <c r="B31" s="709">
        <v>776.78000000000009</v>
      </c>
      <c r="C31" s="661">
        <v>1</v>
      </c>
      <c r="D31" s="722">
        <v>3</v>
      </c>
      <c r="E31" s="725" t="s">
        <v>2404</v>
      </c>
      <c r="F31" s="709">
        <v>776.78000000000009</v>
      </c>
      <c r="G31" s="677">
        <v>1</v>
      </c>
      <c r="H31" s="664">
        <v>3</v>
      </c>
      <c r="I31" s="700">
        <v>1</v>
      </c>
      <c r="J31" s="728"/>
      <c r="K31" s="677">
        <v>0</v>
      </c>
      <c r="L31" s="664"/>
      <c r="M31" s="700">
        <v>0</v>
      </c>
    </row>
    <row r="32" spans="1:13" ht="14.4" customHeight="1" x14ac:dyDescent="0.3">
      <c r="A32" s="718" t="s">
        <v>2405</v>
      </c>
      <c r="B32" s="709">
        <v>1179</v>
      </c>
      <c r="C32" s="661">
        <v>1</v>
      </c>
      <c r="D32" s="722">
        <v>4</v>
      </c>
      <c r="E32" s="725" t="s">
        <v>2405</v>
      </c>
      <c r="F32" s="709">
        <v>1179</v>
      </c>
      <c r="G32" s="677">
        <v>1</v>
      </c>
      <c r="H32" s="664">
        <v>4</v>
      </c>
      <c r="I32" s="700">
        <v>1</v>
      </c>
      <c r="J32" s="728"/>
      <c r="K32" s="677">
        <v>0</v>
      </c>
      <c r="L32" s="664"/>
      <c r="M32" s="700">
        <v>0</v>
      </c>
    </row>
    <row r="33" spans="1:13" ht="14.4" customHeight="1" x14ac:dyDescent="0.3">
      <c r="A33" s="718" t="s">
        <v>2406</v>
      </c>
      <c r="B33" s="709">
        <v>832.29</v>
      </c>
      <c r="C33" s="661">
        <v>1</v>
      </c>
      <c r="D33" s="722">
        <v>5</v>
      </c>
      <c r="E33" s="725" t="s">
        <v>2406</v>
      </c>
      <c r="F33" s="709">
        <v>832.29</v>
      </c>
      <c r="G33" s="677">
        <v>1</v>
      </c>
      <c r="H33" s="664">
        <v>5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2407</v>
      </c>
      <c r="B34" s="709">
        <v>703.82999999999993</v>
      </c>
      <c r="C34" s="661">
        <v>1</v>
      </c>
      <c r="D34" s="722">
        <v>2</v>
      </c>
      <c r="E34" s="725" t="s">
        <v>2407</v>
      </c>
      <c r="F34" s="709">
        <v>703.82999999999993</v>
      </c>
      <c r="G34" s="677">
        <v>1</v>
      </c>
      <c r="H34" s="664">
        <v>2</v>
      </c>
      <c r="I34" s="700">
        <v>1</v>
      </c>
      <c r="J34" s="728"/>
      <c r="K34" s="677">
        <v>0</v>
      </c>
      <c r="L34" s="664"/>
      <c r="M34" s="700">
        <v>0</v>
      </c>
    </row>
    <row r="35" spans="1:13" ht="14.4" customHeight="1" x14ac:dyDescent="0.3">
      <c r="A35" s="718" t="s">
        <v>2408</v>
      </c>
      <c r="B35" s="709">
        <v>122.64</v>
      </c>
      <c r="C35" s="661">
        <v>1</v>
      </c>
      <c r="D35" s="722">
        <v>2</v>
      </c>
      <c r="E35" s="725" t="s">
        <v>2408</v>
      </c>
      <c r="F35" s="709">
        <v>122.64</v>
      </c>
      <c r="G35" s="677">
        <v>1</v>
      </c>
      <c r="H35" s="664">
        <v>2</v>
      </c>
      <c r="I35" s="700">
        <v>1</v>
      </c>
      <c r="J35" s="728"/>
      <c r="K35" s="677">
        <v>0</v>
      </c>
      <c r="L35" s="664"/>
      <c r="M35" s="700">
        <v>0</v>
      </c>
    </row>
    <row r="36" spans="1:13" ht="14.4" customHeight="1" x14ac:dyDescent="0.3">
      <c r="A36" s="718" t="s">
        <v>2409</v>
      </c>
      <c r="B36" s="709">
        <v>290159.21999999997</v>
      </c>
      <c r="C36" s="661">
        <v>1</v>
      </c>
      <c r="D36" s="722">
        <v>89</v>
      </c>
      <c r="E36" s="725" t="s">
        <v>2409</v>
      </c>
      <c r="F36" s="709">
        <v>198799.25999999998</v>
      </c>
      <c r="G36" s="677">
        <v>0.68513852497949235</v>
      </c>
      <c r="H36" s="664">
        <v>49</v>
      </c>
      <c r="I36" s="700">
        <v>0.550561797752809</v>
      </c>
      <c r="J36" s="728">
        <v>91359.959999999977</v>
      </c>
      <c r="K36" s="677">
        <v>0.31486147502050765</v>
      </c>
      <c r="L36" s="664">
        <v>40</v>
      </c>
      <c r="M36" s="700">
        <v>0.449438202247191</v>
      </c>
    </row>
    <row r="37" spans="1:13" ht="14.4" customHeight="1" x14ac:dyDescent="0.3">
      <c r="A37" s="718" t="s">
        <v>2410</v>
      </c>
      <c r="B37" s="709">
        <v>174.51</v>
      </c>
      <c r="C37" s="661">
        <v>1</v>
      </c>
      <c r="D37" s="722">
        <v>6</v>
      </c>
      <c r="E37" s="725" t="s">
        <v>2410</v>
      </c>
      <c r="F37" s="709">
        <v>34.26</v>
      </c>
      <c r="G37" s="677">
        <v>0.19632112772906996</v>
      </c>
      <c r="H37" s="664">
        <v>5</v>
      </c>
      <c r="I37" s="700">
        <v>0.83333333333333337</v>
      </c>
      <c r="J37" s="728">
        <v>140.25</v>
      </c>
      <c r="K37" s="677">
        <v>0.80367887227093004</v>
      </c>
      <c r="L37" s="664">
        <v>1</v>
      </c>
      <c r="M37" s="700">
        <v>0.16666666666666666</v>
      </c>
    </row>
    <row r="38" spans="1:13" ht="14.4" customHeight="1" x14ac:dyDescent="0.3">
      <c r="A38" s="718" t="s">
        <v>2411</v>
      </c>
      <c r="B38" s="709">
        <v>1847.48</v>
      </c>
      <c r="C38" s="661">
        <v>1</v>
      </c>
      <c r="D38" s="722">
        <v>1</v>
      </c>
      <c r="E38" s="725" t="s">
        <v>2411</v>
      </c>
      <c r="F38" s="709">
        <v>1847.48</v>
      </c>
      <c r="G38" s="677">
        <v>1</v>
      </c>
      <c r="H38" s="664">
        <v>1</v>
      </c>
      <c r="I38" s="700">
        <v>1</v>
      </c>
      <c r="J38" s="728"/>
      <c r="K38" s="677">
        <v>0</v>
      </c>
      <c r="L38" s="664"/>
      <c r="M38" s="700">
        <v>0</v>
      </c>
    </row>
    <row r="39" spans="1:13" ht="14.4" customHeight="1" x14ac:dyDescent="0.3">
      <c r="A39" s="718" t="s">
        <v>2412</v>
      </c>
      <c r="B39" s="709">
        <v>0</v>
      </c>
      <c r="C39" s="661"/>
      <c r="D39" s="722">
        <v>5</v>
      </c>
      <c r="E39" s="725" t="s">
        <v>2412</v>
      </c>
      <c r="F39" s="709">
        <v>0</v>
      </c>
      <c r="G39" s="677"/>
      <c r="H39" s="664">
        <v>5</v>
      </c>
      <c r="I39" s="700">
        <v>1</v>
      </c>
      <c r="J39" s="728"/>
      <c r="K39" s="677"/>
      <c r="L39" s="664"/>
      <c r="M39" s="700">
        <v>0</v>
      </c>
    </row>
    <row r="40" spans="1:13" ht="14.4" customHeight="1" thickBot="1" x14ac:dyDescent="0.35">
      <c r="A40" s="719" t="s">
        <v>2413</v>
      </c>
      <c r="B40" s="710">
        <v>12.79</v>
      </c>
      <c r="C40" s="667">
        <v>1</v>
      </c>
      <c r="D40" s="723">
        <v>1</v>
      </c>
      <c r="E40" s="726" t="s">
        <v>2413</v>
      </c>
      <c r="F40" s="710">
        <v>12.79</v>
      </c>
      <c r="G40" s="678">
        <v>1</v>
      </c>
      <c r="H40" s="670">
        <v>1</v>
      </c>
      <c r="I40" s="701">
        <v>1</v>
      </c>
      <c r="J40" s="729"/>
      <c r="K40" s="678">
        <v>0</v>
      </c>
      <c r="L40" s="670"/>
      <c r="M40" s="70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3450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3606607.2399999988</v>
      </c>
      <c r="N3" s="70">
        <f>SUBTOTAL(9,N7:N1048576)</f>
        <v>5009</v>
      </c>
      <c r="O3" s="70">
        <f>SUBTOTAL(9,O7:O1048576)</f>
        <v>1429</v>
      </c>
      <c r="P3" s="70">
        <f>SUBTOTAL(9,P7:P1048576)</f>
        <v>2379554.7999999993</v>
      </c>
      <c r="Q3" s="71">
        <f>IF(M3=0,0,P3/M3)</f>
        <v>0.65977652726056191</v>
      </c>
      <c r="R3" s="70">
        <f>SUBTOTAL(9,R7:R1048576)</f>
        <v>3013</v>
      </c>
      <c r="S3" s="71">
        <f>IF(N3=0,0,R3/N3)</f>
        <v>0.60151726891595125</v>
      </c>
      <c r="T3" s="70">
        <f>SUBTOTAL(9,T7:T1048576)</f>
        <v>912</v>
      </c>
      <c r="U3" s="72">
        <f>IF(O3=0,0,T3/O3)</f>
        <v>0.63820853743876838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7</v>
      </c>
      <c r="B7" s="736" t="s">
        <v>2167</v>
      </c>
      <c r="C7" s="736" t="s">
        <v>2370</v>
      </c>
      <c r="D7" s="737" t="s">
        <v>3448</v>
      </c>
      <c r="E7" s="738" t="s">
        <v>2378</v>
      </c>
      <c r="F7" s="736" t="s">
        <v>2367</v>
      </c>
      <c r="G7" s="736" t="s">
        <v>2414</v>
      </c>
      <c r="H7" s="736" t="s">
        <v>566</v>
      </c>
      <c r="I7" s="736" t="s">
        <v>2415</v>
      </c>
      <c r="J7" s="736" t="s">
        <v>2416</v>
      </c>
      <c r="K7" s="736"/>
      <c r="L7" s="739">
        <v>0</v>
      </c>
      <c r="M7" s="739">
        <v>0</v>
      </c>
      <c r="N7" s="736">
        <v>1</v>
      </c>
      <c r="O7" s="740">
        <v>0.5</v>
      </c>
      <c r="P7" s="739">
        <v>0</v>
      </c>
      <c r="Q7" s="741"/>
      <c r="R7" s="736">
        <v>1</v>
      </c>
      <c r="S7" s="741">
        <v>1</v>
      </c>
      <c r="T7" s="740">
        <v>0.5</v>
      </c>
      <c r="U7" s="235">
        <v>1</v>
      </c>
    </row>
    <row r="8" spans="1:21" ht="14.4" customHeight="1" x14ac:dyDescent="0.3">
      <c r="A8" s="660">
        <v>7</v>
      </c>
      <c r="B8" s="661" t="s">
        <v>2167</v>
      </c>
      <c r="C8" s="661" t="s">
        <v>2370</v>
      </c>
      <c r="D8" s="742" t="s">
        <v>3448</v>
      </c>
      <c r="E8" s="743" t="s">
        <v>2378</v>
      </c>
      <c r="F8" s="661" t="s">
        <v>2367</v>
      </c>
      <c r="G8" s="661" t="s">
        <v>2417</v>
      </c>
      <c r="H8" s="661" t="s">
        <v>1517</v>
      </c>
      <c r="I8" s="661" t="s">
        <v>2418</v>
      </c>
      <c r="J8" s="661" t="s">
        <v>2419</v>
      </c>
      <c r="K8" s="661" t="s">
        <v>2420</v>
      </c>
      <c r="L8" s="662">
        <v>919.42</v>
      </c>
      <c r="M8" s="662">
        <v>919.42</v>
      </c>
      <c r="N8" s="661">
        <v>1</v>
      </c>
      <c r="O8" s="744">
        <v>0.5</v>
      </c>
      <c r="P8" s="662">
        <v>919.42</v>
      </c>
      <c r="Q8" s="677">
        <v>1</v>
      </c>
      <c r="R8" s="661">
        <v>1</v>
      </c>
      <c r="S8" s="677">
        <v>1</v>
      </c>
      <c r="T8" s="744">
        <v>0.5</v>
      </c>
      <c r="U8" s="700">
        <v>1</v>
      </c>
    </row>
    <row r="9" spans="1:21" ht="14.4" customHeight="1" x14ac:dyDescent="0.3">
      <c r="A9" s="660">
        <v>7</v>
      </c>
      <c r="B9" s="661" t="s">
        <v>2167</v>
      </c>
      <c r="C9" s="661" t="s">
        <v>2370</v>
      </c>
      <c r="D9" s="742" t="s">
        <v>3448</v>
      </c>
      <c r="E9" s="743" t="s">
        <v>2379</v>
      </c>
      <c r="F9" s="661" t="s">
        <v>2367</v>
      </c>
      <c r="G9" s="661" t="s">
        <v>2421</v>
      </c>
      <c r="H9" s="661" t="s">
        <v>1517</v>
      </c>
      <c r="I9" s="661" t="s">
        <v>2422</v>
      </c>
      <c r="J9" s="661" t="s">
        <v>2423</v>
      </c>
      <c r="K9" s="661" t="s">
        <v>2424</v>
      </c>
      <c r="L9" s="662">
        <v>460.85</v>
      </c>
      <c r="M9" s="662">
        <v>460.85</v>
      </c>
      <c r="N9" s="661">
        <v>1</v>
      </c>
      <c r="O9" s="744">
        <v>1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7</v>
      </c>
      <c r="B10" s="661" t="s">
        <v>2167</v>
      </c>
      <c r="C10" s="661" t="s">
        <v>2370</v>
      </c>
      <c r="D10" s="742" t="s">
        <v>3448</v>
      </c>
      <c r="E10" s="743" t="s">
        <v>2380</v>
      </c>
      <c r="F10" s="661" t="s">
        <v>2367</v>
      </c>
      <c r="G10" s="661" t="s">
        <v>2425</v>
      </c>
      <c r="H10" s="661" t="s">
        <v>1517</v>
      </c>
      <c r="I10" s="661" t="s">
        <v>2426</v>
      </c>
      <c r="J10" s="661" t="s">
        <v>2427</v>
      </c>
      <c r="K10" s="661" t="s">
        <v>2428</v>
      </c>
      <c r="L10" s="662">
        <v>154.36000000000001</v>
      </c>
      <c r="M10" s="662">
        <v>154.36000000000001</v>
      </c>
      <c r="N10" s="661">
        <v>1</v>
      </c>
      <c r="O10" s="744">
        <v>1</v>
      </c>
      <c r="P10" s="662">
        <v>154.36000000000001</v>
      </c>
      <c r="Q10" s="677">
        <v>1</v>
      </c>
      <c r="R10" s="661">
        <v>1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7</v>
      </c>
      <c r="B11" s="661" t="s">
        <v>2167</v>
      </c>
      <c r="C11" s="661" t="s">
        <v>2370</v>
      </c>
      <c r="D11" s="742" t="s">
        <v>3448</v>
      </c>
      <c r="E11" s="743" t="s">
        <v>2380</v>
      </c>
      <c r="F11" s="661" t="s">
        <v>2367</v>
      </c>
      <c r="G11" s="661" t="s">
        <v>2429</v>
      </c>
      <c r="H11" s="661" t="s">
        <v>566</v>
      </c>
      <c r="I11" s="661" t="s">
        <v>2430</v>
      </c>
      <c r="J11" s="661" t="s">
        <v>930</v>
      </c>
      <c r="K11" s="661" t="s">
        <v>2431</v>
      </c>
      <c r="L11" s="662">
        <v>43.76</v>
      </c>
      <c r="M11" s="662">
        <v>87.52</v>
      </c>
      <c r="N11" s="661">
        <v>2</v>
      </c>
      <c r="O11" s="744">
        <v>1</v>
      </c>
      <c r="P11" s="662">
        <v>87.52</v>
      </c>
      <c r="Q11" s="677">
        <v>1</v>
      </c>
      <c r="R11" s="661">
        <v>2</v>
      </c>
      <c r="S11" s="677">
        <v>1</v>
      </c>
      <c r="T11" s="744">
        <v>1</v>
      </c>
      <c r="U11" s="700">
        <v>1</v>
      </c>
    </row>
    <row r="12" spans="1:21" ht="14.4" customHeight="1" x14ac:dyDescent="0.3">
      <c r="A12" s="660">
        <v>7</v>
      </c>
      <c r="B12" s="661" t="s">
        <v>2167</v>
      </c>
      <c r="C12" s="661" t="s">
        <v>2370</v>
      </c>
      <c r="D12" s="742" t="s">
        <v>3448</v>
      </c>
      <c r="E12" s="743" t="s">
        <v>2380</v>
      </c>
      <c r="F12" s="661" t="s">
        <v>2367</v>
      </c>
      <c r="G12" s="661" t="s">
        <v>2432</v>
      </c>
      <c r="H12" s="661" t="s">
        <v>566</v>
      </c>
      <c r="I12" s="661" t="s">
        <v>2433</v>
      </c>
      <c r="J12" s="661" t="s">
        <v>2434</v>
      </c>
      <c r="K12" s="661" t="s">
        <v>2435</v>
      </c>
      <c r="L12" s="662">
        <v>205.84</v>
      </c>
      <c r="M12" s="662">
        <v>411.68</v>
      </c>
      <c r="N12" s="661">
        <v>2</v>
      </c>
      <c r="O12" s="744">
        <v>1</v>
      </c>
      <c r="P12" s="662">
        <v>411.68</v>
      </c>
      <c r="Q12" s="677">
        <v>1</v>
      </c>
      <c r="R12" s="661">
        <v>2</v>
      </c>
      <c r="S12" s="677">
        <v>1</v>
      </c>
      <c r="T12" s="744">
        <v>1</v>
      </c>
      <c r="U12" s="700">
        <v>1</v>
      </c>
    </row>
    <row r="13" spans="1:21" ht="14.4" customHeight="1" x14ac:dyDescent="0.3">
      <c r="A13" s="660">
        <v>7</v>
      </c>
      <c r="B13" s="661" t="s">
        <v>2167</v>
      </c>
      <c r="C13" s="661" t="s">
        <v>2370</v>
      </c>
      <c r="D13" s="742" t="s">
        <v>3448</v>
      </c>
      <c r="E13" s="743" t="s">
        <v>2382</v>
      </c>
      <c r="F13" s="661" t="s">
        <v>2367</v>
      </c>
      <c r="G13" s="661" t="s">
        <v>2436</v>
      </c>
      <c r="H13" s="661" t="s">
        <v>1517</v>
      </c>
      <c r="I13" s="661" t="s">
        <v>2437</v>
      </c>
      <c r="J13" s="661" t="s">
        <v>2438</v>
      </c>
      <c r="K13" s="661" t="s">
        <v>2439</v>
      </c>
      <c r="L13" s="662">
        <v>119.7</v>
      </c>
      <c r="M13" s="662">
        <v>239.4</v>
      </c>
      <c r="N13" s="661">
        <v>2</v>
      </c>
      <c r="O13" s="744">
        <v>0.5</v>
      </c>
      <c r="P13" s="662">
        <v>239.4</v>
      </c>
      <c r="Q13" s="677">
        <v>1</v>
      </c>
      <c r="R13" s="661">
        <v>2</v>
      </c>
      <c r="S13" s="677">
        <v>1</v>
      </c>
      <c r="T13" s="744">
        <v>0.5</v>
      </c>
      <c r="U13" s="700">
        <v>1</v>
      </c>
    </row>
    <row r="14" spans="1:21" ht="14.4" customHeight="1" x14ac:dyDescent="0.3">
      <c r="A14" s="660">
        <v>7</v>
      </c>
      <c r="B14" s="661" t="s">
        <v>2167</v>
      </c>
      <c r="C14" s="661" t="s">
        <v>2370</v>
      </c>
      <c r="D14" s="742" t="s">
        <v>3448</v>
      </c>
      <c r="E14" s="743" t="s">
        <v>2382</v>
      </c>
      <c r="F14" s="661" t="s">
        <v>2367</v>
      </c>
      <c r="G14" s="661" t="s">
        <v>2440</v>
      </c>
      <c r="H14" s="661" t="s">
        <v>566</v>
      </c>
      <c r="I14" s="661" t="s">
        <v>2441</v>
      </c>
      <c r="J14" s="661" t="s">
        <v>2442</v>
      </c>
      <c r="K14" s="661" t="s">
        <v>1547</v>
      </c>
      <c r="L14" s="662">
        <v>35.11</v>
      </c>
      <c r="M14" s="662">
        <v>105.33</v>
      </c>
      <c r="N14" s="661">
        <v>3</v>
      </c>
      <c r="O14" s="744">
        <v>0.5</v>
      </c>
      <c r="P14" s="662">
        <v>105.33</v>
      </c>
      <c r="Q14" s="677">
        <v>1</v>
      </c>
      <c r="R14" s="661">
        <v>3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7</v>
      </c>
      <c r="B15" s="661" t="s">
        <v>2167</v>
      </c>
      <c r="C15" s="661" t="s">
        <v>2370</v>
      </c>
      <c r="D15" s="742" t="s">
        <v>3448</v>
      </c>
      <c r="E15" s="743" t="s">
        <v>2382</v>
      </c>
      <c r="F15" s="661" t="s">
        <v>2367</v>
      </c>
      <c r="G15" s="661" t="s">
        <v>2443</v>
      </c>
      <c r="H15" s="661" t="s">
        <v>566</v>
      </c>
      <c r="I15" s="661" t="s">
        <v>2444</v>
      </c>
      <c r="J15" s="661" t="s">
        <v>2445</v>
      </c>
      <c r="K15" s="661" t="s">
        <v>2446</v>
      </c>
      <c r="L15" s="662">
        <v>508.75</v>
      </c>
      <c r="M15" s="662">
        <v>1017.5</v>
      </c>
      <c r="N15" s="661">
        <v>2</v>
      </c>
      <c r="O15" s="744">
        <v>0.5</v>
      </c>
      <c r="P15" s="662">
        <v>1017.5</v>
      </c>
      <c r="Q15" s="677">
        <v>1</v>
      </c>
      <c r="R15" s="661">
        <v>2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7</v>
      </c>
      <c r="B16" s="661" t="s">
        <v>2167</v>
      </c>
      <c r="C16" s="661" t="s">
        <v>2370</v>
      </c>
      <c r="D16" s="742" t="s">
        <v>3448</v>
      </c>
      <c r="E16" s="743" t="s">
        <v>2382</v>
      </c>
      <c r="F16" s="661" t="s">
        <v>2367</v>
      </c>
      <c r="G16" s="661" t="s">
        <v>2447</v>
      </c>
      <c r="H16" s="661" t="s">
        <v>566</v>
      </c>
      <c r="I16" s="661" t="s">
        <v>777</v>
      </c>
      <c r="J16" s="661" t="s">
        <v>778</v>
      </c>
      <c r="K16" s="661" t="s">
        <v>2448</v>
      </c>
      <c r="L16" s="662">
        <v>156.77000000000001</v>
      </c>
      <c r="M16" s="662">
        <v>470.31000000000006</v>
      </c>
      <c r="N16" s="661">
        <v>3</v>
      </c>
      <c r="O16" s="744">
        <v>0.5</v>
      </c>
      <c r="P16" s="662">
        <v>470.31000000000006</v>
      </c>
      <c r="Q16" s="677">
        <v>1</v>
      </c>
      <c r="R16" s="661">
        <v>3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7</v>
      </c>
      <c r="B17" s="661" t="s">
        <v>2167</v>
      </c>
      <c r="C17" s="661" t="s">
        <v>2370</v>
      </c>
      <c r="D17" s="742" t="s">
        <v>3448</v>
      </c>
      <c r="E17" s="743" t="s">
        <v>2382</v>
      </c>
      <c r="F17" s="661" t="s">
        <v>2367</v>
      </c>
      <c r="G17" s="661" t="s">
        <v>2449</v>
      </c>
      <c r="H17" s="661" t="s">
        <v>1517</v>
      </c>
      <c r="I17" s="661" t="s">
        <v>2450</v>
      </c>
      <c r="J17" s="661" t="s">
        <v>2451</v>
      </c>
      <c r="K17" s="661" t="s">
        <v>2452</v>
      </c>
      <c r="L17" s="662">
        <v>238.69</v>
      </c>
      <c r="M17" s="662">
        <v>477.38</v>
      </c>
      <c r="N17" s="661">
        <v>2</v>
      </c>
      <c r="O17" s="744">
        <v>1.5</v>
      </c>
      <c r="P17" s="662">
        <v>477.38</v>
      </c>
      <c r="Q17" s="677">
        <v>1</v>
      </c>
      <c r="R17" s="661">
        <v>2</v>
      </c>
      <c r="S17" s="677">
        <v>1</v>
      </c>
      <c r="T17" s="744">
        <v>1.5</v>
      </c>
      <c r="U17" s="700">
        <v>1</v>
      </c>
    </row>
    <row r="18" spans="1:21" ht="14.4" customHeight="1" x14ac:dyDescent="0.3">
      <c r="A18" s="660">
        <v>7</v>
      </c>
      <c r="B18" s="661" t="s">
        <v>2167</v>
      </c>
      <c r="C18" s="661" t="s">
        <v>2370</v>
      </c>
      <c r="D18" s="742" t="s">
        <v>3448</v>
      </c>
      <c r="E18" s="743" t="s">
        <v>2382</v>
      </c>
      <c r="F18" s="661" t="s">
        <v>2367</v>
      </c>
      <c r="G18" s="661" t="s">
        <v>2453</v>
      </c>
      <c r="H18" s="661" t="s">
        <v>566</v>
      </c>
      <c r="I18" s="661" t="s">
        <v>2454</v>
      </c>
      <c r="J18" s="661" t="s">
        <v>2455</v>
      </c>
      <c r="K18" s="661" t="s">
        <v>2456</v>
      </c>
      <c r="L18" s="662">
        <v>0</v>
      </c>
      <c r="M18" s="662">
        <v>0</v>
      </c>
      <c r="N18" s="661">
        <v>1</v>
      </c>
      <c r="O18" s="744">
        <v>0.5</v>
      </c>
      <c r="P18" s="662">
        <v>0</v>
      </c>
      <c r="Q18" s="677"/>
      <c r="R18" s="661">
        <v>1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7</v>
      </c>
      <c r="B19" s="661" t="s">
        <v>2167</v>
      </c>
      <c r="C19" s="661" t="s">
        <v>2370</v>
      </c>
      <c r="D19" s="742" t="s">
        <v>3448</v>
      </c>
      <c r="E19" s="743" t="s">
        <v>2382</v>
      </c>
      <c r="F19" s="661" t="s">
        <v>2367</v>
      </c>
      <c r="G19" s="661" t="s">
        <v>2457</v>
      </c>
      <c r="H19" s="661" t="s">
        <v>566</v>
      </c>
      <c r="I19" s="661" t="s">
        <v>2458</v>
      </c>
      <c r="J19" s="661" t="s">
        <v>2459</v>
      </c>
      <c r="K19" s="661" t="s">
        <v>2460</v>
      </c>
      <c r="L19" s="662">
        <v>73.989999999999995</v>
      </c>
      <c r="M19" s="662">
        <v>147.97999999999999</v>
      </c>
      <c r="N19" s="661">
        <v>2</v>
      </c>
      <c r="O19" s="744">
        <v>0.5</v>
      </c>
      <c r="P19" s="662">
        <v>147.97999999999999</v>
      </c>
      <c r="Q19" s="677">
        <v>1</v>
      </c>
      <c r="R19" s="661">
        <v>2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7</v>
      </c>
      <c r="B20" s="661" t="s">
        <v>2167</v>
      </c>
      <c r="C20" s="661" t="s">
        <v>2370</v>
      </c>
      <c r="D20" s="742" t="s">
        <v>3448</v>
      </c>
      <c r="E20" s="743" t="s">
        <v>2382</v>
      </c>
      <c r="F20" s="661" t="s">
        <v>2367</v>
      </c>
      <c r="G20" s="661" t="s">
        <v>2461</v>
      </c>
      <c r="H20" s="661" t="s">
        <v>1517</v>
      </c>
      <c r="I20" s="661" t="s">
        <v>2462</v>
      </c>
      <c r="J20" s="661" t="s">
        <v>2463</v>
      </c>
      <c r="K20" s="661" t="s">
        <v>2464</v>
      </c>
      <c r="L20" s="662">
        <v>193.68</v>
      </c>
      <c r="M20" s="662">
        <v>193.68</v>
      </c>
      <c r="N20" s="661">
        <v>1</v>
      </c>
      <c r="O20" s="744">
        <v>1</v>
      </c>
      <c r="P20" s="662">
        <v>193.68</v>
      </c>
      <c r="Q20" s="677">
        <v>1</v>
      </c>
      <c r="R20" s="661">
        <v>1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7</v>
      </c>
      <c r="B21" s="661" t="s">
        <v>2167</v>
      </c>
      <c r="C21" s="661" t="s">
        <v>2370</v>
      </c>
      <c r="D21" s="742" t="s">
        <v>3448</v>
      </c>
      <c r="E21" s="743" t="s">
        <v>2382</v>
      </c>
      <c r="F21" s="661" t="s">
        <v>2367</v>
      </c>
      <c r="G21" s="661" t="s">
        <v>2465</v>
      </c>
      <c r="H21" s="661" t="s">
        <v>566</v>
      </c>
      <c r="I21" s="661" t="s">
        <v>2466</v>
      </c>
      <c r="J21" s="661" t="s">
        <v>1527</v>
      </c>
      <c r="K21" s="661" t="s">
        <v>2467</v>
      </c>
      <c r="L21" s="662">
        <v>48.42</v>
      </c>
      <c r="M21" s="662">
        <v>145.26</v>
      </c>
      <c r="N21" s="661">
        <v>3</v>
      </c>
      <c r="O21" s="744">
        <v>0.5</v>
      </c>
      <c r="P21" s="662">
        <v>145.26</v>
      </c>
      <c r="Q21" s="677">
        <v>1</v>
      </c>
      <c r="R21" s="661">
        <v>3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7</v>
      </c>
      <c r="B22" s="661" t="s">
        <v>2167</v>
      </c>
      <c r="C22" s="661" t="s">
        <v>2370</v>
      </c>
      <c r="D22" s="742" t="s">
        <v>3448</v>
      </c>
      <c r="E22" s="743" t="s">
        <v>2382</v>
      </c>
      <c r="F22" s="661" t="s">
        <v>2367</v>
      </c>
      <c r="G22" s="661" t="s">
        <v>2468</v>
      </c>
      <c r="H22" s="661" t="s">
        <v>566</v>
      </c>
      <c r="I22" s="661" t="s">
        <v>1437</v>
      </c>
      <c r="J22" s="661" t="s">
        <v>1438</v>
      </c>
      <c r="K22" s="661" t="s">
        <v>1439</v>
      </c>
      <c r="L22" s="662">
        <v>108.44</v>
      </c>
      <c r="M22" s="662">
        <v>325.32</v>
      </c>
      <c r="N22" s="661">
        <v>3</v>
      </c>
      <c r="O22" s="744">
        <v>0.5</v>
      </c>
      <c r="P22" s="662">
        <v>325.32</v>
      </c>
      <c r="Q22" s="677">
        <v>1</v>
      </c>
      <c r="R22" s="661">
        <v>3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7</v>
      </c>
      <c r="B23" s="661" t="s">
        <v>2167</v>
      </c>
      <c r="C23" s="661" t="s">
        <v>2370</v>
      </c>
      <c r="D23" s="742" t="s">
        <v>3448</v>
      </c>
      <c r="E23" s="743" t="s">
        <v>2382</v>
      </c>
      <c r="F23" s="661" t="s">
        <v>2367</v>
      </c>
      <c r="G23" s="661" t="s">
        <v>2469</v>
      </c>
      <c r="H23" s="661" t="s">
        <v>566</v>
      </c>
      <c r="I23" s="661" t="s">
        <v>2470</v>
      </c>
      <c r="J23" s="661" t="s">
        <v>2471</v>
      </c>
      <c r="K23" s="661" t="s">
        <v>2472</v>
      </c>
      <c r="L23" s="662">
        <v>0</v>
      </c>
      <c r="M23" s="662">
        <v>0</v>
      </c>
      <c r="N23" s="661">
        <v>5</v>
      </c>
      <c r="O23" s="744">
        <v>1.5</v>
      </c>
      <c r="P23" s="662">
        <v>0</v>
      </c>
      <c r="Q23" s="677"/>
      <c r="R23" s="661">
        <v>5</v>
      </c>
      <c r="S23" s="677">
        <v>1</v>
      </c>
      <c r="T23" s="744">
        <v>1.5</v>
      </c>
      <c r="U23" s="700">
        <v>1</v>
      </c>
    </row>
    <row r="24" spans="1:21" ht="14.4" customHeight="1" x14ac:dyDescent="0.3">
      <c r="A24" s="660">
        <v>7</v>
      </c>
      <c r="B24" s="661" t="s">
        <v>2167</v>
      </c>
      <c r="C24" s="661" t="s">
        <v>2370</v>
      </c>
      <c r="D24" s="742" t="s">
        <v>3448</v>
      </c>
      <c r="E24" s="743" t="s">
        <v>2385</v>
      </c>
      <c r="F24" s="661" t="s">
        <v>2367</v>
      </c>
      <c r="G24" s="661" t="s">
        <v>2473</v>
      </c>
      <c r="H24" s="661" t="s">
        <v>566</v>
      </c>
      <c r="I24" s="661" t="s">
        <v>1795</v>
      </c>
      <c r="J24" s="661" t="s">
        <v>1796</v>
      </c>
      <c r="K24" s="661" t="s">
        <v>2474</v>
      </c>
      <c r="L24" s="662">
        <v>48.09</v>
      </c>
      <c r="M24" s="662">
        <v>144.27000000000001</v>
      </c>
      <c r="N24" s="661">
        <v>3</v>
      </c>
      <c r="O24" s="744">
        <v>1</v>
      </c>
      <c r="P24" s="662">
        <v>144.27000000000001</v>
      </c>
      <c r="Q24" s="677">
        <v>1</v>
      </c>
      <c r="R24" s="661">
        <v>3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7</v>
      </c>
      <c r="B25" s="661" t="s">
        <v>2167</v>
      </c>
      <c r="C25" s="661" t="s">
        <v>2370</v>
      </c>
      <c r="D25" s="742" t="s">
        <v>3448</v>
      </c>
      <c r="E25" s="743" t="s">
        <v>2386</v>
      </c>
      <c r="F25" s="661" t="s">
        <v>2367</v>
      </c>
      <c r="G25" s="661" t="s">
        <v>2475</v>
      </c>
      <c r="H25" s="661" t="s">
        <v>566</v>
      </c>
      <c r="I25" s="661" t="s">
        <v>2476</v>
      </c>
      <c r="J25" s="661" t="s">
        <v>2477</v>
      </c>
      <c r="K25" s="661" t="s">
        <v>2478</v>
      </c>
      <c r="L25" s="662">
        <v>34.6</v>
      </c>
      <c r="M25" s="662">
        <v>34.6</v>
      </c>
      <c r="N25" s="661">
        <v>1</v>
      </c>
      <c r="O25" s="744">
        <v>1</v>
      </c>
      <c r="P25" s="662">
        <v>34.6</v>
      </c>
      <c r="Q25" s="677">
        <v>1</v>
      </c>
      <c r="R25" s="661">
        <v>1</v>
      </c>
      <c r="S25" s="677">
        <v>1</v>
      </c>
      <c r="T25" s="744">
        <v>1</v>
      </c>
      <c r="U25" s="700">
        <v>1</v>
      </c>
    </row>
    <row r="26" spans="1:21" ht="14.4" customHeight="1" x14ac:dyDescent="0.3">
      <c r="A26" s="660">
        <v>7</v>
      </c>
      <c r="B26" s="661" t="s">
        <v>2167</v>
      </c>
      <c r="C26" s="661" t="s">
        <v>2370</v>
      </c>
      <c r="D26" s="742" t="s">
        <v>3448</v>
      </c>
      <c r="E26" s="743" t="s">
        <v>2387</v>
      </c>
      <c r="F26" s="661" t="s">
        <v>2367</v>
      </c>
      <c r="G26" s="661" t="s">
        <v>2436</v>
      </c>
      <c r="H26" s="661" t="s">
        <v>1517</v>
      </c>
      <c r="I26" s="661" t="s">
        <v>2437</v>
      </c>
      <c r="J26" s="661" t="s">
        <v>2438</v>
      </c>
      <c r="K26" s="661" t="s">
        <v>2439</v>
      </c>
      <c r="L26" s="662">
        <v>119.7</v>
      </c>
      <c r="M26" s="662">
        <v>239.4</v>
      </c>
      <c r="N26" s="661">
        <v>2</v>
      </c>
      <c r="O26" s="744">
        <v>1</v>
      </c>
      <c r="P26" s="662">
        <v>239.4</v>
      </c>
      <c r="Q26" s="677">
        <v>1</v>
      </c>
      <c r="R26" s="661">
        <v>2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7</v>
      </c>
      <c r="B27" s="661" t="s">
        <v>2167</v>
      </c>
      <c r="C27" s="661" t="s">
        <v>2370</v>
      </c>
      <c r="D27" s="742" t="s">
        <v>3448</v>
      </c>
      <c r="E27" s="743" t="s">
        <v>2387</v>
      </c>
      <c r="F27" s="661" t="s">
        <v>2367</v>
      </c>
      <c r="G27" s="661" t="s">
        <v>2479</v>
      </c>
      <c r="H27" s="661" t="s">
        <v>566</v>
      </c>
      <c r="I27" s="661" t="s">
        <v>2480</v>
      </c>
      <c r="J27" s="661" t="s">
        <v>2481</v>
      </c>
      <c r="K27" s="661" t="s">
        <v>2482</v>
      </c>
      <c r="L27" s="662">
        <v>0</v>
      </c>
      <c r="M27" s="662">
        <v>0</v>
      </c>
      <c r="N27" s="661">
        <v>1</v>
      </c>
      <c r="O27" s="744">
        <v>0.5</v>
      </c>
      <c r="P27" s="662">
        <v>0</v>
      </c>
      <c r="Q27" s="677"/>
      <c r="R27" s="661">
        <v>1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7</v>
      </c>
      <c r="B28" s="661" t="s">
        <v>2167</v>
      </c>
      <c r="C28" s="661" t="s">
        <v>2370</v>
      </c>
      <c r="D28" s="742" t="s">
        <v>3448</v>
      </c>
      <c r="E28" s="743" t="s">
        <v>2387</v>
      </c>
      <c r="F28" s="661" t="s">
        <v>2367</v>
      </c>
      <c r="G28" s="661" t="s">
        <v>2483</v>
      </c>
      <c r="H28" s="661" t="s">
        <v>566</v>
      </c>
      <c r="I28" s="661" t="s">
        <v>2484</v>
      </c>
      <c r="J28" s="661" t="s">
        <v>2485</v>
      </c>
      <c r="K28" s="661" t="s">
        <v>2486</v>
      </c>
      <c r="L28" s="662">
        <v>123.2</v>
      </c>
      <c r="M28" s="662">
        <v>739.2</v>
      </c>
      <c r="N28" s="661">
        <v>6</v>
      </c>
      <c r="O28" s="744">
        <v>1</v>
      </c>
      <c r="P28" s="662">
        <v>739.2</v>
      </c>
      <c r="Q28" s="677">
        <v>1</v>
      </c>
      <c r="R28" s="661">
        <v>6</v>
      </c>
      <c r="S28" s="677">
        <v>1</v>
      </c>
      <c r="T28" s="744">
        <v>1</v>
      </c>
      <c r="U28" s="700">
        <v>1</v>
      </c>
    </row>
    <row r="29" spans="1:21" ht="14.4" customHeight="1" x14ac:dyDescent="0.3">
      <c r="A29" s="660">
        <v>7</v>
      </c>
      <c r="B29" s="661" t="s">
        <v>2167</v>
      </c>
      <c r="C29" s="661" t="s">
        <v>2370</v>
      </c>
      <c r="D29" s="742" t="s">
        <v>3448</v>
      </c>
      <c r="E29" s="743" t="s">
        <v>2387</v>
      </c>
      <c r="F29" s="661" t="s">
        <v>2367</v>
      </c>
      <c r="G29" s="661" t="s">
        <v>2487</v>
      </c>
      <c r="H29" s="661" t="s">
        <v>566</v>
      </c>
      <c r="I29" s="661" t="s">
        <v>2488</v>
      </c>
      <c r="J29" s="661" t="s">
        <v>2489</v>
      </c>
      <c r="K29" s="661" t="s">
        <v>2490</v>
      </c>
      <c r="L29" s="662">
        <v>0</v>
      </c>
      <c r="M29" s="662">
        <v>0</v>
      </c>
      <c r="N29" s="661">
        <v>2</v>
      </c>
      <c r="O29" s="744">
        <v>1.5</v>
      </c>
      <c r="P29" s="662">
        <v>0</v>
      </c>
      <c r="Q29" s="677"/>
      <c r="R29" s="661">
        <v>2</v>
      </c>
      <c r="S29" s="677">
        <v>1</v>
      </c>
      <c r="T29" s="744">
        <v>1.5</v>
      </c>
      <c r="U29" s="700">
        <v>1</v>
      </c>
    </row>
    <row r="30" spans="1:21" ht="14.4" customHeight="1" x14ac:dyDescent="0.3">
      <c r="A30" s="660">
        <v>7</v>
      </c>
      <c r="B30" s="661" t="s">
        <v>2167</v>
      </c>
      <c r="C30" s="661" t="s">
        <v>2370</v>
      </c>
      <c r="D30" s="742" t="s">
        <v>3448</v>
      </c>
      <c r="E30" s="743" t="s">
        <v>2387</v>
      </c>
      <c r="F30" s="661" t="s">
        <v>2367</v>
      </c>
      <c r="G30" s="661" t="s">
        <v>2491</v>
      </c>
      <c r="H30" s="661" t="s">
        <v>566</v>
      </c>
      <c r="I30" s="661" t="s">
        <v>2492</v>
      </c>
      <c r="J30" s="661" t="s">
        <v>2493</v>
      </c>
      <c r="K30" s="661" t="s">
        <v>2494</v>
      </c>
      <c r="L30" s="662">
        <v>72.64</v>
      </c>
      <c r="M30" s="662">
        <v>145.28</v>
      </c>
      <c r="N30" s="661">
        <v>2</v>
      </c>
      <c r="O30" s="744">
        <v>0.5</v>
      </c>
      <c r="P30" s="662">
        <v>145.28</v>
      </c>
      <c r="Q30" s="677">
        <v>1</v>
      </c>
      <c r="R30" s="661">
        <v>2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7</v>
      </c>
      <c r="B31" s="661" t="s">
        <v>2167</v>
      </c>
      <c r="C31" s="661" t="s">
        <v>2370</v>
      </c>
      <c r="D31" s="742" t="s">
        <v>3448</v>
      </c>
      <c r="E31" s="743" t="s">
        <v>2387</v>
      </c>
      <c r="F31" s="661" t="s">
        <v>2367</v>
      </c>
      <c r="G31" s="661" t="s">
        <v>2495</v>
      </c>
      <c r="H31" s="661" t="s">
        <v>566</v>
      </c>
      <c r="I31" s="661" t="s">
        <v>2496</v>
      </c>
      <c r="J31" s="661" t="s">
        <v>2497</v>
      </c>
      <c r="K31" s="661" t="s">
        <v>2498</v>
      </c>
      <c r="L31" s="662">
        <v>110.28</v>
      </c>
      <c r="M31" s="662">
        <v>220.56</v>
      </c>
      <c r="N31" s="661">
        <v>2</v>
      </c>
      <c r="O31" s="744">
        <v>0.5</v>
      </c>
      <c r="P31" s="662">
        <v>220.56</v>
      </c>
      <c r="Q31" s="677">
        <v>1</v>
      </c>
      <c r="R31" s="661">
        <v>2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7</v>
      </c>
      <c r="B32" s="661" t="s">
        <v>2167</v>
      </c>
      <c r="C32" s="661" t="s">
        <v>2370</v>
      </c>
      <c r="D32" s="742" t="s">
        <v>3448</v>
      </c>
      <c r="E32" s="743" t="s">
        <v>2387</v>
      </c>
      <c r="F32" s="661" t="s">
        <v>2367</v>
      </c>
      <c r="G32" s="661" t="s">
        <v>2495</v>
      </c>
      <c r="H32" s="661" t="s">
        <v>566</v>
      </c>
      <c r="I32" s="661" t="s">
        <v>2499</v>
      </c>
      <c r="J32" s="661" t="s">
        <v>2497</v>
      </c>
      <c r="K32" s="661" t="s">
        <v>2500</v>
      </c>
      <c r="L32" s="662">
        <v>0</v>
      </c>
      <c r="M32" s="662">
        <v>0</v>
      </c>
      <c r="N32" s="661">
        <v>1</v>
      </c>
      <c r="O32" s="744">
        <v>0.5</v>
      </c>
      <c r="P32" s="662">
        <v>0</v>
      </c>
      <c r="Q32" s="677"/>
      <c r="R32" s="661">
        <v>1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7</v>
      </c>
      <c r="B33" s="661" t="s">
        <v>2167</v>
      </c>
      <c r="C33" s="661" t="s">
        <v>2370</v>
      </c>
      <c r="D33" s="742" t="s">
        <v>3448</v>
      </c>
      <c r="E33" s="743" t="s">
        <v>2387</v>
      </c>
      <c r="F33" s="661" t="s">
        <v>2367</v>
      </c>
      <c r="G33" s="661" t="s">
        <v>2501</v>
      </c>
      <c r="H33" s="661" t="s">
        <v>566</v>
      </c>
      <c r="I33" s="661" t="s">
        <v>2502</v>
      </c>
      <c r="J33" s="661" t="s">
        <v>2503</v>
      </c>
      <c r="K33" s="661" t="s">
        <v>2504</v>
      </c>
      <c r="L33" s="662">
        <v>24.68</v>
      </c>
      <c r="M33" s="662">
        <v>148.07999999999998</v>
      </c>
      <c r="N33" s="661">
        <v>6</v>
      </c>
      <c r="O33" s="744">
        <v>1</v>
      </c>
      <c r="P33" s="662">
        <v>148.07999999999998</v>
      </c>
      <c r="Q33" s="677">
        <v>1</v>
      </c>
      <c r="R33" s="661">
        <v>6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7</v>
      </c>
      <c r="B34" s="661" t="s">
        <v>2167</v>
      </c>
      <c r="C34" s="661" t="s">
        <v>2370</v>
      </c>
      <c r="D34" s="742" t="s">
        <v>3448</v>
      </c>
      <c r="E34" s="743" t="s">
        <v>2387</v>
      </c>
      <c r="F34" s="661" t="s">
        <v>2367</v>
      </c>
      <c r="G34" s="661" t="s">
        <v>2505</v>
      </c>
      <c r="H34" s="661" t="s">
        <v>1517</v>
      </c>
      <c r="I34" s="661" t="s">
        <v>2506</v>
      </c>
      <c r="J34" s="661" t="s">
        <v>2507</v>
      </c>
      <c r="K34" s="661" t="s">
        <v>2508</v>
      </c>
      <c r="L34" s="662">
        <v>0</v>
      </c>
      <c r="M34" s="662">
        <v>0</v>
      </c>
      <c r="N34" s="661">
        <v>1</v>
      </c>
      <c r="O34" s="744">
        <v>1</v>
      </c>
      <c r="P34" s="662">
        <v>0</v>
      </c>
      <c r="Q34" s="677"/>
      <c r="R34" s="661">
        <v>1</v>
      </c>
      <c r="S34" s="677">
        <v>1</v>
      </c>
      <c r="T34" s="744">
        <v>1</v>
      </c>
      <c r="U34" s="700">
        <v>1</v>
      </c>
    </row>
    <row r="35" spans="1:21" ht="14.4" customHeight="1" x14ac:dyDescent="0.3">
      <c r="A35" s="660">
        <v>7</v>
      </c>
      <c r="B35" s="661" t="s">
        <v>2167</v>
      </c>
      <c r="C35" s="661" t="s">
        <v>2370</v>
      </c>
      <c r="D35" s="742" t="s">
        <v>3448</v>
      </c>
      <c r="E35" s="743" t="s">
        <v>2387</v>
      </c>
      <c r="F35" s="661" t="s">
        <v>2367</v>
      </c>
      <c r="G35" s="661" t="s">
        <v>2509</v>
      </c>
      <c r="H35" s="661" t="s">
        <v>1517</v>
      </c>
      <c r="I35" s="661" t="s">
        <v>2510</v>
      </c>
      <c r="J35" s="661" t="s">
        <v>2511</v>
      </c>
      <c r="K35" s="661" t="s">
        <v>2512</v>
      </c>
      <c r="L35" s="662">
        <v>556.04</v>
      </c>
      <c r="M35" s="662">
        <v>1112.08</v>
      </c>
      <c r="N35" s="661">
        <v>2</v>
      </c>
      <c r="O35" s="744">
        <v>1</v>
      </c>
      <c r="P35" s="662">
        <v>1112.08</v>
      </c>
      <c r="Q35" s="677">
        <v>1</v>
      </c>
      <c r="R35" s="661">
        <v>2</v>
      </c>
      <c r="S35" s="677">
        <v>1</v>
      </c>
      <c r="T35" s="744">
        <v>1</v>
      </c>
      <c r="U35" s="700">
        <v>1</v>
      </c>
    </row>
    <row r="36" spans="1:21" ht="14.4" customHeight="1" x14ac:dyDescent="0.3">
      <c r="A36" s="660">
        <v>7</v>
      </c>
      <c r="B36" s="661" t="s">
        <v>2167</v>
      </c>
      <c r="C36" s="661" t="s">
        <v>2370</v>
      </c>
      <c r="D36" s="742" t="s">
        <v>3448</v>
      </c>
      <c r="E36" s="743" t="s">
        <v>2387</v>
      </c>
      <c r="F36" s="661" t="s">
        <v>2367</v>
      </c>
      <c r="G36" s="661" t="s">
        <v>2513</v>
      </c>
      <c r="H36" s="661" t="s">
        <v>566</v>
      </c>
      <c r="I36" s="661" t="s">
        <v>2514</v>
      </c>
      <c r="J36" s="661" t="s">
        <v>2515</v>
      </c>
      <c r="K36" s="661" t="s">
        <v>1601</v>
      </c>
      <c r="L36" s="662">
        <v>9.2799999999999994</v>
      </c>
      <c r="M36" s="662">
        <v>27.839999999999996</v>
      </c>
      <c r="N36" s="661">
        <v>3</v>
      </c>
      <c r="O36" s="744">
        <v>0.5</v>
      </c>
      <c r="P36" s="662">
        <v>27.839999999999996</v>
      </c>
      <c r="Q36" s="677">
        <v>1</v>
      </c>
      <c r="R36" s="661">
        <v>3</v>
      </c>
      <c r="S36" s="677">
        <v>1</v>
      </c>
      <c r="T36" s="744">
        <v>0.5</v>
      </c>
      <c r="U36" s="700">
        <v>1</v>
      </c>
    </row>
    <row r="37" spans="1:21" ht="14.4" customHeight="1" x14ac:dyDescent="0.3">
      <c r="A37" s="660">
        <v>7</v>
      </c>
      <c r="B37" s="661" t="s">
        <v>2167</v>
      </c>
      <c r="C37" s="661" t="s">
        <v>2370</v>
      </c>
      <c r="D37" s="742" t="s">
        <v>3448</v>
      </c>
      <c r="E37" s="743" t="s">
        <v>2387</v>
      </c>
      <c r="F37" s="661" t="s">
        <v>2367</v>
      </c>
      <c r="G37" s="661" t="s">
        <v>2516</v>
      </c>
      <c r="H37" s="661" t="s">
        <v>566</v>
      </c>
      <c r="I37" s="661" t="s">
        <v>2517</v>
      </c>
      <c r="J37" s="661" t="s">
        <v>2518</v>
      </c>
      <c r="K37" s="661" t="s">
        <v>2519</v>
      </c>
      <c r="L37" s="662">
        <v>55.01</v>
      </c>
      <c r="M37" s="662">
        <v>110.02</v>
      </c>
      <c r="N37" s="661">
        <v>2</v>
      </c>
      <c r="O37" s="744">
        <v>1</v>
      </c>
      <c r="P37" s="662">
        <v>110.02</v>
      </c>
      <c r="Q37" s="677">
        <v>1</v>
      </c>
      <c r="R37" s="661">
        <v>2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7</v>
      </c>
      <c r="B38" s="661" t="s">
        <v>2167</v>
      </c>
      <c r="C38" s="661" t="s">
        <v>2370</v>
      </c>
      <c r="D38" s="742" t="s">
        <v>3448</v>
      </c>
      <c r="E38" s="743" t="s">
        <v>2387</v>
      </c>
      <c r="F38" s="661" t="s">
        <v>2367</v>
      </c>
      <c r="G38" s="661" t="s">
        <v>2520</v>
      </c>
      <c r="H38" s="661" t="s">
        <v>566</v>
      </c>
      <c r="I38" s="661" t="s">
        <v>2521</v>
      </c>
      <c r="J38" s="661" t="s">
        <v>2522</v>
      </c>
      <c r="K38" s="661" t="s">
        <v>2523</v>
      </c>
      <c r="L38" s="662">
        <v>0</v>
      </c>
      <c r="M38" s="662">
        <v>0</v>
      </c>
      <c r="N38" s="661">
        <v>1</v>
      </c>
      <c r="O38" s="744">
        <v>0.5</v>
      </c>
      <c r="P38" s="662">
        <v>0</v>
      </c>
      <c r="Q38" s="677"/>
      <c r="R38" s="661">
        <v>1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7</v>
      </c>
      <c r="B39" s="661" t="s">
        <v>2167</v>
      </c>
      <c r="C39" s="661" t="s">
        <v>2370</v>
      </c>
      <c r="D39" s="742" t="s">
        <v>3448</v>
      </c>
      <c r="E39" s="743" t="s">
        <v>2387</v>
      </c>
      <c r="F39" s="661" t="s">
        <v>2367</v>
      </c>
      <c r="G39" s="661" t="s">
        <v>2524</v>
      </c>
      <c r="H39" s="661" t="s">
        <v>566</v>
      </c>
      <c r="I39" s="661" t="s">
        <v>2525</v>
      </c>
      <c r="J39" s="661" t="s">
        <v>2526</v>
      </c>
      <c r="K39" s="661" t="s">
        <v>2527</v>
      </c>
      <c r="L39" s="662">
        <v>167.58</v>
      </c>
      <c r="M39" s="662">
        <v>167.58</v>
      </c>
      <c r="N39" s="661">
        <v>1</v>
      </c>
      <c r="O39" s="744">
        <v>1</v>
      </c>
      <c r="P39" s="662">
        <v>167.58</v>
      </c>
      <c r="Q39" s="677">
        <v>1</v>
      </c>
      <c r="R39" s="661">
        <v>1</v>
      </c>
      <c r="S39" s="677">
        <v>1</v>
      </c>
      <c r="T39" s="744">
        <v>1</v>
      </c>
      <c r="U39" s="700">
        <v>1</v>
      </c>
    </row>
    <row r="40" spans="1:21" ht="14.4" customHeight="1" x14ac:dyDescent="0.3">
      <c r="A40" s="660">
        <v>7</v>
      </c>
      <c r="B40" s="661" t="s">
        <v>2167</v>
      </c>
      <c r="C40" s="661" t="s">
        <v>2370</v>
      </c>
      <c r="D40" s="742" t="s">
        <v>3448</v>
      </c>
      <c r="E40" s="743" t="s">
        <v>2387</v>
      </c>
      <c r="F40" s="661" t="s">
        <v>2367</v>
      </c>
      <c r="G40" s="661" t="s">
        <v>2524</v>
      </c>
      <c r="H40" s="661" t="s">
        <v>566</v>
      </c>
      <c r="I40" s="661" t="s">
        <v>2528</v>
      </c>
      <c r="J40" s="661" t="s">
        <v>2529</v>
      </c>
      <c r="K40" s="661" t="s">
        <v>2530</v>
      </c>
      <c r="L40" s="662">
        <v>111.72</v>
      </c>
      <c r="M40" s="662">
        <v>223.44</v>
      </c>
      <c r="N40" s="661">
        <v>2</v>
      </c>
      <c r="O40" s="744">
        <v>0.5</v>
      </c>
      <c r="P40" s="662">
        <v>223.44</v>
      </c>
      <c r="Q40" s="677">
        <v>1</v>
      </c>
      <c r="R40" s="661">
        <v>2</v>
      </c>
      <c r="S40" s="677">
        <v>1</v>
      </c>
      <c r="T40" s="744">
        <v>0.5</v>
      </c>
      <c r="U40" s="700">
        <v>1</v>
      </c>
    </row>
    <row r="41" spans="1:21" ht="14.4" customHeight="1" x14ac:dyDescent="0.3">
      <c r="A41" s="660">
        <v>7</v>
      </c>
      <c r="B41" s="661" t="s">
        <v>2167</v>
      </c>
      <c r="C41" s="661" t="s">
        <v>2370</v>
      </c>
      <c r="D41" s="742" t="s">
        <v>3448</v>
      </c>
      <c r="E41" s="743" t="s">
        <v>2387</v>
      </c>
      <c r="F41" s="661" t="s">
        <v>2367</v>
      </c>
      <c r="G41" s="661" t="s">
        <v>2531</v>
      </c>
      <c r="H41" s="661" t="s">
        <v>566</v>
      </c>
      <c r="I41" s="661" t="s">
        <v>1799</v>
      </c>
      <c r="J41" s="661" t="s">
        <v>1800</v>
      </c>
      <c r="K41" s="661" t="s">
        <v>2532</v>
      </c>
      <c r="L41" s="662">
        <v>36.97</v>
      </c>
      <c r="M41" s="662">
        <v>73.94</v>
      </c>
      <c r="N41" s="661">
        <v>2</v>
      </c>
      <c r="O41" s="744">
        <v>0.5</v>
      </c>
      <c r="P41" s="662">
        <v>73.94</v>
      </c>
      <c r="Q41" s="677">
        <v>1</v>
      </c>
      <c r="R41" s="661">
        <v>2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7</v>
      </c>
      <c r="B42" s="661" t="s">
        <v>2167</v>
      </c>
      <c r="C42" s="661" t="s">
        <v>2370</v>
      </c>
      <c r="D42" s="742" t="s">
        <v>3448</v>
      </c>
      <c r="E42" s="743" t="s">
        <v>2387</v>
      </c>
      <c r="F42" s="661" t="s">
        <v>2367</v>
      </c>
      <c r="G42" s="661" t="s">
        <v>2533</v>
      </c>
      <c r="H42" s="661" t="s">
        <v>566</v>
      </c>
      <c r="I42" s="661" t="s">
        <v>2534</v>
      </c>
      <c r="J42" s="661" t="s">
        <v>2535</v>
      </c>
      <c r="K42" s="661" t="s">
        <v>2536</v>
      </c>
      <c r="L42" s="662">
        <v>88.76</v>
      </c>
      <c r="M42" s="662">
        <v>88.76</v>
      </c>
      <c r="N42" s="661">
        <v>1</v>
      </c>
      <c r="O42" s="744">
        <v>0.5</v>
      </c>
      <c r="P42" s="662">
        <v>88.76</v>
      </c>
      <c r="Q42" s="677">
        <v>1</v>
      </c>
      <c r="R42" s="661">
        <v>1</v>
      </c>
      <c r="S42" s="677">
        <v>1</v>
      </c>
      <c r="T42" s="744">
        <v>0.5</v>
      </c>
      <c r="U42" s="700">
        <v>1</v>
      </c>
    </row>
    <row r="43" spans="1:21" ht="14.4" customHeight="1" x14ac:dyDescent="0.3">
      <c r="A43" s="660">
        <v>7</v>
      </c>
      <c r="B43" s="661" t="s">
        <v>2167</v>
      </c>
      <c r="C43" s="661" t="s">
        <v>2370</v>
      </c>
      <c r="D43" s="742" t="s">
        <v>3448</v>
      </c>
      <c r="E43" s="743" t="s">
        <v>2387</v>
      </c>
      <c r="F43" s="661" t="s">
        <v>2367</v>
      </c>
      <c r="G43" s="661" t="s">
        <v>2537</v>
      </c>
      <c r="H43" s="661" t="s">
        <v>1517</v>
      </c>
      <c r="I43" s="661" t="s">
        <v>2538</v>
      </c>
      <c r="J43" s="661" t="s">
        <v>2539</v>
      </c>
      <c r="K43" s="661" t="s">
        <v>2540</v>
      </c>
      <c r="L43" s="662">
        <v>62.24</v>
      </c>
      <c r="M43" s="662">
        <v>62.24</v>
      </c>
      <c r="N43" s="661">
        <v>1</v>
      </c>
      <c r="O43" s="744">
        <v>0.5</v>
      </c>
      <c r="P43" s="662">
        <v>62.24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7</v>
      </c>
      <c r="B44" s="661" t="s">
        <v>2167</v>
      </c>
      <c r="C44" s="661" t="s">
        <v>2370</v>
      </c>
      <c r="D44" s="742" t="s">
        <v>3448</v>
      </c>
      <c r="E44" s="743" t="s">
        <v>2387</v>
      </c>
      <c r="F44" s="661" t="s">
        <v>2367</v>
      </c>
      <c r="G44" s="661" t="s">
        <v>2537</v>
      </c>
      <c r="H44" s="661" t="s">
        <v>566</v>
      </c>
      <c r="I44" s="661" t="s">
        <v>2541</v>
      </c>
      <c r="J44" s="661" t="s">
        <v>2542</v>
      </c>
      <c r="K44" s="661" t="s">
        <v>2543</v>
      </c>
      <c r="L44" s="662">
        <v>82.99</v>
      </c>
      <c r="M44" s="662">
        <v>82.99</v>
      </c>
      <c r="N44" s="661">
        <v>1</v>
      </c>
      <c r="O44" s="744">
        <v>0.5</v>
      </c>
      <c r="P44" s="662">
        <v>82.99</v>
      </c>
      <c r="Q44" s="677">
        <v>1</v>
      </c>
      <c r="R44" s="661">
        <v>1</v>
      </c>
      <c r="S44" s="677">
        <v>1</v>
      </c>
      <c r="T44" s="744">
        <v>0.5</v>
      </c>
      <c r="U44" s="700">
        <v>1</v>
      </c>
    </row>
    <row r="45" spans="1:21" ht="14.4" customHeight="1" x14ac:dyDescent="0.3">
      <c r="A45" s="660">
        <v>7</v>
      </c>
      <c r="B45" s="661" t="s">
        <v>2167</v>
      </c>
      <c r="C45" s="661" t="s">
        <v>2370</v>
      </c>
      <c r="D45" s="742" t="s">
        <v>3448</v>
      </c>
      <c r="E45" s="743" t="s">
        <v>2387</v>
      </c>
      <c r="F45" s="661" t="s">
        <v>2367</v>
      </c>
      <c r="G45" s="661" t="s">
        <v>2461</v>
      </c>
      <c r="H45" s="661" t="s">
        <v>1517</v>
      </c>
      <c r="I45" s="661" t="s">
        <v>2544</v>
      </c>
      <c r="J45" s="661" t="s">
        <v>2463</v>
      </c>
      <c r="K45" s="661" t="s">
        <v>2545</v>
      </c>
      <c r="L45" s="662">
        <v>96.84</v>
      </c>
      <c r="M45" s="662">
        <v>290.52</v>
      </c>
      <c r="N45" s="661">
        <v>3</v>
      </c>
      <c r="O45" s="744">
        <v>0.5</v>
      </c>
      <c r="P45" s="662">
        <v>290.52</v>
      </c>
      <c r="Q45" s="677">
        <v>1</v>
      </c>
      <c r="R45" s="661">
        <v>3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7</v>
      </c>
      <c r="B46" s="661" t="s">
        <v>2167</v>
      </c>
      <c r="C46" s="661" t="s">
        <v>2370</v>
      </c>
      <c r="D46" s="742" t="s">
        <v>3448</v>
      </c>
      <c r="E46" s="743" t="s">
        <v>2387</v>
      </c>
      <c r="F46" s="661" t="s">
        <v>2367</v>
      </c>
      <c r="G46" s="661" t="s">
        <v>2432</v>
      </c>
      <c r="H46" s="661" t="s">
        <v>566</v>
      </c>
      <c r="I46" s="661" t="s">
        <v>2546</v>
      </c>
      <c r="J46" s="661" t="s">
        <v>1254</v>
      </c>
      <c r="K46" s="661" t="s">
        <v>2547</v>
      </c>
      <c r="L46" s="662">
        <v>0</v>
      </c>
      <c r="M46" s="662">
        <v>0</v>
      </c>
      <c r="N46" s="661">
        <v>2</v>
      </c>
      <c r="O46" s="744">
        <v>1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7</v>
      </c>
      <c r="B47" s="661" t="s">
        <v>2167</v>
      </c>
      <c r="C47" s="661" t="s">
        <v>2370</v>
      </c>
      <c r="D47" s="742" t="s">
        <v>3448</v>
      </c>
      <c r="E47" s="743" t="s">
        <v>2387</v>
      </c>
      <c r="F47" s="661" t="s">
        <v>2367</v>
      </c>
      <c r="G47" s="661" t="s">
        <v>2548</v>
      </c>
      <c r="H47" s="661" t="s">
        <v>1517</v>
      </c>
      <c r="I47" s="661" t="s">
        <v>2549</v>
      </c>
      <c r="J47" s="661" t="s">
        <v>1553</v>
      </c>
      <c r="K47" s="661" t="s">
        <v>2550</v>
      </c>
      <c r="L47" s="662">
        <v>334.66</v>
      </c>
      <c r="M47" s="662">
        <v>669.32</v>
      </c>
      <c r="N47" s="661">
        <v>2</v>
      </c>
      <c r="O47" s="744">
        <v>0.5</v>
      </c>
      <c r="P47" s="662">
        <v>669.32</v>
      </c>
      <c r="Q47" s="677">
        <v>1</v>
      </c>
      <c r="R47" s="661">
        <v>2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7</v>
      </c>
      <c r="B48" s="661" t="s">
        <v>2167</v>
      </c>
      <c r="C48" s="661" t="s">
        <v>2370</v>
      </c>
      <c r="D48" s="742" t="s">
        <v>3448</v>
      </c>
      <c r="E48" s="743" t="s">
        <v>2387</v>
      </c>
      <c r="F48" s="661" t="s">
        <v>2367</v>
      </c>
      <c r="G48" s="661" t="s">
        <v>2551</v>
      </c>
      <c r="H48" s="661" t="s">
        <v>566</v>
      </c>
      <c r="I48" s="661" t="s">
        <v>1118</v>
      </c>
      <c r="J48" s="661" t="s">
        <v>2552</v>
      </c>
      <c r="K48" s="661" t="s">
        <v>2553</v>
      </c>
      <c r="L48" s="662">
        <v>99.11</v>
      </c>
      <c r="M48" s="662">
        <v>297.33</v>
      </c>
      <c r="N48" s="661">
        <v>3</v>
      </c>
      <c r="O48" s="744">
        <v>0.5</v>
      </c>
      <c r="P48" s="662">
        <v>297.33</v>
      </c>
      <c r="Q48" s="677">
        <v>1</v>
      </c>
      <c r="R48" s="661">
        <v>3</v>
      </c>
      <c r="S48" s="677">
        <v>1</v>
      </c>
      <c r="T48" s="744">
        <v>0.5</v>
      </c>
      <c r="U48" s="700">
        <v>1</v>
      </c>
    </row>
    <row r="49" spans="1:21" ht="14.4" customHeight="1" x14ac:dyDescent="0.3">
      <c r="A49" s="660">
        <v>7</v>
      </c>
      <c r="B49" s="661" t="s">
        <v>2167</v>
      </c>
      <c r="C49" s="661" t="s">
        <v>2370</v>
      </c>
      <c r="D49" s="742" t="s">
        <v>3448</v>
      </c>
      <c r="E49" s="743" t="s">
        <v>2387</v>
      </c>
      <c r="F49" s="661" t="s">
        <v>2367</v>
      </c>
      <c r="G49" s="661" t="s">
        <v>2469</v>
      </c>
      <c r="H49" s="661" t="s">
        <v>566</v>
      </c>
      <c r="I49" s="661" t="s">
        <v>2470</v>
      </c>
      <c r="J49" s="661" t="s">
        <v>2471</v>
      </c>
      <c r="K49" s="661" t="s">
        <v>2472</v>
      </c>
      <c r="L49" s="662">
        <v>0</v>
      </c>
      <c r="M49" s="662">
        <v>0</v>
      </c>
      <c r="N49" s="661">
        <v>1</v>
      </c>
      <c r="O49" s="744">
        <v>1</v>
      </c>
      <c r="P49" s="662">
        <v>0</v>
      </c>
      <c r="Q49" s="677"/>
      <c r="R49" s="661">
        <v>1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7</v>
      </c>
      <c r="B50" s="661" t="s">
        <v>2167</v>
      </c>
      <c r="C50" s="661" t="s">
        <v>2370</v>
      </c>
      <c r="D50" s="742" t="s">
        <v>3448</v>
      </c>
      <c r="E50" s="743" t="s">
        <v>2387</v>
      </c>
      <c r="F50" s="661" t="s">
        <v>2367</v>
      </c>
      <c r="G50" s="661" t="s">
        <v>2554</v>
      </c>
      <c r="H50" s="661" t="s">
        <v>566</v>
      </c>
      <c r="I50" s="661" t="s">
        <v>762</v>
      </c>
      <c r="J50" s="661" t="s">
        <v>2555</v>
      </c>
      <c r="K50" s="661" t="s">
        <v>2556</v>
      </c>
      <c r="L50" s="662">
        <v>0</v>
      </c>
      <c r="M50" s="662">
        <v>0</v>
      </c>
      <c r="N50" s="661">
        <v>1</v>
      </c>
      <c r="O50" s="744">
        <v>0.5</v>
      </c>
      <c r="P50" s="662">
        <v>0</v>
      </c>
      <c r="Q50" s="677"/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7</v>
      </c>
      <c r="B51" s="661" t="s">
        <v>2167</v>
      </c>
      <c r="C51" s="661" t="s">
        <v>2370</v>
      </c>
      <c r="D51" s="742" t="s">
        <v>3448</v>
      </c>
      <c r="E51" s="743" t="s">
        <v>2387</v>
      </c>
      <c r="F51" s="661" t="s">
        <v>2367</v>
      </c>
      <c r="G51" s="661" t="s">
        <v>2557</v>
      </c>
      <c r="H51" s="661" t="s">
        <v>1517</v>
      </c>
      <c r="I51" s="661" t="s">
        <v>2558</v>
      </c>
      <c r="J51" s="661" t="s">
        <v>2559</v>
      </c>
      <c r="K51" s="661" t="s">
        <v>2560</v>
      </c>
      <c r="L51" s="662">
        <v>99.66</v>
      </c>
      <c r="M51" s="662">
        <v>99.66</v>
      </c>
      <c r="N51" s="661">
        <v>1</v>
      </c>
      <c r="O51" s="744">
        <v>1</v>
      </c>
      <c r="P51" s="662">
        <v>99.66</v>
      </c>
      <c r="Q51" s="677">
        <v>1</v>
      </c>
      <c r="R51" s="661">
        <v>1</v>
      </c>
      <c r="S51" s="677">
        <v>1</v>
      </c>
      <c r="T51" s="744">
        <v>1</v>
      </c>
      <c r="U51" s="700">
        <v>1</v>
      </c>
    </row>
    <row r="52" spans="1:21" ht="14.4" customHeight="1" x14ac:dyDescent="0.3">
      <c r="A52" s="660">
        <v>7</v>
      </c>
      <c r="B52" s="661" t="s">
        <v>2167</v>
      </c>
      <c r="C52" s="661" t="s">
        <v>2370</v>
      </c>
      <c r="D52" s="742" t="s">
        <v>3448</v>
      </c>
      <c r="E52" s="743" t="s">
        <v>2387</v>
      </c>
      <c r="F52" s="661" t="s">
        <v>2367</v>
      </c>
      <c r="G52" s="661" t="s">
        <v>2561</v>
      </c>
      <c r="H52" s="661" t="s">
        <v>566</v>
      </c>
      <c r="I52" s="661" t="s">
        <v>2562</v>
      </c>
      <c r="J52" s="661" t="s">
        <v>2563</v>
      </c>
      <c r="K52" s="661" t="s">
        <v>2564</v>
      </c>
      <c r="L52" s="662">
        <v>0</v>
      </c>
      <c r="M52" s="662">
        <v>0</v>
      </c>
      <c r="N52" s="661">
        <v>2</v>
      </c>
      <c r="O52" s="744">
        <v>1</v>
      </c>
      <c r="P52" s="662">
        <v>0</v>
      </c>
      <c r="Q52" s="677"/>
      <c r="R52" s="661">
        <v>2</v>
      </c>
      <c r="S52" s="677">
        <v>1</v>
      </c>
      <c r="T52" s="744">
        <v>1</v>
      </c>
      <c r="U52" s="700">
        <v>1</v>
      </c>
    </row>
    <row r="53" spans="1:21" ht="14.4" customHeight="1" x14ac:dyDescent="0.3">
      <c r="A53" s="660">
        <v>7</v>
      </c>
      <c r="B53" s="661" t="s">
        <v>2167</v>
      </c>
      <c r="C53" s="661" t="s">
        <v>2370</v>
      </c>
      <c r="D53" s="742" t="s">
        <v>3448</v>
      </c>
      <c r="E53" s="743" t="s">
        <v>2387</v>
      </c>
      <c r="F53" s="661" t="s">
        <v>2367</v>
      </c>
      <c r="G53" s="661" t="s">
        <v>2565</v>
      </c>
      <c r="H53" s="661" t="s">
        <v>566</v>
      </c>
      <c r="I53" s="661" t="s">
        <v>2566</v>
      </c>
      <c r="J53" s="661" t="s">
        <v>2567</v>
      </c>
      <c r="K53" s="661" t="s">
        <v>2568</v>
      </c>
      <c r="L53" s="662">
        <v>140.94999999999999</v>
      </c>
      <c r="M53" s="662">
        <v>140.94999999999999</v>
      </c>
      <c r="N53" s="661">
        <v>1</v>
      </c>
      <c r="O53" s="744">
        <v>0.5</v>
      </c>
      <c r="P53" s="662">
        <v>140.94999999999999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7</v>
      </c>
      <c r="B54" s="661" t="s">
        <v>2167</v>
      </c>
      <c r="C54" s="661" t="s">
        <v>2370</v>
      </c>
      <c r="D54" s="742" t="s">
        <v>3448</v>
      </c>
      <c r="E54" s="743" t="s">
        <v>2387</v>
      </c>
      <c r="F54" s="661" t="s">
        <v>2367</v>
      </c>
      <c r="G54" s="661" t="s">
        <v>2569</v>
      </c>
      <c r="H54" s="661" t="s">
        <v>566</v>
      </c>
      <c r="I54" s="661" t="s">
        <v>2570</v>
      </c>
      <c r="J54" s="661" t="s">
        <v>2571</v>
      </c>
      <c r="K54" s="661" t="s">
        <v>1001</v>
      </c>
      <c r="L54" s="662">
        <v>75.22</v>
      </c>
      <c r="M54" s="662">
        <v>676.98</v>
      </c>
      <c r="N54" s="661">
        <v>9</v>
      </c>
      <c r="O54" s="744">
        <v>2</v>
      </c>
      <c r="P54" s="662">
        <v>676.98</v>
      </c>
      <c r="Q54" s="677">
        <v>1</v>
      </c>
      <c r="R54" s="661">
        <v>9</v>
      </c>
      <c r="S54" s="677">
        <v>1</v>
      </c>
      <c r="T54" s="744">
        <v>2</v>
      </c>
      <c r="U54" s="700">
        <v>1</v>
      </c>
    </row>
    <row r="55" spans="1:21" ht="14.4" customHeight="1" x14ac:dyDescent="0.3">
      <c r="A55" s="660">
        <v>7</v>
      </c>
      <c r="B55" s="661" t="s">
        <v>2167</v>
      </c>
      <c r="C55" s="661" t="s">
        <v>2370</v>
      </c>
      <c r="D55" s="742" t="s">
        <v>3448</v>
      </c>
      <c r="E55" s="743" t="s">
        <v>2387</v>
      </c>
      <c r="F55" s="661" t="s">
        <v>2367</v>
      </c>
      <c r="G55" s="661" t="s">
        <v>2572</v>
      </c>
      <c r="H55" s="661" t="s">
        <v>566</v>
      </c>
      <c r="I55" s="661" t="s">
        <v>2573</v>
      </c>
      <c r="J55" s="661" t="s">
        <v>2574</v>
      </c>
      <c r="K55" s="661" t="s">
        <v>2575</v>
      </c>
      <c r="L55" s="662">
        <v>271.94</v>
      </c>
      <c r="M55" s="662">
        <v>271.94</v>
      </c>
      <c r="N55" s="661">
        <v>1</v>
      </c>
      <c r="O55" s="744">
        <v>0.5</v>
      </c>
      <c r="P55" s="662">
        <v>271.94</v>
      </c>
      <c r="Q55" s="677">
        <v>1</v>
      </c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7</v>
      </c>
      <c r="B56" s="661" t="s">
        <v>2167</v>
      </c>
      <c r="C56" s="661" t="s">
        <v>2370</v>
      </c>
      <c r="D56" s="742" t="s">
        <v>3448</v>
      </c>
      <c r="E56" s="743" t="s">
        <v>2388</v>
      </c>
      <c r="F56" s="661" t="s">
        <v>2367</v>
      </c>
      <c r="G56" s="661" t="s">
        <v>2576</v>
      </c>
      <c r="H56" s="661" t="s">
        <v>566</v>
      </c>
      <c r="I56" s="661" t="s">
        <v>2577</v>
      </c>
      <c r="J56" s="661" t="s">
        <v>2578</v>
      </c>
      <c r="K56" s="661" t="s">
        <v>2579</v>
      </c>
      <c r="L56" s="662">
        <v>72.22</v>
      </c>
      <c r="M56" s="662">
        <v>72.22</v>
      </c>
      <c r="N56" s="661">
        <v>1</v>
      </c>
      <c r="O56" s="744">
        <v>0.5</v>
      </c>
      <c r="P56" s="662">
        <v>72.22</v>
      </c>
      <c r="Q56" s="677">
        <v>1</v>
      </c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7</v>
      </c>
      <c r="B57" s="661" t="s">
        <v>2167</v>
      </c>
      <c r="C57" s="661" t="s">
        <v>2370</v>
      </c>
      <c r="D57" s="742" t="s">
        <v>3448</v>
      </c>
      <c r="E57" s="743" t="s">
        <v>2388</v>
      </c>
      <c r="F57" s="661" t="s">
        <v>2367</v>
      </c>
      <c r="G57" s="661" t="s">
        <v>2524</v>
      </c>
      <c r="H57" s="661" t="s">
        <v>566</v>
      </c>
      <c r="I57" s="661" t="s">
        <v>2580</v>
      </c>
      <c r="J57" s="661" t="s">
        <v>2526</v>
      </c>
      <c r="K57" s="661" t="s">
        <v>2581</v>
      </c>
      <c r="L57" s="662">
        <v>167.58</v>
      </c>
      <c r="M57" s="662">
        <v>167.58</v>
      </c>
      <c r="N57" s="661">
        <v>1</v>
      </c>
      <c r="O57" s="744">
        <v>1</v>
      </c>
      <c r="P57" s="662">
        <v>167.58</v>
      </c>
      <c r="Q57" s="677">
        <v>1</v>
      </c>
      <c r="R57" s="661">
        <v>1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7</v>
      </c>
      <c r="B58" s="661" t="s">
        <v>2167</v>
      </c>
      <c r="C58" s="661" t="s">
        <v>2370</v>
      </c>
      <c r="D58" s="742" t="s">
        <v>3448</v>
      </c>
      <c r="E58" s="743" t="s">
        <v>2388</v>
      </c>
      <c r="F58" s="661" t="s">
        <v>2367</v>
      </c>
      <c r="G58" s="661" t="s">
        <v>2582</v>
      </c>
      <c r="H58" s="661" t="s">
        <v>566</v>
      </c>
      <c r="I58" s="661" t="s">
        <v>2583</v>
      </c>
      <c r="J58" s="661" t="s">
        <v>2584</v>
      </c>
      <c r="K58" s="661" t="s">
        <v>2585</v>
      </c>
      <c r="L58" s="662">
        <v>59.78</v>
      </c>
      <c r="M58" s="662">
        <v>239.12</v>
      </c>
      <c r="N58" s="661">
        <v>4</v>
      </c>
      <c r="O58" s="744">
        <v>1</v>
      </c>
      <c r="P58" s="662">
        <v>239.12</v>
      </c>
      <c r="Q58" s="677">
        <v>1</v>
      </c>
      <c r="R58" s="661">
        <v>4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7</v>
      </c>
      <c r="B59" s="661" t="s">
        <v>2167</v>
      </c>
      <c r="C59" s="661" t="s">
        <v>2370</v>
      </c>
      <c r="D59" s="742" t="s">
        <v>3448</v>
      </c>
      <c r="E59" s="743" t="s">
        <v>2388</v>
      </c>
      <c r="F59" s="661" t="s">
        <v>2367</v>
      </c>
      <c r="G59" s="661" t="s">
        <v>2586</v>
      </c>
      <c r="H59" s="661" t="s">
        <v>566</v>
      </c>
      <c r="I59" s="661" t="s">
        <v>2587</v>
      </c>
      <c r="J59" s="661" t="s">
        <v>2588</v>
      </c>
      <c r="K59" s="661" t="s">
        <v>2589</v>
      </c>
      <c r="L59" s="662">
        <v>79.069999999999993</v>
      </c>
      <c r="M59" s="662">
        <v>158.13999999999999</v>
      </c>
      <c r="N59" s="661">
        <v>2</v>
      </c>
      <c r="O59" s="744">
        <v>0.5</v>
      </c>
      <c r="P59" s="662">
        <v>158.13999999999999</v>
      </c>
      <c r="Q59" s="677">
        <v>1</v>
      </c>
      <c r="R59" s="661">
        <v>2</v>
      </c>
      <c r="S59" s="677">
        <v>1</v>
      </c>
      <c r="T59" s="744">
        <v>0.5</v>
      </c>
      <c r="U59" s="700">
        <v>1</v>
      </c>
    </row>
    <row r="60" spans="1:21" ht="14.4" customHeight="1" x14ac:dyDescent="0.3">
      <c r="A60" s="660">
        <v>7</v>
      </c>
      <c r="B60" s="661" t="s">
        <v>2167</v>
      </c>
      <c r="C60" s="661" t="s">
        <v>2370</v>
      </c>
      <c r="D60" s="742" t="s">
        <v>3448</v>
      </c>
      <c r="E60" s="743" t="s">
        <v>2390</v>
      </c>
      <c r="F60" s="661" t="s">
        <v>2367</v>
      </c>
      <c r="G60" s="661" t="s">
        <v>2590</v>
      </c>
      <c r="H60" s="661" t="s">
        <v>566</v>
      </c>
      <c r="I60" s="661" t="s">
        <v>2591</v>
      </c>
      <c r="J60" s="661" t="s">
        <v>2592</v>
      </c>
      <c r="K60" s="661" t="s">
        <v>2593</v>
      </c>
      <c r="L60" s="662">
        <v>0</v>
      </c>
      <c r="M60" s="662">
        <v>0</v>
      </c>
      <c r="N60" s="661">
        <v>1</v>
      </c>
      <c r="O60" s="744">
        <v>0.5</v>
      </c>
      <c r="P60" s="662">
        <v>0</v>
      </c>
      <c r="Q60" s="677"/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7</v>
      </c>
      <c r="B61" s="661" t="s">
        <v>2167</v>
      </c>
      <c r="C61" s="661" t="s">
        <v>2370</v>
      </c>
      <c r="D61" s="742" t="s">
        <v>3448</v>
      </c>
      <c r="E61" s="743" t="s">
        <v>2390</v>
      </c>
      <c r="F61" s="661" t="s">
        <v>2367</v>
      </c>
      <c r="G61" s="661" t="s">
        <v>2479</v>
      </c>
      <c r="H61" s="661" t="s">
        <v>566</v>
      </c>
      <c r="I61" s="661" t="s">
        <v>2480</v>
      </c>
      <c r="J61" s="661" t="s">
        <v>2481</v>
      </c>
      <c r="K61" s="661" t="s">
        <v>2482</v>
      </c>
      <c r="L61" s="662">
        <v>0</v>
      </c>
      <c r="M61" s="662">
        <v>0</v>
      </c>
      <c r="N61" s="661">
        <v>1</v>
      </c>
      <c r="O61" s="744">
        <v>1</v>
      </c>
      <c r="P61" s="662">
        <v>0</v>
      </c>
      <c r="Q61" s="677"/>
      <c r="R61" s="661">
        <v>1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7</v>
      </c>
      <c r="B62" s="661" t="s">
        <v>2167</v>
      </c>
      <c r="C62" s="661" t="s">
        <v>2370</v>
      </c>
      <c r="D62" s="742" t="s">
        <v>3448</v>
      </c>
      <c r="E62" s="743" t="s">
        <v>2390</v>
      </c>
      <c r="F62" s="661" t="s">
        <v>2367</v>
      </c>
      <c r="G62" s="661" t="s">
        <v>2479</v>
      </c>
      <c r="H62" s="661" t="s">
        <v>566</v>
      </c>
      <c r="I62" s="661" t="s">
        <v>2594</v>
      </c>
      <c r="J62" s="661" t="s">
        <v>2481</v>
      </c>
      <c r="K62" s="661" t="s">
        <v>2482</v>
      </c>
      <c r="L62" s="662">
        <v>0</v>
      </c>
      <c r="M62" s="662">
        <v>0</v>
      </c>
      <c r="N62" s="661">
        <v>2</v>
      </c>
      <c r="O62" s="744">
        <v>2</v>
      </c>
      <c r="P62" s="662">
        <v>0</v>
      </c>
      <c r="Q62" s="677"/>
      <c r="R62" s="661">
        <v>1</v>
      </c>
      <c r="S62" s="677">
        <v>0.5</v>
      </c>
      <c r="T62" s="744">
        <v>1</v>
      </c>
      <c r="U62" s="700">
        <v>0.5</v>
      </c>
    </row>
    <row r="63" spans="1:21" ht="14.4" customHeight="1" x14ac:dyDescent="0.3">
      <c r="A63" s="660">
        <v>7</v>
      </c>
      <c r="B63" s="661" t="s">
        <v>2167</v>
      </c>
      <c r="C63" s="661" t="s">
        <v>2370</v>
      </c>
      <c r="D63" s="742" t="s">
        <v>3448</v>
      </c>
      <c r="E63" s="743" t="s">
        <v>2390</v>
      </c>
      <c r="F63" s="661" t="s">
        <v>2367</v>
      </c>
      <c r="G63" s="661" t="s">
        <v>2432</v>
      </c>
      <c r="H63" s="661" t="s">
        <v>566</v>
      </c>
      <c r="I63" s="661" t="s">
        <v>2595</v>
      </c>
      <c r="J63" s="661" t="s">
        <v>2596</v>
      </c>
      <c r="K63" s="661" t="s">
        <v>2547</v>
      </c>
      <c r="L63" s="662">
        <v>301.2</v>
      </c>
      <c r="M63" s="662">
        <v>301.2</v>
      </c>
      <c r="N63" s="661">
        <v>1</v>
      </c>
      <c r="O63" s="744">
        <v>0.5</v>
      </c>
      <c r="P63" s="662">
        <v>301.2</v>
      </c>
      <c r="Q63" s="677">
        <v>1</v>
      </c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7</v>
      </c>
      <c r="B64" s="661" t="s">
        <v>2167</v>
      </c>
      <c r="C64" s="661" t="s">
        <v>2370</v>
      </c>
      <c r="D64" s="742" t="s">
        <v>3448</v>
      </c>
      <c r="E64" s="743" t="s">
        <v>2391</v>
      </c>
      <c r="F64" s="661" t="s">
        <v>2367</v>
      </c>
      <c r="G64" s="661" t="s">
        <v>2597</v>
      </c>
      <c r="H64" s="661" t="s">
        <v>566</v>
      </c>
      <c r="I64" s="661" t="s">
        <v>2598</v>
      </c>
      <c r="J64" s="661" t="s">
        <v>2599</v>
      </c>
      <c r="K64" s="661" t="s">
        <v>2600</v>
      </c>
      <c r="L64" s="662">
        <v>0</v>
      </c>
      <c r="M64" s="662">
        <v>0</v>
      </c>
      <c r="N64" s="661">
        <v>3</v>
      </c>
      <c r="O64" s="744">
        <v>1</v>
      </c>
      <c r="P64" s="662">
        <v>0</v>
      </c>
      <c r="Q64" s="677"/>
      <c r="R64" s="661">
        <v>3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7</v>
      </c>
      <c r="B65" s="661" t="s">
        <v>2167</v>
      </c>
      <c r="C65" s="661" t="s">
        <v>2370</v>
      </c>
      <c r="D65" s="742" t="s">
        <v>3448</v>
      </c>
      <c r="E65" s="743" t="s">
        <v>2391</v>
      </c>
      <c r="F65" s="661" t="s">
        <v>2367</v>
      </c>
      <c r="G65" s="661" t="s">
        <v>2425</v>
      </c>
      <c r="H65" s="661" t="s">
        <v>566</v>
      </c>
      <c r="I65" s="661" t="s">
        <v>2601</v>
      </c>
      <c r="J65" s="661" t="s">
        <v>2602</v>
      </c>
      <c r="K65" s="661" t="s">
        <v>2603</v>
      </c>
      <c r="L65" s="662">
        <v>154.36000000000001</v>
      </c>
      <c r="M65" s="662">
        <v>308.72000000000003</v>
      </c>
      <c r="N65" s="661">
        <v>2</v>
      </c>
      <c r="O65" s="744">
        <v>1</v>
      </c>
      <c r="P65" s="662">
        <v>308.72000000000003</v>
      </c>
      <c r="Q65" s="677">
        <v>1</v>
      </c>
      <c r="R65" s="661">
        <v>2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7</v>
      </c>
      <c r="B66" s="661" t="s">
        <v>2167</v>
      </c>
      <c r="C66" s="661" t="s">
        <v>2370</v>
      </c>
      <c r="D66" s="742" t="s">
        <v>3448</v>
      </c>
      <c r="E66" s="743" t="s">
        <v>2391</v>
      </c>
      <c r="F66" s="661" t="s">
        <v>2367</v>
      </c>
      <c r="G66" s="661" t="s">
        <v>2425</v>
      </c>
      <c r="H66" s="661" t="s">
        <v>566</v>
      </c>
      <c r="I66" s="661" t="s">
        <v>2604</v>
      </c>
      <c r="J66" s="661" t="s">
        <v>2427</v>
      </c>
      <c r="K66" s="661" t="s">
        <v>2605</v>
      </c>
      <c r="L66" s="662">
        <v>0</v>
      </c>
      <c r="M66" s="662">
        <v>0</v>
      </c>
      <c r="N66" s="661">
        <v>2</v>
      </c>
      <c r="O66" s="744">
        <v>1</v>
      </c>
      <c r="P66" s="662">
        <v>0</v>
      </c>
      <c r="Q66" s="677"/>
      <c r="R66" s="661">
        <v>2</v>
      </c>
      <c r="S66" s="677">
        <v>1</v>
      </c>
      <c r="T66" s="744">
        <v>1</v>
      </c>
      <c r="U66" s="700">
        <v>1</v>
      </c>
    </row>
    <row r="67" spans="1:21" ht="14.4" customHeight="1" x14ac:dyDescent="0.3">
      <c r="A67" s="660">
        <v>7</v>
      </c>
      <c r="B67" s="661" t="s">
        <v>2167</v>
      </c>
      <c r="C67" s="661" t="s">
        <v>2370</v>
      </c>
      <c r="D67" s="742" t="s">
        <v>3448</v>
      </c>
      <c r="E67" s="743" t="s">
        <v>2391</v>
      </c>
      <c r="F67" s="661" t="s">
        <v>2367</v>
      </c>
      <c r="G67" s="661" t="s">
        <v>2425</v>
      </c>
      <c r="H67" s="661" t="s">
        <v>1517</v>
      </c>
      <c r="I67" s="661" t="s">
        <v>2426</v>
      </c>
      <c r="J67" s="661" t="s">
        <v>2427</v>
      </c>
      <c r="K67" s="661" t="s">
        <v>2428</v>
      </c>
      <c r="L67" s="662">
        <v>154.36000000000001</v>
      </c>
      <c r="M67" s="662">
        <v>308.72000000000003</v>
      </c>
      <c r="N67" s="661">
        <v>2</v>
      </c>
      <c r="O67" s="744">
        <v>1</v>
      </c>
      <c r="P67" s="662">
        <v>308.72000000000003</v>
      </c>
      <c r="Q67" s="677">
        <v>1</v>
      </c>
      <c r="R67" s="661">
        <v>2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7</v>
      </c>
      <c r="B68" s="661" t="s">
        <v>2167</v>
      </c>
      <c r="C68" s="661" t="s">
        <v>2370</v>
      </c>
      <c r="D68" s="742" t="s">
        <v>3448</v>
      </c>
      <c r="E68" s="743" t="s">
        <v>2391</v>
      </c>
      <c r="F68" s="661" t="s">
        <v>2367</v>
      </c>
      <c r="G68" s="661" t="s">
        <v>2606</v>
      </c>
      <c r="H68" s="661" t="s">
        <v>566</v>
      </c>
      <c r="I68" s="661" t="s">
        <v>1813</v>
      </c>
      <c r="J68" s="661" t="s">
        <v>1814</v>
      </c>
      <c r="K68" s="661" t="s">
        <v>2292</v>
      </c>
      <c r="L68" s="662">
        <v>170.52</v>
      </c>
      <c r="M68" s="662">
        <v>170.52</v>
      </c>
      <c r="N68" s="661">
        <v>1</v>
      </c>
      <c r="O68" s="744">
        <v>1</v>
      </c>
      <c r="P68" s="662">
        <v>170.52</v>
      </c>
      <c r="Q68" s="677">
        <v>1</v>
      </c>
      <c r="R68" s="661">
        <v>1</v>
      </c>
      <c r="S68" s="677">
        <v>1</v>
      </c>
      <c r="T68" s="744">
        <v>1</v>
      </c>
      <c r="U68" s="700">
        <v>1</v>
      </c>
    </row>
    <row r="69" spans="1:21" ht="14.4" customHeight="1" x14ac:dyDescent="0.3">
      <c r="A69" s="660">
        <v>7</v>
      </c>
      <c r="B69" s="661" t="s">
        <v>2167</v>
      </c>
      <c r="C69" s="661" t="s">
        <v>2370</v>
      </c>
      <c r="D69" s="742" t="s">
        <v>3448</v>
      </c>
      <c r="E69" s="743" t="s">
        <v>2391</v>
      </c>
      <c r="F69" s="661" t="s">
        <v>2367</v>
      </c>
      <c r="G69" s="661" t="s">
        <v>2606</v>
      </c>
      <c r="H69" s="661" t="s">
        <v>566</v>
      </c>
      <c r="I69" s="661" t="s">
        <v>2607</v>
      </c>
      <c r="J69" s="661" t="s">
        <v>1814</v>
      </c>
      <c r="K69" s="661" t="s">
        <v>2530</v>
      </c>
      <c r="L69" s="662">
        <v>0</v>
      </c>
      <c r="M69" s="662">
        <v>0</v>
      </c>
      <c r="N69" s="661">
        <v>1</v>
      </c>
      <c r="O69" s="744">
        <v>0.5</v>
      </c>
      <c r="P69" s="662">
        <v>0</v>
      </c>
      <c r="Q69" s="677"/>
      <c r="R69" s="661">
        <v>1</v>
      </c>
      <c r="S69" s="677">
        <v>1</v>
      </c>
      <c r="T69" s="744">
        <v>0.5</v>
      </c>
      <c r="U69" s="700">
        <v>1</v>
      </c>
    </row>
    <row r="70" spans="1:21" ht="14.4" customHeight="1" x14ac:dyDescent="0.3">
      <c r="A70" s="660">
        <v>7</v>
      </c>
      <c r="B70" s="661" t="s">
        <v>2167</v>
      </c>
      <c r="C70" s="661" t="s">
        <v>2370</v>
      </c>
      <c r="D70" s="742" t="s">
        <v>3448</v>
      </c>
      <c r="E70" s="743" t="s">
        <v>2391</v>
      </c>
      <c r="F70" s="661" t="s">
        <v>2367</v>
      </c>
      <c r="G70" s="661" t="s">
        <v>2608</v>
      </c>
      <c r="H70" s="661" t="s">
        <v>566</v>
      </c>
      <c r="I70" s="661" t="s">
        <v>2609</v>
      </c>
      <c r="J70" s="661" t="s">
        <v>2610</v>
      </c>
      <c r="K70" s="661" t="s">
        <v>888</v>
      </c>
      <c r="L70" s="662">
        <v>0</v>
      </c>
      <c r="M70" s="662">
        <v>0</v>
      </c>
      <c r="N70" s="661">
        <v>1</v>
      </c>
      <c r="O70" s="744">
        <v>1</v>
      </c>
      <c r="P70" s="662">
        <v>0</v>
      </c>
      <c r="Q70" s="677"/>
      <c r="R70" s="661">
        <v>1</v>
      </c>
      <c r="S70" s="677">
        <v>1</v>
      </c>
      <c r="T70" s="744">
        <v>1</v>
      </c>
      <c r="U70" s="700">
        <v>1</v>
      </c>
    </row>
    <row r="71" spans="1:21" ht="14.4" customHeight="1" x14ac:dyDescent="0.3">
      <c r="A71" s="660">
        <v>7</v>
      </c>
      <c r="B71" s="661" t="s">
        <v>2167</v>
      </c>
      <c r="C71" s="661" t="s">
        <v>2370</v>
      </c>
      <c r="D71" s="742" t="s">
        <v>3448</v>
      </c>
      <c r="E71" s="743" t="s">
        <v>2391</v>
      </c>
      <c r="F71" s="661" t="s">
        <v>2367</v>
      </c>
      <c r="G71" s="661" t="s">
        <v>2414</v>
      </c>
      <c r="H71" s="661" t="s">
        <v>566</v>
      </c>
      <c r="I71" s="661" t="s">
        <v>2611</v>
      </c>
      <c r="J71" s="661" t="s">
        <v>2416</v>
      </c>
      <c r="K71" s="661"/>
      <c r="L71" s="662">
        <v>170.52</v>
      </c>
      <c r="M71" s="662">
        <v>170.52</v>
      </c>
      <c r="N71" s="661">
        <v>1</v>
      </c>
      <c r="O71" s="744">
        <v>1</v>
      </c>
      <c r="P71" s="662">
        <v>170.52</v>
      </c>
      <c r="Q71" s="677">
        <v>1</v>
      </c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7</v>
      </c>
      <c r="B72" s="661" t="s">
        <v>2167</v>
      </c>
      <c r="C72" s="661" t="s">
        <v>2370</v>
      </c>
      <c r="D72" s="742" t="s">
        <v>3448</v>
      </c>
      <c r="E72" s="743" t="s">
        <v>2391</v>
      </c>
      <c r="F72" s="661" t="s">
        <v>2367</v>
      </c>
      <c r="G72" s="661" t="s">
        <v>2612</v>
      </c>
      <c r="H72" s="661" t="s">
        <v>566</v>
      </c>
      <c r="I72" s="661" t="s">
        <v>2613</v>
      </c>
      <c r="J72" s="661" t="s">
        <v>2614</v>
      </c>
      <c r="K72" s="661" t="s">
        <v>2615</v>
      </c>
      <c r="L72" s="662">
        <v>0</v>
      </c>
      <c r="M72" s="662">
        <v>0</v>
      </c>
      <c r="N72" s="661">
        <v>1</v>
      </c>
      <c r="O72" s="744">
        <v>1</v>
      </c>
      <c r="P72" s="662">
        <v>0</v>
      </c>
      <c r="Q72" s="677"/>
      <c r="R72" s="661">
        <v>1</v>
      </c>
      <c r="S72" s="677">
        <v>1</v>
      </c>
      <c r="T72" s="744">
        <v>1</v>
      </c>
      <c r="U72" s="700">
        <v>1</v>
      </c>
    </row>
    <row r="73" spans="1:21" ht="14.4" customHeight="1" x14ac:dyDescent="0.3">
      <c r="A73" s="660">
        <v>7</v>
      </c>
      <c r="B73" s="661" t="s">
        <v>2167</v>
      </c>
      <c r="C73" s="661" t="s">
        <v>2370</v>
      </c>
      <c r="D73" s="742" t="s">
        <v>3448</v>
      </c>
      <c r="E73" s="743" t="s">
        <v>2391</v>
      </c>
      <c r="F73" s="661" t="s">
        <v>2367</v>
      </c>
      <c r="G73" s="661" t="s">
        <v>2453</v>
      </c>
      <c r="H73" s="661" t="s">
        <v>566</v>
      </c>
      <c r="I73" s="661" t="s">
        <v>2616</v>
      </c>
      <c r="J73" s="661" t="s">
        <v>2617</v>
      </c>
      <c r="K73" s="661" t="s">
        <v>2618</v>
      </c>
      <c r="L73" s="662">
        <v>0</v>
      </c>
      <c r="M73" s="662">
        <v>0</v>
      </c>
      <c r="N73" s="661">
        <v>2</v>
      </c>
      <c r="O73" s="744">
        <v>2</v>
      </c>
      <c r="P73" s="662">
        <v>0</v>
      </c>
      <c r="Q73" s="677"/>
      <c r="R73" s="661">
        <v>1</v>
      </c>
      <c r="S73" s="677">
        <v>0.5</v>
      </c>
      <c r="T73" s="744">
        <v>1</v>
      </c>
      <c r="U73" s="700">
        <v>0.5</v>
      </c>
    </row>
    <row r="74" spans="1:21" ht="14.4" customHeight="1" x14ac:dyDescent="0.3">
      <c r="A74" s="660">
        <v>7</v>
      </c>
      <c r="B74" s="661" t="s">
        <v>2167</v>
      </c>
      <c r="C74" s="661" t="s">
        <v>2370</v>
      </c>
      <c r="D74" s="742" t="s">
        <v>3448</v>
      </c>
      <c r="E74" s="743" t="s">
        <v>2391</v>
      </c>
      <c r="F74" s="661" t="s">
        <v>2367</v>
      </c>
      <c r="G74" s="661" t="s">
        <v>2453</v>
      </c>
      <c r="H74" s="661" t="s">
        <v>566</v>
      </c>
      <c r="I74" s="661" t="s">
        <v>2619</v>
      </c>
      <c r="J74" s="661" t="s">
        <v>2620</v>
      </c>
      <c r="K74" s="661" t="s">
        <v>2621</v>
      </c>
      <c r="L74" s="662">
        <v>0</v>
      </c>
      <c r="M74" s="662">
        <v>0</v>
      </c>
      <c r="N74" s="661">
        <v>1</v>
      </c>
      <c r="O74" s="744">
        <v>1</v>
      </c>
      <c r="P74" s="662">
        <v>0</v>
      </c>
      <c r="Q74" s="677"/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7</v>
      </c>
      <c r="B75" s="661" t="s">
        <v>2167</v>
      </c>
      <c r="C75" s="661" t="s">
        <v>2370</v>
      </c>
      <c r="D75" s="742" t="s">
        <v>3448</v>
      </c>
      <c r="E75" s="743" t="s">
        <v>2391</v>
      </c>
      <c r="F75" s="661" t="s">
        <v>2367</v>
      </c>
      <c r="G75" s="661" t="s">
        <v>2468</v>
      </c>
      <c r="H75" s="661" t="s">
        <v>566</v>
      </c>
      <c r="I75" s="661" t="s">
        <v>977</v>
      </c>
      <c r="J75" s="661" t="s">
        <v>978</v>
      </c>
      <c r="K75" s="661" t="s">
        <v>888</v>
      </c>
      <c r="L75" s="662">
        <v>43.37</v>
      </c>
      <c r="M75" s="662">
        <v>86.74</v>
      </c>
      <c r="N75" s="661">
        <v>2</v>
      </c>
      <c r="O75" s="744">
        <v>1</v>
      </c>
      <c r="P75" s="662">
        <v>86.74</v>
      </c>
      <c r="Q75" s="677">
        <v>1</v>
      </c>
      <c r="R75" s="661">
        <v>2</v>
      </c>
      <c r="S75" s="677">
        <v>1</v>
      </c>
      <c r="T75" s="744">
        <v>1</v>
      </c>
      <c r="U75" s="700">
        <v>1</v>
      </c>
    </row>
    <row r="76" spans="1:21" ht="14.4" customHeight="1" x14ac:dyDescent="0.3">
      <c r="A76" s="660">
        <v>7</v>
      </c>
      <c r="B76" s="661" t="s">
        <v>2167</v>
      </c>
      <c r="C76" s="661" t="s">
        <v>2370</v>
      </c>
      <c r="D76" s="742" t="s">
        <v>3448</v>
      </c>
      <c r="E76" s="743" t="s">
        <v>2391</v>
      </c>
      <c r="F76" s="661" t="s">
        <v>2367</v>
      </c>
      <c r="G76" s="661" t="s">
        <v>2551</v>
      </c>
      <c r="H76" s="661" t="s">
        <v>566</v>
      </c>
      <c r="I76" s="661" t="s">
        <v>649</v>
      </c>
      <c r="J76" s="661" t="s">
        <v>2622</v>
      </c>
      <c r="K76" s="661" t="s">
        <v>2623</v>
      </c>
      <c r="L76" s="662">
        <v>24.78</v>
      </c>
      <c r="M76" s="662">
        <v>223.02</v>
      </c>
      <c r="N76" s="661">
        <v>9</v>
      </c>
      <c r="O76" s="744">
        <v>3.5</v>
      </c>
      <c r="P76" s="662">
        <v>223.02</v>
      </c>
      <c r="Q76" s="677">
        <v>1</v>
      </c>
      <c r="R76" s="661">
        <v>9</v>
      </c>
      <c r="S76" s="677">
        <v>1</v>
      </c>
      <c r="T76" s="744">
        <v>3.5</v>
      </c>
      <c r="U76" s="700">
        <v>1</v>
      </c>
    </row>
    <row r="77" spans="1:21" ht="14.4" customHeight="1" x14ac:dyDescent="0.3">
      <c r="A77" s="660">
        <v>7</v>
      </c>
      <c r="B77" s="661" t="s">
        <v>2167</v>
      </c>
      <c r="C77" s="661" t="s">
        <v>2370</v>
      </c>
      <c r="D77" s="742" t="s">
        <v>3448</v>
      </c>
      <c r="E77" s="743" t="s">
        <v>2393</v>
      </c>
      <c r="F77" s="661" t="s">
        <v>2367</v>
      </c>
      <c r="G77" s="661" t="s">
        <v>2624</v>
      </c>
      <c r="H77" s="661" t="s">
        <v>566</v>
      </c>
      <c r="I77" s="661" t="s">
        <v>804</v>
      </c>
      <c r="J77" s="661" t="s">
        <v>2625</v>
      </c>
      <c r="K77" s="661" t="s">
        <v>2626</v>
      </c>
      <c r="L77" s="662">
        <v>0</v>
      </c>
      <c r="M77" s="662">
        <v>0</v>
      </c>
      <c r="N77" s="661">
        <v>10</v>
      </c>
      <c r="O77" s="744">
        <v>8</v>
      </c>
      <c r="P77" s="662">
        <v>0</v>
      </c>
      <c r="Q77" s="677"/>
      <c r="R77" s="661">
        <v>8</v>
      </c>
      <c r="S77" s="677">
        <v>0.8</v>
      </c>
      <c r="T77" s="744">
        <v>6</v>
      </c>
      <c r="U77" s="700">
        <v>0.75</v>
      </c>
    </row>
    <row r="78" spans="1:21" ht="14.4" customHeight="1" x14ac:dyDescent="0.3">
      <c r="A78" s="660">
        <v>7</v>
      </c>
      <c r="B78" s="661" t="s">
        <v>2167</v>
      </c>
      <c r="C78" s="661" t="s">
        <v>2370</v>
      </c>
      <c r="D78" s="742" t="s">
        <v>3448</v>
      </c>
      <c r="E78" s="743" t="s">
        <v>2393</v>
      </c>
      <c r="F78" s="661" t="s">
        <v>2367</v>
      </c>
      <c r="G78" s="661" t="s">
        <v>2627</v>
      </c>
      <c r="H78" s="661" t="s">
        <v>566</v>
      </c>
      <c r="I78" s="661" t="s">
        <v>2628</v>
      </c>
      <c r="J78" s="661" t="s">
        <v>2629</v>
      </c>
      <c r="K78" s="661" t="s">
        <v>2630</v>
      </c>
      <c r="L78" s="662">
        <v>0</v>
      </c>
      <c r="M78" s="662">
        <v>0</v>
      </c>
      <c r="N78" s="661">
        <v>9</v>
      </c>
      <c r="O78" s="744">
        <v>7</v>
      </c>
      <c r="P78" s="662">
        <v>0</v>
      </c>
      <c r="Q78" s="677"/>
      <c r="R78" s="661">
        <v>9</v>
      </c>
      <c r="S78" s="677">
        <v>1</v>
      </c>
      <c r="T78" s="744">
        <v>7</v>
      </c>
      <c r="U78" s="700">
        <v>1</v>
      </c>
    </row>
    <row r="79" spans="1:21" ht="14.4" customHeight="1" x14ac:dyDescent="0.3">
      <c r="A79" s="660">
        <v>7</v>
      </c>
      <c r="B79" s="661" t="s">
        <v>2167</v>
      </c>
      <c r="C79" s="661" t="s">
        <v>2370</v>
      </c>
      <c r="D79" s="742" t="s">
        <v>3448</v>
      </c>
      <c r="E79" s="743" t="s">
        <v>2394</v>
      </c>
      <c r="F79" s="661" t="s">
        <v>2367</v>
      </c>
      <c r="G79" s="661" t="s">
        <v>2631</v>
      </c>
      <c r="H79" s="661" t="s">
        <v>1517</v>
      </c>
      <c r="I79" s="661" t="s">
        <v>2632</v>
      </c>
      <c r="J79" s="661" t="s">
        <v>2633</v>
      </c>
      <c r="K79" s="661" t="s">
        <v>1601</v>
      </c>
      <c r="L79" s="662">
        <v>58.86</v>
      </c>
      <c r="M79" s="662">
        <v>58.86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7</v>
      </c>
      <c r="B80" s="661" t="s">
        <v>2167</v>
      </c>
      <c r="C80" s="661" t="s">
        <v>2370</v>
      </c>
      <c r="D80" s="742" t="s">
        <v>3448</v>
      </c>
      <c r="E80" s="743" t="s">
        <v>2394</v>
      </c>
      <c r="F80" s="661" t="s">
        <v>2367</v>
      </c>
      <c r="G80" s="661" t="s">
        <v>2436</v>
      </c>
      <c r="H80" s="661" t="s">
        <v>1517</v>
      </c>
      <c r="I80" s="661" t="s">
        <v>2437</v>
      </c>
      <c r="J80" s="661" t="s">
        <v>2438</v>
      </c>
      <c r="K80" s="661" t="s">
        <v>2439</v>
      </c>
      <c r="L80" s="662">
        <v>119.7</v>
      </c>
      <c r="M80" s="662">
        <v>598.5</v>
      </c>
      <c r="N80" s="661">
        <v>5</v>
      </c>
      <c r="O80" s="744">
        <v>1.5</v>
      </c>
      <c r="P80" s="662">
        <v>359.1</v>
      </c>
      <c r="Q80" s="677">
        <v>0.60000000000000009</v>
      </c>
      <c r="R80" s="661">
        <v>3</v>
      </c>
      <c r="S80" s="677">
        <v>0.6</v>
      </c>
      <c r="T80" s="744">
        <v>1</v>
      </c>
      <c r="U80" s="700">
        <v>0.66666666666666663</v>
      </c>
    </row>
    <row r="81" spans="1:21" ht="14.4" customHeight="1" x14ac:dyDescent="0.3">
      <c r="A81" s="660">
        <v>7</v>
      </c>
      <c r="B81" s="661" t="s">
        <v>2167</v>
      </c>
      <c r="C81" s="661" t="s">
        <v>2370</v>
      </c>
      <c r="D81" s="742" t="s">
        <v>3448</v>
      </c>
      <c r="E81" s="743" t="s">
        <v>2394</v>
      </c>
      <c r="F81" s="661" t="s">
        <v>2367</v>
      </c>
      <c r="G81" s="661" t="s">
        <v>2634</v>
      </c>
      <c r="H81" s="661" t="s">
        <v>566</v>
      </c>
      <c r="I81" s="661" t="s">
        <v>2635</v>
      </c>
      <c r="J81" s="661" t="s">
        <v>2636</v>
      </c>
      <c r="K81" s="661" t="s">
        <v>2637</v>
      </c>
      <c r="L81" s="662">
        <v>37.68</v>
      </c>
      <c r="M81" s="662">
        <v>113.03999999999999</v>
      </c>
      <c r="N81" s="661">
        <v>3</v>
      </c>
      <c r="O81" s="744">
        <v>1.5</v>
      </c>
      <c r="P81" s="662">
        <v>113.03999999999999</v>
      </c>
      <c r="Q81" s="677">
        <v>1</v>
      </c>
      <c r="R81" s="661">
        <v>3</v>
      </c>
      <c r="S81" s="677">
        <v>1</v>
      </c>
      <c r="T81" s="744">
        <v>1.5</v>
      </c>
      <c r="U81" s="700">
        <v>1</v>
      </c>
    </row>
    <row r="82" spans="1:21" ht="14.4" customHeight="1" x14ac:dyDescent="0.3">
      <c r="A82" s="660">
        <v>7</v>
      </c>
      <c r="B82" s="661" t="s">
        <v>2167</v>
      </c>
      <c r="C82" s="661" t="s">
        <v>2370</v>
      </c>
      <c r="D82" s="742" t="s">
        <v>3448</v>
      </c>
      <c r="E82" s="743" t="s">
        <v>2394</v>
      </c>
      <c r="F82" s="661" t="s">
        <v>2367</v>
      </c>
      <c r="G82" s="661" t="s">
        <v>2638</v>
      </c>
      <c r="H82" s="661" t="s">
        <v>566</v>
      </c>
      <c r="I82" s="661" t="s">
        <v>981</v>
      </c>
      <c r="J82" s="661" t="s">
        <v>2639</v>
      </c>
      <c r="K82" s="661" t="s">
        <v>2640</v>
      </c>
      <c r="L82" s="662">
        <v>61.65</v>
      </c>
      <c r="M82" s="662">
        <v>61.65</v>
      </c>
      <c r="N82" s="661">
        <v>1</v>
      </c>
      <c r="O82" s="744">
        <v>0.5</v>
      </c>
      <c r="P82" s="662">
        <v>61.65</v>
      </c>
      <c r="Q82" s="677">
        <v>1</v>
      </c>
      <c r="R82" s="661">
        <v>1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7</v>
      </c>
      <c r="B83" s="661" t="s">
        <v>2167</v>
      </c>
      <c r="C83" s="661" t="s">
        <v>2370</v>
      </c>
      <c r="D83" s="742" t="s">
        <v>3448</v>
      </c>
      <c r="E83" s="743" t="s">
        <v>2394</v>
      </c>
      <c r="F83" s="661" t="s">
        <v>2367</v>
      </c>
      <c r="G83" s="661" t="s">
        <v>2447</v>
      </c>
      <c r="H83" s="661" t="s">
        <v>566</v>
      </c>
      <c r="I83" s="661" t="s">
        <v>777</v>
      </c>
      <c r="J83" s="661" t="s">
        <v>778</v>
      </c>
      <c r="K83" s="661" t="s">
        <v>2448</v>
      </c>
      <c r="L83" s="662">
        <v>156.77000000000001</v>
      </c>
      <c r="M83" s="662">
        <v>313.54000000000002</v>
      </c>
      <c r="N83" s="661">
        <v>2</v>
      </c>
      <c r="O83" s="744">
        <v>0.5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7</v>
      </c>
      <c r="B84" s="661" t="s">
        <v>2167</v>
      </c>
      <c r="C84" s="661" t="s">
        <v>2370</v>
      </c>
      <c r="D84" s="742" t="s">
        <v>3448</v>
      </c>
      <c r="E84" s="743" t="s">
        <v>2394</v>
      </c>
      <c r="F84" s="661" t="s">
        <v>2367</v>
      </c>
      <c r="G84" s="661" t="s">
        <v>2473</v>
      </c>
      <c r="H84" s="661" t="s">
        <v>566</v>
      </c>
      <c r="I84" s="661" t="s">
        <v>1795</v>
      </c>
      <c r="J84" s="661" t="s">
        <v>1796</v>
      </c>
      <c r="K84" s="661" t="s">
        <v>2474</v>
      </c>
      <c r="L84" s="662">
        <v>48.09</v>
      </c>
      <c r="M84" s="662">
        <v>48.09</v>
      </c>
      <c r="N84" s="661">
        <v>1</v>
      </c>
      <c r="O84" s="744">
        <v>0.5</v>
      </c>
      <c r="P84" s="662">
        <v>48.09</v>
      </c>
      <c r="Q84" s="677">
        <v>1</v>
      </c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7</v>
      </c>
      <c r="B85" s="661" t="s">
        <v>2167</v>
      </c>
      <c r="C85" s="661" t="s">
        <v>2370</v>
      </c>
      <c r="D85" s="742" t="s">
        <v>3448</v>
      </c>
      <c r="E85" s="743" t="s">
        <v>2394</v>
      </c>
      <c r="F85" s="661" t="s">
        <v>2367</v>
      </c>
      <c r="G85" s="661" t="s">
        <v>2641</v>
      </c>
      <c r="H85" s="661" t="s">
        <v>566</v>
      </c>
      <c r="I85" s="661" t="s">
        <v>2642</v>
      </c>
      <c r="J85" s="661" t="s">
        <v>1333</v>
      </c>
      <c r="K85" s="661" t="s">
        <v>2643</v>
      </c>
      <c r="L85" s="662">
        <v>94.84</v>
      </c>
      <c r="M85" s="662">
        <v>189.68</v>
      </c>
      <c r="N85" s="661">
        <v>2</v>
      </c>
      <c r="O85" s="744">
        <v>0.5</v>
      </c>
      <c r="P85" s="662">
        <v>189.68</v>
      </c>
      <c r="Q85" s="677">
        <v>1</v>
      </c>
      <c r="R85" s="661">
        <v>2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7</v>
      </c>
      <c r="B86" s="661" t="s">
        <v>2167</v>
      </c>
      <c r="C86" s="661" t="s">
        <v>2370</v>
      </c>
      <c r="D86" s="742" t="s">
        <v>3448</v>
      </c>
      <c r="E86" s="743" t="s">
        <v>2394</v>
      </c>
      <c r="F86" s="661" t="s">
        <v>2367</v>
      </c>
      <c r="G86" s="661" t="s">
        <v>2641</v>
      </c>
      <c r="H86" s="661" t="s">
        <v>566</v>
      </c>
      <c r="I86" s="661" t="s">
        <v>2644</v>
      </c>
      <c r="J86" s="661" t="s">
        <v>1333</v>
      </c>
      <c r="K86" s="661" t="s">
        <v>2645</v>
      </c>
      <c r="L86" s="662">
        <v>94.84</v>
      </c>
      <c r="M86" s="662">
        <v>189.68</v>
      </c>
      <c r="N86" s="661">
        <v>2</v>
      </c>
      <c r="O86" s="744">
        <v>0.5</v>
      </c>
      <c r="P86" s="662">
        <v>189.68</v>
      </c>
      <c r="Q86" s="677">
        <v>1</v>
      </c>
      <c r="R86" s="661">
        <v>2</v>
      </c>
      <c r="S86" s="677">
        <v>1</v>
      </c>
      <c r="T86" s="744">
        <v>0.5</v>
      </c>
      <c r="U86" s="700">
        <v>1</v>
      </c>
    </row>
    <row r="87" spans="1:21" ht="14.4" customHeight="1" x14ac:dyDescent="0.3">
      <c r="A87" s="660">
        <v>7</v>
      </c>
      <c r="B87" s="661" t="s">
        <v>2167</v>
      </c>
      <c r="C87" s="661" t="s">
        <v>2370</v>
      </c>
      <c r="D87" s="742" t="s">
        <v>3448</v>
      </c>
      <c r="E87" s="743" t="s">
        <v>2394</v>
      </c>
      <c r="F87" s="661" t="s">
        <v>2367</v>
      </c>
      <c r="G87" s="661" t="s">
        <v>2646</v>
      </c>
      <c r="H87" s="661" t="s">
        <v>566</v>
      </c>
      <c r="I87" s="661" t="s">
        <v>2647</v>
      </c>
      <c r="J87" s="661" t="s">
        <v>2648</v>
      </c>
      <c r="K87" s="661" t="s">
        <v>2649</v>
      </c>
      <c r="L87" s="662">
        <v>0</v>
      </c>
      <c r="M87" s="662">
        <v>0</v>
      </c>
      <c r="N87" s="661">
        <v>1</v>
      </c>
      <c r="O87" s="744">
        <v>0.5</v>
      </c>
      <c r="P87" s="662">
        <v>0</v>
      </c>
      <c r="Q87" s="677"/>
      <c r="R87" s="661">
        <v>1</v>
      </c>
      <c r="S87" s="677">
        <v>1</v>
      </c>
      <c r="T87" s="744">
        <v>0.5</v>
      </c>
      <c r="U87" s="700">
        <v>1</v>
      </c>
    </row>
    <row r="88" spans="1:21" ht="14.4" customHeight="1" x14ac:dyDescent="0.3">
      <c r="A88" s="660">
        <v>7</v>
      </c>
      <c r="B88" s="661" t="s">
        <v>2167</v>
      </c>
      <c r="C88" s="661" t="s">
        <v>2370</v>
      </c>
      <c r="D88" s="742" t="s">
        <v>3448</v>
      </c>
      <c r="E88" s="743" t="s">
        <v>2394</v>
      </c>
      <c r="F88" s="661" t="s">
        <v>2367</v>
      </c>
      <c r="G88" s="661" t="s">
        <v>2465</v>
      </c>
      <c r="H88" s="661" t="s">
        <v>566</v>
      </c>
      <c r="I88" s="661" t="s">
        <v>2466</v>
      </c>
      <c r="J88" s="661" t="s">
        <v>1527</v>
      </c>
      <c r="K88" s="661" t="s">
        <v>2467</v>
      </c>
      <c r="L88" s="662">
        <v>48.42</v>
      </c>
      <c r="M88" s="662">
        <v>48.42</v>
      </c>
      <c r="N88" s="661">
        <v>1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7</v>
      </c>
      <c r="B89" s="661" t="s">
        <v>2167</v>
      </c>
      <c r="C89" s="661" t="s">
        <v>2370</v>
      </c>
      <c r="D89" s="742" t="s">
        <v>3448</v>
      </c>
      <c r="E89" s="743" t="s">
        <v>2394</v>
      </c>
      <c r="F89" s="661" t="s">
        <v>2367</v>
      </c>
      <c r="G89" s="661" t="s">
        <v>2551</v>
      </c>
      <c r="H89" s="661" t="s">
        <v>566</v>
      </c>
      <c r="I89" s="661" t="s">
        <v>1118</v>
      </c>
      <c r="J89" s="661" t="s">
        <v>2552</v>
      </c>
      <c r="K89" s="661" t="s">
        <v>2553</v>
      </c>
      <c r="L89" s="662">
        <v>99.11</v>
      </c>
      <c r="M89" s="662">
        <v>198.22</v>
      </c>
      <c r="N89" s="661">
        <v>2</v>
      </c>
      <c r="O89" s="744">
        <v>1</v>
      </c>
      <c r="P89" s="662">
        <v>198.22</v>
      </c>
      <c r="Q89" s="677">
        <v>1</v>
      </c>
      <c r="R89" s="661">
        <v>2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7</v>
      </c>
      <c r="B90" s="661" t="s">
        <v>2167</v>
      </c>
      <c r="C90" s="661" t="s">
        <v>2370</v>
      </c>
      <c r="D90" s="742" t="s">
        <v>3448</v>
      </c>
      <c r="E90" s="743" t="s">
        <v>2394</v>
      </c>
      <c r="F90" s="661" t="s">
        <v>2367</v>
      </c>
      <c r="G90" s="661" t="s">
        <v>2557</v>
      </c>
      <c r="H90" s="661" t="s">
        <v>566</v>
      </c>
      <c r="I90" s="661" t="s">
        <v>2650</v>
      </c>
      <c r="J90" s="661" t="s">
        <v>2651</v>
      </c>
      <c r="K90" s="661" t="s">
        <v>2652</v>
      </c>
      <c r="L90" s="662">
        <v>0</v>
      </c>
      <c r="M90" s="662">
        <v>0</v>
      </c>
      <c r="N90" s="661">
        <v>2</v>
      </c>
      <c r="O90" s="744">
        <v>1</v>
      </c>
      <c r="P90" s="662">
        <v>0</v>
      </c>
      <c r="Q90" s="677"/>
      <c r="R90" s="661">
        <v>2</v>
      </c>
      <c r="S90" s="677">
        <v>1</v>
      </c>
      <c r="T90" s="744">
        <v>1</v>
      </c>
      <c r="U90" s="700">
        <v>1</v>
      </c>
    </row>
    <row r="91" spans="1:21" ht="14.4" customHeight="1" x14ac:dyDescent="0.3">
      <c r="A91" s="660">
        <v>7</v>
      </c>
      <c r="B91" s="661" t="s">
        <v>2167</v>
      </c>
      <c r="C91" s="661" t="s">
        <v>2370</v>
      </c>
      <c r="D91" s="742" t="s">
        <v>3448</v>
      </c>
      <c r="E91" s="743" t="s">
        <v>2394</v>
      </c>
      <c r="F91" s="661" t="s">
        <v>2367</v>
      </c>
      <c r="G91" s="661" t="s">
        <v>2586</v>
      </c>
      <c r="H91" s="661" t="s">
        <v>566</v>
      </c>
      <c r="I91" s="661" t="s">
        <v>2587</v>
      </c>
      <c r="J91" s="661" t="s">
        <v>2588</v>
      </c>
      <c r="K91" s="661" t="s">
        <v>2589</v>
      </c>
      <c r="L91" s="662">
        <v>79.069999999999993</v>
      </c>
      <c r="M91" s="662">
        <v>158.13999999999999</v>
      </c>
      <c r="N91" s="661">
        <v>2</v>
      </c>
      <c r="O91" s="744">
        <v>1</v>
      </c>
      <c r="P91" s="662">
        <v>158.13999999999999</v>
      </c>
      <c r="Q91" s="677">
        <v>1</v>
      </c>
      <c r="R91" s="661">
        <v>2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7</v>
      </c>
      <c r="B92" s="661" t="s">
        <v>2167</v>
      </c>
      <c r="C92" s="661" t="s">
        <v>2370</v>
      </c>
      <c r="D92" s="742" t="s">
        <v>3448</v>
      </c>
      <c r="E92" s="743" t="s">
        <v>2395</v>
      </c>
      <c r="F92" s="661" t="s">
        <v>2367</v>
      </c>
      <c r="G92" s="661" t="s">
        <v>2631</v>
      </c>
      <c r="H92" s="661" t="s">
        <v>1517</v>
      </c>
      <c r="I92" s="661" t="s">
        <v>2632</v>
      </c>
      <c r="J92" s="661" t="s">
        <v>2633</v>
      </c>
      <c r="K92" s="661" t="s">
        <v>1601</v>
      </c>
      <c r="L92" s="662">
        <v>62.46</v>
      </c>
      <c r="M92" s="662">
        <v>62.46</v>
      </c>
      <c r="N92" s="661">
        <v>1</v>
      </c>
      <c r="O92" s="744">
        <v>0.5</v>
      </c>
      <c r="P92" s="662">
        <v>62.46</v>
      </c>
      <c r="Q92" s="677">
        <v>1</v>
      </c>
      <c r="R92" s="661">
        <v>1</v>
      </c>
      <c r="S92" s="677">
        <v>1</v>
      </c>
      <c r="T92" s="744">
        <v>0.5</v>
      </c>
      <c r="U92" s="700">
        <v>1</v>
      </c>
    </row>
    <row r="93" spans="1:21" ht="14.4" customHeight="1" x14ac:dyDescent="0.3">
      <c r="A93" s="660">
        <v>7</v>
      </c>
      <c r="B93" s="661" t="s">
        <v>2167</v>
      </c>
      <c r="C93" s="661" t="s">
        <v>2370</v>
      </c>
      <c r="D93" s="742" t="s">
        <v>3448</v>
      </c>
      <c r="E93" s="743" t="s">
        <v>2395</v>
      </c>
      <c r="F93" s="661" t="s">
        <v>2367</v>
      </c>
      <c r="G93" s="661" t="s">
        <v>2495</v>
      </c>
      <c r="H93" s="661" t="s">
        <v>566</v>
      </c>
      <c r="I93" s="661" t="s">
        <v>2496</v>
      </c>
      <c r="J93" s="661" t="s">
        <v>2497</v>
      </c>
      <c r="K93" s="661" t="s">
        <v>2498</v>
      </c>
      <c r="L93" s="662">
        <v>110.28</v>
      </c>
      <c r="M93" s="662">
        <v>110.28</v>
      </c>
      <c r="N93" s="661">
        <v>1</v>
      </c>
      <c r="O93" s="744">
        <v>1</v>
      </c>
      <c r="P93" s="662">
        <v>110.28</v>
      </c>
      <c r="Q93" s="677">
        <v>1</v>
      </c>
      <c r="R93" s="661">
        <v>1</v>
      </c>
      <c r="S93" s="677">
        <v>1</v>
      </c>
      <c r="T93" s="744">
        <v>1</v>
      </c>
      <c r="U93" s="700">
        <v>1</v>
      </c>
    </row>
    <row r="94" spans="1:21" ht="14.4" customHeight="1" x14ac:dyDescent="0.3">
      <c r="A94" s="660">
        <v>7</v>
      </c>
      <c r="B94" s="661" t="s">
        <v>2167</v>
      </c>
      <c r="C94" s="661" t="s">
        <v>2370</v>
      </c>
      <c r="D94" s="742" t="s">
        <v>3448</v>
      </c>
      <c r="E94" s="743" t="s">
        <v>2395</v>
      </c>
      <c r="F94" s="661" t="s">
        <v>2367</v>
      </c>
      <c r="G94" s="661" t="s">
        <v>2608</v>
      </c>
      <c r="H94" s="661" t="s">
        <v>566</v>
      </c>
      <c r="I94" s="661" t="s">
        <v>2653</v>
      </c>
      <c r="J94" s="661" t="s">
        <v>2610</v>
      </c>
      <c r="K94" s="661" t="s">
        <v>798</v>
      </c>
      <c r="L94" s="662">
        <v>32.270000000000003</v>
      </c>
      <c r="M94" s="662">
        <v>32.270000000000003</v>
      </c>
      <c r="N94" s="661">
        <v>1</v>
      </c>
      <c r="O94" s="744">
        <v>1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7</v>
      </c>
      <c r="B95" s="661" t="s">
        <v>2167</v>
      </c>
      <c r="C95" s="661" t="s">
        <v>2370</v>
      </c>
      <c r="D95" s="742" t="s">
        <v>3448</v>
      </c>
      <c r="E95" s="743" t="s">
        <v>2395</v>
      </c>
      <c r="F95" s="661" t="s">
        <v>2367</v>
      </c>
      <c r="G95" s="661" t="s">
        <v>2654</v>
      </c>
      <c r="H95" s="661" t="s">
        <v>566</v>
      </c>
      <c r="I95" s="661" t="s">
        <v>2655</v>
      </c>
      <c r="J95" s="661" t="s">
        <v>1008</v>
      </c>
      <c r="K95" s="661" t="s">
        <v>1009</v>
      </c>
      <c r="L95" s="662">
        <v>54.99</v>
      </c>
      <c r="M95" s="662">
        <v>54.99</v>
      </c>
      <c r="N95" s="661">
        <v>1</v>
      </c>
      <c r="O95" s="744">
        <v>0.5</v>
      </c>
      <c r="P95" s="662">
        <v>54.99</v>
      </c>
      <c r="Q95" s="677">
        <v>1</v>
      </c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7</v>
      </c>
      <c r="B96" s="661" t="s">
        <v>2167</v>
      </c>
      <c r="C96" s="661" t="s">
        <v>2370</v>
      </c>
      <c r="D96" s="742" t="s">
        <v>3448</v>
      </c>
      <c r="E96" s="743" t="s">
        <v>2397</v>
      </c>
      <c r="F96" s="661" t="s">
        <v>2367</v>
      </c>
      <c r="G96" s="661" t="s">
        <v>2429</v>
      </c>
      <c r="H96" s="661" t="s">
        <v>566</v>
      </c>
      <c r="I96" s="661" t="s">
        <v>2430</v>
      </c>
      <c r="J96" s="661" t="s">
        <v>930</v>
      </c>
      <c r="K96" s="661" t="s">
        <v>2431</v>
      </c>
      <c r="L96" s="662">
        <v>43.76</v>
      </c>
      <c r="M96" s="662">
        <v>43.76</v>
      </c>
      <c r="N96" s="661">
        <v>1</v>
      </c>
      <c r="O96" s="744">
        <v>0.5</v>
      </c>
      <c r="P96" s="662">
        <v>43.76</v>
      </c>
      <c r="Q96" s="677">
        <v>1</v>
      </c>
      <c r="R96" s="661">
        <v>1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7</v>
      </c>
      <c r="B97" s="661" t="s">
        <v>2167</v>
      </c>
      <c r="C97" s="661" t="s">
        <v>2370</v>
      </c>
      <c r="D97" s="742" t="s">
        <v>3448</v>
      </c>
      <c r="E97" s="743" t="s">
        <v>2397</v>
      </c>
      <c r="F97" s="661" t="s">
        <v>2367</v>
      </c>
      <c r="G97" s="661" t="s">
        <v>2656</v>
      </c>
      <c r="H97" s="661" t="s">
        <v>566</v>
      </c>
      <c r="I97" s="661" t="s">
        <v>2657</v>
      </c>
      <c r="J97" s="661" t="s">
        <v>2658</v>
      </c>
      <c r="K97" s="661" t="s">
        <v>2659</v>
      </c>
      <c r="L97" s="662">
        <v>0</v>
      </c>
      <c r="M97" s="662">
        <v>0</v>
      </c>
      <c r="N97" s="661">
        <v>1</v>
      </c>
      <c r="O97" s="744">
        <v>1</v>
      </c>
      <c r="P97" s="662">
        <v>0</v>
      </c>
      <c r="Q97" s="677"/>
      <c r="R97" s="661">
        <v>1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7</v>
      </c>
      <c r="B98" s="661" t="s">
        <v>2167</v>
      </c>
      <c r="C98" s="661" t="s">
        <v>2370</v>
      </c>
      <c r="D98" s="742" t="s">
        <v>3448</v>
      </c>
      <c r="E98" s="743" t="s">
        <v>2397</v>
      </c>
      <c r="F98" s="661" t="s">
        <v>2367</v>
      </c>
      <c r="G98" s="661" t="s">
        <v>2660</v>
      </c>
      <c r="H98" s="661" t="s">
        <v>566</v>
      </c>
      <c r="I98" s="661" t="s">
        <v>2661</v>
      </c>
      <c r="J98" s="661" t="s">
        <v>2662</v>
      </c>
      <c r="K98" s="661" t="s">
        <v>2663</v>
      </c>
      <c r="L98" s="662">
        <v>147.31</v>
      </c>
      <c r="M98" s="662">
        <v>147.31</v>
      </c>
      <c r="N98" s="661">
        <v>1</v>
      </c>
      <c r="O98" s="744">
        <v>1</v>
      </c>
      <c r="P98" s="662">
        <v>147.31</v>
      </c>
      <c r="Q98" s="677">
        <v>1</v>
      </c>
      <c r="R98" s="661">
        <v>1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7</v>
      </c>
      <c r="B99" s="661" t="s">
        <v>2167</v>
      </c>
      <c r="C99" s="661" t="s">
        <v>2370</v>
      </c>
      <c r="D99" s="742" t="s">
        <v>3448</v>
      </c>
      <c r="E99" s="743" t="s">
        <v>2397</v>
      </c>
      <c r="F99" s="661" t="s">
        <v>2367</v>
      </c>
      <c r="G99" s="661" t="s">
        <v>2557</v>
      </c>
      <c r="H99" s="661" t="s">
        <v>1517</v>
      </c>
      <c r="I99" s="661" t="s">
        <v>2664</v>
      </c>
      <c r="J99" s="661" t="s">
        <v>2665</v>
      </c>
      <c r="K99" s="661" t="s">
        <v>2666</v>
      </c>
      <c r="L99" s="662">
        <v>30.2</v>
      </c>
      <c r="M99" s="662">
        <v>30.2</v>
      </c>
      <c r="N99" s="661">
        <v>1</v>
      </c>
      <c r="O99" s="744">
        <v>0.5</v>
      </c>
      <c r="P99" s="662">
        <v>30.2</v>
      </c>
      <c r="Q99" s="677">
        <v>1</v>
      </c>
      <c r="R99" s="661">
        <v>1</v>
      </c>
      <c r="S99" s="677">
        <v>1</v>
      </c>
      <c r="T99" s="744">
        <v>0.5</v>
      </c>
      <c r="U99" s="700">
        <v>1</v>
      </c>
    </row>
    <row r="100" spans="1:21" ht="14.4" customHeight="1" x14ac:dyDescent="0.3">
      <c r="A100" s="660">
        <v>7</v>
      </c>
      <c r="B100" s="661" t="s">
        <v>2167</v>
      </c>
      <c r="C100" s="661" t="s">
        <v>2370</v>
      </c>
      <c r="D100" s="742" t="s">
        <v>3448</v>
      </c>
      <c r="E100" s="743" t="s">
        <v>2398</v>
      </c>
      <c r="F100" s="661" t="s">
        <v>2367</v>
      </c>
      <c r="G100" s="661" t="s">
        <v>2461</v>
      </c>
      <c r="H100" s="661" t="s">
        <v>566</v>
      </c>
      <c r="I100" s="661" t="s">
        <v>2667</v>
      </c>
      <c r="J100" s="661" t="s">
        <v>2668</v>
      </c>
      <c r="K100" s="661" t="s">
        <v>2545</v>
      </c>
      <c r="L100" s="662">
        <v>0</v>
      </c>
      <c r="M100" s="662">
        <v>0</v>
      </c>
      <c r="N100" s="661">
        <v>1</v>
      </c>
      <c r="O100" s="744">
        <v>1</v>
      </c>
      <c r="P100" s="662">
        <v>0</v>
      </c>
      <c r="Q100" s="677"/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7</v>
      </c>
      <c r="B101" s="661" t="s">
        <v>2167</v>
      </c>
      <c r="C101" s="661" t="s">
        <v>2370</v>
      </c>
      <c r="D101" s="742" t="s">
        <v>3448</v>
      </c>
      <c r="E101" s="743" t="s">
        <v>2399</v>
      </c>
      <c r="F101" s="661" t="s">
        <v>2367</v>
      </c>
      <c r="G101" s="661" t="s">
        <v>2624</v>
      </c>
      <c r="H101" s="661" t="s">
        <v>566</v>
      </c>
      <c r="I101" s="661" t="s">
        <v>804</v>
      </c>
      <c r="J101" s="661" t="s">
        <v>2625</v>
      </c>
      <c r="K101" s="661" t="s">
        <v>2626</v>
      </c>
      <c r="L101" s="662">
        <v>0</v>
      </c>
      <c r="M101" s="662">
        <v>0</v>
      </c>
      <c r="N101" s="661">
        <v>2</v>
      </c>
      <c r="O101" s="744">
        <v>1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7</v>
      </c>
      <c r="B102" s="661" t="s">
        <v>2167</v>
      </c>
      <c r="C102" s="661" t="s">
        <v>2370</v>
      </c>
      <c r="D102" s="742" t="s">
        <v>3448</v>
      </c>
      <c r="E102" s="743" t="s">
        <v>2399</v>
      </c>
      <c r="F102" s="661" t="s">
        <v>2367</v>
      </c>
      <c r="G102" s="661" t="s">
        <v>2669</v>
      </c>
      <c r="H102" s="661" t="s">
        <v>566</v>
      </c>
      <c r="I102" s="661" t="s">
        <v>2670</v>
      </c>
      <c r="J102" s="661" t="s">
        <v>2671</v>
      </c>
      <c r="K102" s="661" t="s">
        <v>2672</v>
      </c>
      <c r="L102" s="662">
        <v>44.28</v>
      </c>
      <c r="M102" s="662">
        <v>177.12</v>
      </c>
      <c r="N102" s="661">
        <v>4</v>
      </c>
      <c r="O102" s="744">
        <v>2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7</v>
      </c>
      <c r="B103" s="661" t="s">
        <v>2167</v>
      </c>
      <c r="C103" s="661" t="s">
        <v>2370</v>
      </c>
      <c r="D103" s="742" t="s">
        <v>3448</v>
      </c>
      <c r="E103" s="743" t="s">
        <v>2399</v>
      </c>
      <c r="F103" s="661" t="s">
        <v>2367</v>
      </c>
      <c r="G103" s="661" t="s">
        <v>2669</v>
      </c>
      <c r="H103" s="661" t="s">
        <v>566</v>
      </c>
      <c r="I103" s="661" t="s">
        <v>2673</v>
      </c>
      <c r="J103" s="661" t="s">
        <v>2671</v>
      </c>
      <c r="K103" s="661" t="s">
        <v>2674</v>
      </c>
      <c r="L103" s="662">
        <v>0</v>
      </c>
      <c r="M103" s="662">
        <v>0</v>
      </c>
      <c r="N103" s="661">
        <v>2</v>
      </c>
      <c r="O103" s="744">
        <v>0.5</v>
      </c>
      <c r="P103" s="662"/>
      <c r="Q103" s="677"/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7</v>
      </c>
      <c r="B104" s="661" t="s">
        <v>2167</v>
      </c>
      <c r="C104" s="661" t="s">
        <v>2370</v>
      </c>
      <c r="D104" s="742" t="s">
        <v>3448</v>
      </c>
      <c r="E104" s="743" t="s">
        <v>2399</v>
      </c>
      <c r="F104" s="661" t="s">
        <v>2367</v>
      </c>
      <c r="G104" s="661" t="s">
        <v>2675</v>
      </c>
      <c r="H104" s="661" t="s">
        <v>566</v>
      </c>
      <c r="I104" s="661" t="s">
        <v>2676</v>
      </c>
      <c r="J104" s="661" t="s">
        <v>2677</v>
      </c>
      <c r="K104" s="661" t="s">
        <v>2678</v>
      </c>
      <c r="L104" s="662">
        <v>75.64</v>
      </c>
      <c r="M104" s="662">
        <v>75.64</v>
      </c>
      <c r="N104" s="661">
        <v>1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7</v>
      </c>
      <c r="B105" s="661" t="s">
        <v>2167</v>
      </c>
      <c r="C105" s="661" t="s">
        <v>2370</v>
      </c>
      <c r="D105" s="742" t="s">
        <v>3448</v>
      </c>
      <c r="E105" s="743" t="s">
        <v>2399</v>
      </c>
      <c r="F105" s="661" t="s">
        <v>2367</v>
      </c>
      <c r="G105" s="661" t="s">
        <v>2679</v>
      </c>
      <c r="H105" s="661" t="s">
        <v>566</v>
      </c>
      <c r="I105" s="661" t="s">
        <v>2680</v>
      </c>
      <c r="J105" s="661" t="s">
        <v>2681</v>
      </c>
      <c r="K105" s="661" t="s">
        <v>2682</v>
      </c>
      <c r="L105" s="662">
        <v>58.62</v>
      </c>
      <c r="M105" s="662">
        <v>58.62</v>
      </c>
      <c r="N105" s="661">
        <v>1</v>
      </c>
      <c r="O105" s="744">
        <v>0.5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7</v>
      </c>
      <c r="B106" s="661" t="s">
        <v>2167</v>
      </c>
      <c r="C106" s="661" t="s">
        <v>2370</v>
      </c>
      <c r="D106" s="742" t="s">
        <v>3448</v>
      </c>
      <c r="E106" s="743" t="s">
        <v>2399</v>
      </c>
      <c r="F106" s="661" t="s">
        <v>2367</v>
      </c>
      <c r="G106" s="661" t="s">
        <v>2654</v>
      </c>
      <c r="H106" s="661" t="s">
        <v>566</v>
      </c>
      <c r="I106" s="661" t="s">
        <v>1060</v>
      </c>
      <c r="J106" s="661" t="s">
        <v>2683</v>
      </c>
      <c r="K106" s="661" t="s">
        <v>2684</v>
      </c>
      <c r="L106" s="662">
        <v>234.07</v>
      </c>
      <c r="M106" s="662">
        <v>702.21</v>
      </c>
      <c r="N106" s="661">
        <v>3</v>
      </c>
      <c r="O106" s="744">
        <v>1.5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7</v>
      </c>
      <c r="B107" s="661" t="s">
        <v>2167</v>
      </c>
      <c r="C107" s="661" t="s">
        <v>2370</v>
      </c>
      <c r="D107" s="742" t="s">
        <v>3448</v>
      </c>
      <c r="E107" s="743" t="s">
        <v>2399</v>
      </c>
      <c r="F107" s="661" t="s">
        <v>2367</v>
      </c>
      <c r="G107" s="661" t="s">
        <v>2685</v>
      </c>
      <c r="H107" s="661" t="s">
        <v>1517</v>
      </c>
      <c r="I107" s="661" t="s">
        <v>2686</v>
      </c>
      <c r="J107" s="661" t="s">
        <v>2687</v>
      </c>
      <c r="K107" s="661" t="s">
        <v>2575</v>
      </c>
      <c r="L107" s="662">
        <v>583.62</v>
      </c>
      <c r="M107" s="662">
        <v>583.62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7</v>
      </c>
      <c r="B108" s="661" t="s">
        <v>2167</v>
      </c>
      <c r="C108" s="661" t="s">
        <v>2370</v>
      </c>
      <c r="D108" s="742" t="s">
        <v>3448</v>
      </c>
      <c r="E108" s="743" t="s">
        <v>2399</v>
      </c>
      <c r="F108" s="661" t="s">
        <v>2367</v>
      </c>
      <c r="G108" s="661" t="s">
        <v>2688</v>
      </c>
      <c r="H108" s="661" t="s">
        <v>566</v>
      </c>
      <c r="I108" s="661" t="s">
        <v>2689</v>
      </c>
      <c r="J108" s="661" t="s">
        <v>2690</v>
      </c>
      <c r="K108" s="661" t="s">
        <v>798</v>
      </c>
      <c r="L108" s="662">
        <v>129.69</v>
      </c>
      <c r="M108" s="662">
        <v>389.07</v>
      </c>
      <c r="N108" s="661">
        <v>3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7</v>
      </c>
      <c r="B109" s="661" t="s">
        <v>2167</v>
      </c>
      <c r="C109" s="661" t="s">
        <v>2370</v>
      </c>
      <c r="D109" s="742" t="s">
        <v>3448</v>
      </c>
      <c r="E109" s="743" t="s">
        <v>2399</v>
      </c>
      <c r="F109" s="661" t="s">
        <v>2367</v>
      </c>
      <c r="G109" s="661" t="s">
        <v>2691</v>
      </c>
      <c r="H109" s="661" t="s">
        <v>566</v>
      </c>
      <c r="I109" s="661" t="s">
        <v>2692</v>
      </c>
      <c r="J109" s="661" t="s">
        <v>2693</v>
      </c>
      <c r="K109" s="661" t="s">
        <v>2694</v>
      </c>
      <c r="L109" s="662">
        <v>0</v>
      </c>
      <c r="M109" s="662">
        <v>0</v>
      </c>
      <c r="N109" s="661">
        <v>2</v>
      </c>
      <c r="O109" s="744">
        <v>1</v>
      </c>
      <c r="P109" s="662"/>
      <c r="Q109" s="677"/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7</v>
      </c>
      <c r="B110" s="661" t="s">
        <v>2167</v>
      </c>
      <c r="C110" s="661" t="s">
        <v>2370</v>
      </c>
      <c r="D110" s="742" t="s">
        <v>3448</v>
      </c>
      <c r="E110" s="743" t="s">
        <v>2400</v>
      </c>
      <c r="F110" s="661" t="s">
        <v>2367</v>
      </c>
      <c r="G110" s="661" t="s">
        <v>2695</v>
      </c>
      <c r="H110" s="661" t="s">
        <v>566</v>
      </c>
      <c r="I110" s="661" t="s">
        <v>2696</v>
      </c>
      <c r="J110" s="661" t="s">
        <v>2697</v>
      </c>
      <c r="K110" s="661" t="s">
        <v>2698</v>
      </c>
      <c r="L110" s="662">
        <v>0</v>
      </c>
      <c r="M110" s="662">
        <v>0</v>
      </c>
      <c r="N110" s="661">
        <v>1</v>
      </c>
      <c r="O110" s="744">
        <v>0.5</v>
      </c>
      <c r="P110" s="662"/>
      <c r="Q110" s="677"/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7</v>
      </c>
      <c r="B111" s="661" t="s">
        <v>2167</v>
      </c>
      <c r="C111" s="661" t="s">
        <v>2370</v>
      </c>
      <c r="D111" s="742" t="s">
        <v>3448</v>
      </c>
      <c r="E111" s="743" t="s">
        <v>2400</v>
      </c>
      <c r="F111" s="661" t="s">
        <v>2367</v>
      </c>
      <c r="G111" s="661" t="s">
        <v>2436</v>
      </c>
      <c r="H111" s="661" t="s">
        <v>1517</v>
      </c>
      <c r="I111" s="661" t="s">
        <v>2437</v>
      </c>
      <c r="J111" s="661" t="s">
        <v>2438</v>
      </c>
      <c r="K111" s="661" t="s">
        <v>2439</v>
      </c>
      <c r="L111" s="662">
        <v>119.7</v>
      </c>
      <c r="M111" s="662">
        <v>359.1</v>
      </c>
      <c r="N111" s="661">
        <v>3</v>
      </c>
      <c r="O111" s="744"/>
      <c r="P111" s="662"/>
      <c r="Q111" s="677">
        <v>0</v>
      </c>
      <c r="R111" s="661"/>
      <c r="S111" s="677">
        <v>0</v>
      </c>
      <c r="T111" s="744"/>
      <c r="U111" s="700"/>
    </row>
    <row r="112" spans="1:21" ht="14.4" customHeight="1" x14ac:dyDescent="0.3">
      <c r="A112" s="660">
        <v>7</v>
      </c>
      <c r="B112" s="661" t="s">
        <v>2167</v>
      </c>
      <c r="C112" s="661" t="s">
        <v>2370</v>
      </c>
      <c r="D112" s="742" t="s">
        <v>3448</v>
      </c>
      <c r="E112" s="743" t="s">
        <v>2400</v>
      </c>
      <c r="F112" s="661" t="s">
        <v>2367</v>
      </c>
      <c r="G112" s="661" t="s">
        <v>2699</v>
      </c>
      <c r="H112" s="661" t="s">
        <v>566</v>
      </c>
      <c r="I112" s="661" t="s">
        <v>2700</v>
      </c>
      <c r="J112" s="661" t="s">
        <v>2701</v>
      </c>
      <c r="K112" s="661" t="s">
        <v>2702</v>
      </c>
      <c r="L112" s="662">
        <v>0</v>
      </c>
      <c r="M112" s="662">
        <v>0</v>
      </c>
      <c r="N112" s="661">
        <v>3</v>
      </c>
      <c r="O112" s="744">
        <v>1</v>
      </c>
      <c r="P112" s="662">
        <v>0</v>
      </c>
      <c r="Q112" s="677"/>
      <c r="R112" s="661">
        <v>3</v>
      </c>
      <c r="S112" s="677">
        <v>1</v>
      </c>
      <c r="T112" s="744">
        <v>1</v>
      </c>
      <c r="U112" s="700">
        <v>1</v>
      </c>
    </row>
    <row r="113" spans="1:21" ht="14.4" customHeight="1" x14ac:dyDescent="0.3">
      <c r="A113" s="660">
        <v>7</v>
      </c>
      <c r="B113" s="661" t="s">
        <v>2167</v>
      </c>
      <c r="C113" s="661" t="s">
        <v>2370</v>
      </c>
      <c r="D113" s="742" t="s">
        <v>3448</v>
      </c>
      <c r="E113" s="743" t="s">
        <v>2400</v>
      </c>
      <c r="F113" s="661" t="s">
        <v>2367</v>
      </c>
      <c r="G113" s="661" t="s">
        <v>2457</v>
      </c>
      <c r="H113" s="661" t="s">
        <v>566</v>
      </c>
      <c r="I113" s="661" t="s">
        <v>2703</v>
      </c>
      <c r="J113" s="661" t="s">
        <v>2459</v>
      </c>
      <c r="K113" s="661" t="s">
        <v>2460</v>
      </c>
      <c r="L113" s="662">
        <v>0</v>
      </c>
      <c r="M113" s="662">
        <v>0</v>
      </c>
      <c r="N113" s="661">
        <v>3</v>
      </c>
      <c r="O113" s="744">
        <v>0.5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7</v>
      </c>
      <c r="B114" s="661" t="s">
        <v>2167</v>
      </c>
      <c r="C114" s="661" t="s">
        <v>2370</v>
      </c>
      <c r="D114" s="742" t="s">
        <v>3448</v>
      </c>
      <c r="E114" s="743" t="s">
        <v>2400</v>
      </c>
      <c r="F114" s="661" t="s">
        <v>2367</v>
      </c>
      <c r="G114" s="661" t="s">
        <v>2469</v>
      </c>
      <c r="H114" s="661" t="s">
        <v>566</v>
      </c>
      <c r="I114" s="661" t="s">
        <v>2704</v>
      </c>
      <c r="J114" s="661" t="s">
        <v>2471</v>
      </c>
      <c r="K114" s="661" t="s">
        <v>2705</v>
      </c>
      <c r="L114" s="662">
        <v>0</v>
      </c>
      <c r="M114" s="662">
        <v>0</v>
      </c>
      <c r="N114" s="661">
        <v>1</v>
      </c>
      <c r="O114" s="744"/>
      <c r="P114" s="662"/>
      <c r="Q114" s="677"/>
      <c r="R114" s="661"/>
      <c r="S114" s="677">
        <v>0</v>
      </c>
      <c r="T114" s="744"/>
      <c r="U114" s="700"/>
    </row>
    <row r="115" spans="1:21" ht="14.4" customHeight="1" x14ac:dyDescent="0.3">
      <c r="A115" s="660">
        <v>7</v>
      </c>
      <c r="B115" s="661" t="s">
        <v>2167</v>
      </c>
      <c r="C115" s="661" t="s">
        <v>2370</v>
      </c>
      <c r="D115" s="742" t="s">
        <v>3448</v>
      </c>
      <c r="E115" s="743" t="s">
        <v>2402</v>
      </c>
      <c r="F115" s="661" t="s">
        <v>2367</v>
      </c>
      <c r="G115" s="661" t="s">
        <v>2706</v>
      </c>
      <c r="H115" s="661" t="s">
        <v>566</v>
      </c>
      <c r="I115" s="661" t="s">
        <v>785</v>
      </c>
      <c r="J115" s="661" t="s">
        <v>2707</v>
      </c>
      <c r="K115" s="661" t="s">
        <v>2708</v>
      </c>
      <c r="L115" s="662">
        <v>35.11</v>
      </c>
      <c r="M115" s="662">
        <v>35.11</v>
      </c>
      <c r="N115" s="661">
        <v>1</v>
      </c>
      <c r="O115" s="744">
        <v>0.5</v>
      </c>
      <c r="P115" s="662">
        <v>35.11</v>
      </c>
      <c r="Q115" s="677">
        <v>1</v>
      </c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7</v>
      </c>
      <c r="B116" s="661" t="s">
        <v>2167</v>
      </c>
      <c r="C116" s="661" t="s">
        <v>2370</v>
      </c>
      <c r="D116" s="742" t="s">
        <v>3448</v>
      </c>
      <c r="E116" s="743" t="s">
        <v>2402</v>
      </c>
      <c r="F116" s="661" t="s">
        <v>2367</v>
      </c>
      <c r="G116" s="661" t="s">
        <v>2709</v>
      </c>
      <c r="H116" s="661" t="s">
        <v>566</v>
      </c>
      <c r="I116" s="661" t="s">
        <v>1188</v>
      </c>
      <c r="J116" s="661" t="s">
        <v>1189</v>
      </c>
      <c r="K116" s="661" t="s">
        <v>2710</v>
      </c>
      <c r="L116" s="662">
        <v>0</v>
      </c>
      <c r="M116" s="662">
        <v>0</v>
      </c>
      <c r="N116" s="661">
        <v>1</v>
      </c>
      <c r="O116" s="744">
        <v>0.5</v>
      </c>
      <c r="P116" s="662">
        <v>0</v>
      </c>
      <c r="Q116" s="677"/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7</v>
      </c>
      <c r="B117" s="661" t="s">
        <v>2167</v>
      </c>
      <c r="C117" s="661" t="s">
        <v>2370</v>
      </c>
      <c r="D117" s="742" t="s">
        <v>3448</v>
      </c>
      <c r="E117" s="743" t="s">
        <v>2403</v>
      </c>
      <c r="F117" s="661" t="s">
        <v>2367</v>
      </c>
      <c r="G117" s="661" t="s">
        <v>2711</v>
      </c>
      <c r="H117" s="661" t="s">
        <v>566</v>
      </c>
      <c r="I117" s="661" t="s">
        <v>1377</v>
      </c>
      <c r="J117" s="661" t="s">
        <v>1378</v>
      </c>
      <c r="K117" s="661" t="s">
        <v>2712</v>
      </c>
      <c r="L117" s="662">
        <v>815.1</v>
      </c>
      <c r="M117" s="662">
        <v>14671.800000000001</v>
      </c>
      <c r="N117" s="661">
        <v>18</v>
      </c>
      <c r="O117" s="744">
        <v>1.5</v>
      </c>
      <c r="P117" s="662">
        <v>14671.800000000001</v>
      </c>
      <c r="Q117" s="677">
        <v>1</v>
      </c>
      <c r="R117" s="661">
        <v>18</v>
      </c>
      <c r="S117" s="677">
        <v>1</v>
      </c>
      <c r="T117" s="744">
        <v>1.5</v>
      </c>
      <c r="U117" s="700">
        <v>1</v>
      </c>
    </row>
    <row r="118" spans="1:21" ht="14.4" customHeight="1" x14ac:dyDescent="0.3">
      <c r="A118" s="660">
        <v>7</v>
      </c>
      <c r="B118" s="661" t="s">
        <v>2167</v>
      </c>
      <c r="C118" s="661" t="s">
        <v>2370</v>
      </c>
      <c r="D118" s="742" t="s">
        <v>3448</v>
      </c>
      <c r="E118" s="743" t="s">
        <v>2403</v>
      </c>
      <c r="F118" s="661" t="s">
        <v>2367</v>
      </c>
      <c r="G118" s="661" t="s">
        <v>2638</v>
      </c>
      <c r="H118" s="661" t="s">
        <v>566</v>
      </c>
      <c r="I118" s="661" t="s">
        <v>2713</v>
      </c>
      <c r="J118" s="661" t="s">
        <v>2639</v>
      </c>
      <c r="K118" s="661" t="s">
        <v>2714</v>
      </c>
      <c r="L118" s="662">
        <v>123.3</v>
      </c>
      <c r="M118" s="662">
        <v>369.9</v>
      </c>
      <c r="N118" s="661">
        <v>3</v>
      </c>
      <c r="O118" s="744">
        <v>1.5</v>
      </c>
      <c r="P118" s="662">
        <v>123.3</v>
      </c>
      <c r="Q118" s="677">
        <v>0.33333333333333337</v>
      </c>
      <c r="R118" s="661">
        <v>1</v>
      </c>
      <c r="S118" s="677">
        <v>0.33333333333333331</v>
      </c>
      <c r="T118" s="744">
        <v>0.5</v>
      </c>
      <c r="U118" s="700">
        <v>0.33333333333333331</v>
      </c>
    </row>
    <row r="119" spans="1:21" ht="14.4" customHeight="1" x14ac:dyDescent="0.3">
      <c r="A119" s="660">
        <v>7</v>
      </c>
      <c r="B119" s="661" t="s">
        <v>2167</v>
      </c>
      <c r="C119" s="661" t="s">
        <v>2370</v>
      </c>
      <c r="D119" s="742" t="s">
        <v>3448</v>
      </c>
      <c r="E119" s="743" t="s">
        <v>2403</v>
      </c>
      <c r="F119" s="661" t="s">
        <v>2367</v>
      </c>
      <c r="G119" s="661" t="s">
        <v>2715</v>
      </c>
      <c r="H119" s="661" t="s">
        <v>566</v>
      </c>
      <c r="I119" s="661" t="s">
        <v>874</v>
      </c>
      <c r="J119" s="661" t="s">
        <v>875</v>
      </c>
      <c r="K119" s="661" t="s">
        <v>876</v>
      </c>
      <c r="L119" s="662">
        <v>0</v>
      </c>
      <c r="M119" s="662">
        <v>0</v>
      </c>
      <c r="N119" s="661">
        <v>1</v>
      </c>
      <c r="O119" s="744">
        <v>0.5</v>
      </c>
      <c r="P119" s="662">
        <v>0</v>
      </c>
      <c r="Q119" s="677"/>
      <c r="R119" s="661">
        <v>1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7</v>
      </c>
      <c r="B120" s="661" t="s">
        <v>2167</v>
      </c>
      <c r="C120" s="661" t="s">
        <v>2370</v>
      </c>
      <c r="D120" s="742" t="s">
        <v>3448</v>
      </c>
      <c r="E120" s="743" t="s">
        <v>2403</v>
      </c>
      <c r="F120" s="661" t="s">
        <v>2367</v>
      </c>
      <c r="G120" s="661" t="s">
        <v>2716</v>
      </c>
      <c r="H120" s="661" t="s">
        <v>1517</v>
      </c>
      <c r="I120" s="661" t="s">
        <v>1576</v>
      </c>
      <c r="J120" s="661" t="s">
        <v>1577</v>
      </c>
      <c r="K120" s="661" t="s">
        <v>1578</v>
      </c>
      <c r="L120" s="662">
        <v>8.7899999999999991</v>
      </c>
      <c r="M120" s="662">
        <v>17.579999999999998</v>
      </c>
      <c r="N120" s="661">
        <v>2</v>
      </c>
      <c r="O120" s="744">
        <v>0.5</v>
      </c>
      <c r="P120" s="662">
        <v>17.579999999999998</v>
      </c>
      <c r="Q120" s="677">
        <v>1</v>
      </c>
      <c r="R120" s="661">
        <v>2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7</v>
      </c>
      <c r="B121" s="661" t="s">
        <v>2167</v>
      </c>
      <c r="C121" s="661" t="s">
        <v>2370</v>
      </c>
      <c r="D121" s="742" t="s">
        <v>3448</v>
      </c>
      <c r="E121" s="743" t="s">
        <v>2403</v>
      </c>
      <c r="F121" s="661" t="s">
        <v>2367</v>
      </c>
      <c r="G121" s="661" t="s">
        <v>2520</v>
      </c>
      <c r="H121" s="661" t="s">
        <v>566</v>
      </c>
      <c r="I121" s="661" t="s">
        <v>2717</v>
      </c>
      <c r="J121" s="661" t="s">
        <v>2718</v>
      </c>
      <c r="K121" s="661" t="s">
        <v>2719</v>
      </c>
      <c r="L121" s="662">
        <v>0</v>
      </c>
      <c r="M121" s="662">
        <v>0</v>
      </c>
      <c r="N121" s="661">
        <v>2</v>
      </c>
      <c r="O121" s="744">
        <v>1</v>
      </c>
      <c r="P121" s="662">
        <v>0</v>
      </c>
      <c r="Q121" s="677"/>
      <c r="R121" s="661">
        <v>2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7</v>
      </c>
      <c r="B122" s="661" t="s">
        <v>2167</v>
      </c>
      <c r="C122" s="661" t="s">
        <v>2370</v>
      </c>
      <c r="D122" s="742" t="s">
        <v>3448</v>
      </c>
      <c r="E122" s="743" t="s">
        <v>2403</v>
      </c>
      <c r="F122" s="661" t="s">
        <v>2367</v>
      </c>
      <c r="G122" s="661" t="s">
        <v>2524</v>
      </c>
      <c r="H122" s="661" t="s">
        <v>566</v>
      </c>
      <c r="I122" s="661" t="s">
        <v>2720</v>
      </c>
      <c r="J122" s="661" t="s">
        <v>2526</v>
      </c>
      <c r="K122" s="661" t="s">
        <v>2721</v>
      </c>
      <c r="L122" s="662">
        <v>0</v>
      </c>
      <c r="M122" s="662">
        <v>0</v>
      </c>
      <c r="N122" s="661">
        <v>1</v>
      </c>
      <c r="O122" s="744">
        <v>0.5</v>
      </c>
      <c r="P122" s="662">
        <v>0</v>
      </c>
      <c r="Q122" s="677"/>
      <c r="R122" s="661">
        <v>1</v>
      </c>
      <c r="S122" s="677">
        <v>1</v>
      </c>
      <c r="T122" s="744">
        <v>0.5</v>
      </c>
      <c r="U122" s="700">
        <v>1</v>
      </c>
    </row>
    <row r="123" spans="1:21" ht="14.4" customHeight="1" x14ac:dyDescent="0.3">
      <c r="A123" s="660">
        <v>7</v>
      </c>
      <c r="B123" s="661" t="s">
        <v>2167</v>
      </c>
      <c r="C123" s="661" t="s">
        <v>2370</v>
      </c>
      <c r="D123" s="742" t="s">
        <v>3448</v>
      </c>
      <c r="E123" s="743" t="s">
        <v>2403</v>
      </c>
      <c r="F123" s="661" t="s">
        <v>2367</v>
      </c>
      <c r="G123" s="661" t="s">
        <v>2722</v>
      </c>
      <c r="H123" s="661" t="s">
        <v>566</v>
      </c>
      <c r="I123" s="661" t="s">
        <v>2723</v>
      </c>
      <c r="J123" s="661" t="s">
        <v>2724</v>
      </c>
      <c r="K123" s="661" t="s">
        <v>2725</v>
      </c>
      <c r="L123" s="662">
        <v>0</v>
      </c>
      <c r="M123" s="662">
        <v>0</v>
      </c>
      <c r="N123" s="661">
        <v>1</v>
      </c>
      <c r="O123" s="744">
        <v>1</v>
      </c>
      <c r="P123" s="662">
        <v>0</v>
      </c>
      <c r="Q123" s="677"/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7</v>
      </c>
      <c r="B124" s="661" t="s">
        <v>2167</v>
      </c>
      <c r="C124" s="661" t="s">
        <v>2370</v>
      </c>
      <c r="D124" s="742" t="s">
        <v>3448</v>
      </c>
      <c r="E124" s="743" t="s">
        <v>2403</v>
      </c>
      <c r="F124" s="661" t="s">
        <v>2367</v>
      </c>
      <c r="G124" s="661" t="s">
        <v>2726</v>
      </c>
      <c r="H124" s="661" t="s">
        <v>566</v>
      </c>
      <c r="I124" s="661" t="s">
        <v>2727</v>
      </c>
      <c r="J124" s="661" t="s">
        <v>2728</v>
      </c>
      <c r="K124" s="661" t="s">
        <v>2335</v>
      </c>
      <c r="L124" s="662">
        <v>552.41</v>
      </c>
      <c r="M124" s="662">
        <v>1657.23</v>
      </c>
      <c r="N124" s="661">
        <v>3</v>
      </c>
      <c r="O124" s="744">
        <v>0.5</v>
      </c>
      <c r="P124" s="662">
        <v>1657.23</v>
      </c>
      <c r="Q124" s="677">
        <v>1</v>
      </c>
      <c r="R124" s="661">
        <v>3</v>
      </c>
      <c r="S124" s="677">
        <v>1</v>
      </c>
      <c r="T124" s="744">
        <v>0.5</v>
      </c>
      <c r="U124" s="700">
        <v>1</v>
      </c>
    </row>
    <row r="125" spans="1:21" ht="14.4" customHeight="1" x14ac:dyDescent="0.3">
      <c r="A125" s="660">
        <v>7</v>
      </c>
      <c r="B125" s="661" t="s">
        <v>2167</v>
      </c>
      <c r="C125" s="661" t="s">
        <v>2370</v>
      </c>
      <c r="D125" s="742" t="s">
        <v>3448</v>
      </c>
      <c r="E125" s="743" t="s">
        <v>2403</v>
      </c>
      <c r="F125" s="661" t="s">
        <v>2367</v>
      </c>
      <c r="G125" s="661" t="s">
        <v>2726</v>
      </c>
      <c r="H125" s="661" t="s">
        <v>566</v>
      </c>
      <c r="I125" s="661" t="s">
        <v>2729</v>
      </c>
      <c r="J125" s="661" t="s">
        <v>2728</v>
      </c>
      <c r="K125" s="661" t="s">
        <v>2730</v>
      </c>
      <c r="L125" s="662">
        <v>552.41</v>
      </c>
      <c r="M125" s="662">
        <v>1104.82</v>
      </c>
      <c r="N125" s="661">
        <v>2</v>
      </c>
      <c r="O125" s="744">
        <v>0.5</v>
      </c>
      <c r="P125" s="662">
        <v>1104.82</v>
      </c>
      <c r="Q125" s="677">
        <v>1</v>
      </c>
      <c r="R125" s="661">
        <v>2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7</v>
      </c>
      <c r="B126" s="661" t="s">
        <v>2167</v>
      </c>
      <c r="C126" s="661" t="s">
        <v>2370</v>
      </c>
      <c r="D126" s="742" t="s">
        <v>3448</v>
      </c>
      <c r="E126" s="743" t="s">
        <v>2403</v>
      </c>
      <c r="F126" s="661" t="s">
        <v>2367</v>
      </c>
      <c r="G126" s="661" t="s">
        <v>2731</v>
      </c>
      <c r="H126" s="661" t="s">
        <v>566</v>
      </c>
      <c r="I126" s="661" t="s">
        <v>2732</v>
      </c>
      <c r="J126" s="661" t="s">
        <v>2733</v>
      </c>
      <c r="K126" s="661" t="s">
        <v>2734</v>
      </c>
      <c r="L126" s="662">
        <v>0</v>
      </c>
      <c r="M126" s="662">
        <v>0</v>
      </c>
      <c r="N126" s="661">
        <v>2</v>
      </c>
      <c r="O126" s="744">
        <v>1</v>
      </c>
      <c r="P126" s="662">
        <v>0</v>
      </c>
      <c r="Q126" s="677"/>
      <c r="R126" s="661">
        <v>2</v>
      </c>
      <c r="S126" s="677">
        <v>1</v>
      </c>
      <c r="T126" s="744">
        <v>1</v>
      </c>
      <c r="U126" s="700">
        <v>1</v>
      </c>
    </row>
    <row r="127" spans="1:21" ht="14.4" customHeight="1" x14ac:dyDescent="0.3">
      <c r="A127" s="660">
        <v>7</v>
      </c>
      <c r="B127" s="661" t="s">
        <v>2167</v>
      </c>
      <c r="C127" s="661" t="s">
        <v>2370</v>
      </c>
      <c r="D127" s="742" t="s">
        <v>3448</v>
      </c>
      <c r="E127" s="743" t="s">
        <v>2403</v>
      </c>
      <c r="F127" s="661" t="s">
        <v>2367</v>
      </c>
      <c r="G127" s="661" t="s">
        <v>2735</v>
      </c>
      <c r="H127" s="661" t="s">
        <v>566</v>
      </c>
      <c r="I127" s="661" t="s">
        <v>2736</v>
      </c>
      <c r="J127" s="661" t="s">
        <v>2737</v>
      </c>
      <c r="K127" s="661" t="s">
        <v>2738</v>
      </c>
      <c r="L127" s="662">
        <v>77.13</v>
      </c>
      <c r="M127" s="662">
        <v>154.26</v>
      </c>
      <c r="N127" s="661">
        <v>2</v>
      </c>
      <c r="O127" s="744">
        <v>0.5</v>
      </c>
      <c r="P127" s="662">
        <v>154.26</v>
      </c>
      <c r="Q127" s="677">
        <v>1</v>
      </c>
      <c r="R127" s="661">
        <v>2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7</v>
      </c>
      <c r="B128" s="661" t="s">
        <v>2167</v>
      </c>
      <c r="C128" s="661" t="s">
        <v>2370</v>
      </c>
      <c r="D128" s="742" t="s">
        <v>3448</v>
      </c>
      <c r="E128" s="743" t="s">
        <v>2403</v>
      </c>
      <c r="F128" s="661" t="s">
        <v>2367</v>
      </c>
      <c r="G128" s="661" t="s">
        <v>2735</v>
      </c>
      <c r="H128" s="661" t="s">
        <v>566</v>
      </c>
      <c r="I128" s="661" t="s">
        <v>2736</v>
      </c>
      <c r="J128" s="661" t="s">
        <v>2737</v>
      </c>
      <c r="K128" s="661" t="s">
        <v>2738</v>
      </c>
      <c r="L128" s="662">
        <v>81.78</v>
      </c>
      <c r="M128" s="662">
        <v>81.78</v>
      </c>
      <c r="N128" s="661">
        <v>1</v>
      </c>
      <c r="O128" s="744">
        <v>0.5</v>
      </c>
      <c r="P128" s="662">
        <v>81.78</v>
      </c>
      <c r="Q128" s="677">
        <v>1</v>
      </c>
      <c r="R128" s="661">
        <v>1</v>
      </c>
      <c r="S128" s="677">
        <v>1</v>
      </c>
      <c r="T128" s="744">
        <v>0.5</v>
      </c>
      <c r="U128" s="700">
        <v>1</v>
      </c>
    </row>
    <row r="129" spans="1:21" ht="14.4" customHeight="1" x14ac:dyDescent="0.3">
      <c r="A129" s="660">
        <v>7</v>
      </c>
      <c r="B129" s="661" t="s">
        <v>2167</v>
      </c>
      <c r="C129" s="661" t="s">
        <v>2370</v>
      </c>
      <c r="D129" s="742" t="s">
        <v>3448</v>
      </c>
      <c r="E129" s="743" t="s">
        <v>2403</v>
      </c>
      <c r="F129" s="661" t="s">
        <v>2367</v>
      </c>
      <c r="G129" s="661" t="s">
        <v>2691</v>
      </c>
      <c r="H129" s="661" t="s">
        <v>566</v>
      </c>
      <c r="I129" s="661" t="s">
        <v>2739</v>
      </c>
      <c r="J129" s="661" t="s">
        <v>2740</v>
      </c>
      <c r="K129" s="661" t="s">
        <v>2741</v>
      </c>
      <c r="L129" s="662">
        <v>0</v>
      </c>
      <c r="M129" s="662">
        <v>0</v>
      </c>
      <c r="N129" s="661">
        <v>2</v>
      </c>
      <c r="O129" s="744">
        <v>1.5</v>
      </c>
      <c r="P129" s="662">
        <v>0</v>
      </c>
      <c r="Q129" s="677"/>
      <c r="R129" s="661">
        <v>2</v>
      </c>
      <c r="S129" s="677">
        <v>1</v>
      </c>
      <c r="T129" s="744">
        <v>1.5</v>
      </c>
      <c r="U129" s="700">
        <v>1</v>
      </c>
    </row>
    <row r="130" spans="1:21" ht="14.4" customHeight="1" x14ac:dyDescent="0.3">
      <c r="A130" s="660">
        <v>7</v>
      </c>
      <c r="B130" s="661" t="s">
        <v>2167</v>
      </c>
      <c r="C130" s="661" t="s">
        <v>2370</v>
      </c>
      <c r="D130" s="742" t="s">
        <v>3448</v>
      </c>
      <c r="E130" s="743" t="s">
        <v>2404</v>
      </c>
      <c r="F130" s="661" t="s">
        <v>2367</v>
      </c>
      <c r="G130" s="661" t="s">
        <v>2742</v>
      </c>
      <c r="H130" s="661" t="s">
        <v>566</v>
      </c>
      <c r="I130" s="661" t="s">
        <v>2743</v>
      </c>
      <c r="J130" s="661" t="s">
        <v>2744</v>
      </c>
      <c r="K130" s="661" t="s">
        <v>2745</v>
      </c>
      <c r="L130" s="662">
        <v>340.97</v>
      </c>
      <c r="M130" s="662">
        <v>340.97</v>
      </c>
      <c r="N130" s="661">
        <v>1</v>
      </c>
      <c r="O130" s="744">
        <v>1</v>
      </c>
      <c r="P130" s="662">
        <v>340.97</v>
      </c>
      <c r="Q130" s="677">
        <v>1</v>
      </c>
      <c r="R130" s="661">
        <v>1</v>
      </c>
      <c r="S130" s="677">
        <v>1</v>
      </c>
      <c r="T130" s="744">
        <v>1</v>
      </c>
      <c r="U130" s="700">
        <v>1</v>
      </c>
    </row>
    <row r="131" spans="1:21" ht="14.4" customHeight="1" x14ac:dyDescent="0.3">
      <c r="A131" s="660">
        <v>7</v>
      </c>
      <c r="B131" s="661" t="s">
        <v>2167</v>
      </c>
      <c r="C131" s="661" t="s">
        <v>2370</v>
      </c>
      <c r="D131" s="742" t="s">
        <v>3448</v>
      </c>
      <c r="E131" s="743" t="s">
        <v>2404</v>
      </c>
      <c r="F131" s="661" t="s">
        <v>2367</v>
      </c>
      <c r="G131" s="661" t="s">
        <v>2746</v>
      </c>
      <c r="H131" s="661" t="s">
        <v>566</v>
      </c>
      <c r="I131" s="661" t="s">
        <v>2747</v>
      </c>
      <c r="J131" s="661" t="s">
        <v>2748</v>
      </c>
      <c r="K131" s="661" t="s">
        <v>2749</v>
      </c>
      <c r="L131" s="662">
        <v>340.97</v>
      </c>
      <c r="M131" s="662">
        <v>340.97</v>
      </c>
      <c r="N131" s="661">
        <v>1</v>
      </c>
      <c r="O131" s="744">
        <v>1</v>
      </c>
      <c r="P131" s="662">
        <v>340.97</v>
      </c>
      <c r="Q131" s="677">
        <v>1</v>
      </c>
      <c r="R131" s="661">
        <v>1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7</v>
      </c>
      <c r="B132" s="661" t="s">
        <v>2167</v>
      </c>
      <c r="C132" s="661" t="s">
        <v>2370</v>
      </c>
      <c r="D132" s="742" t="s">
        <v>3448</v>
      </c>
      <c r="E132" s="743" t="s">
        <v>2404</v>
      </c>
      <c r="F132" s="661" t="s">
        <v>2367</v>
      </c>
      <c r="G132" s="661" t="s">
        <v>2641</v>
      </c>
      <c r="H132" s="661" t="s">
        <v>566</v>
      </c>
      <c r="I132" s="661" t="s">
        <v>2642</v>
      </c>
      <c r="J132" s="661" t="s">
        <v>1333</v>
      </c>
      <c r="K132" s="661" t="s">
        <v>2643</v>
      </c>
      <c r="L132" s="662">
        <v>94.84</v>
      </c>
      <c r="M132" s="662">
        <v>94.84</v>
      </c>
      <c r="N132" s="661">
        <v>1</v>
      </c>
      <c r="O132" s="744">
        <v>1</v>
      </c>
      <c r="P132" s="662">
        <v>94.84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7</v>
      </c>
      <c r="B133" s="661" t="s">
        <v>2167</v>
      </c>
      <c r="C133" s="661" t="s">
        <v>2370</v>
      </c>
      <c r="D133" s="742" t="s">
        <v>3448</v>
      </c>
      <c r="E133" s="743" t="s">
        <v>2405</v>
      </c>
      <c r="F133" s="661" t="s">
        <v>2367</v>
      </c>
      <c r="G133" s="661" t="s">
        <v>2750</v>
      </c>
      <c r="H133" s="661" t="s">
        <v>566</v>
      </c>
      <c r="I133" s="661" t="s">
        <v>2751</v>
      </c>
      <c r="J133" s="661" t="s">
        <v>2752</v>
      </c>
      <c r="K133" s="661" t="s">
        <v>2753</v>
      </c>
      <c r="L133" s="662">
        <v>37.68</v>
      </c>
      <c r="M133" s="662">
        <v>37.68</v>
      </c>
      <c r="N133" s="661">
        <v>1</v>
      </c>
      <c r="O133" s="744">
        <v>1</v>
      </c>
      <c r="P133" s="662">
        <v>37.68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7</v>
      </c>
      <c r="B134" s="661" t="s">
        <v>2167</v>
      </c>
      <c r="C134" s="661" t="s">
        <v>2370</v>
      </c>
      <c r="D134" s="742" t="s">
        <v>3448</v>
      </c>
      <c r="E134" s="743" t="s">
        <v>2405</v>
      </c>
      <c r="F134" s="661" t="s">
        <v>2367</v>
      </c>
      <c r="G134" s="661" t="s">
        <v>2557</v>
      </c>
      <c r="H134" s="661" t="s">
        <v>1517</v>
      </c>
      <c r="I134" s="661" t="s">
        <v>2558</v>
      </c>
      <c r="J134" s="661" t="s">
        <v>2559</v>
      </c>
      <c r="K134" s="661" t="s">
        <v>2560</v>
      </c>
      <c r="L134" s="662">
        <v>99.66</v>
      </c>
      <c r="M134" s="662">
        <v>597.96</v>
      </c>
      <c r="N134" s="661">
        <v>6</v>
      </c>
      <c r="O134" s="744">
        <v>2</v>
      </c>
      <c r="P134" s="662">
        <v>597.96</v>
      </c>
      <c r="Q134" s="677">
        <v>1</v>
      </c>
      <c r="R134" s="661">
        <v>6</v>
      </c>
      <c r="S134" s="677">
        <v>1</v>
      </c>
      <c r="T134" s="744">
        <v>2</v>
      </c>
      <c r="U134" s="700">
        <v>1</v>
      </c>
    </row>
    <row r="135" spans="1:21" ht="14.4" customHeight="1" x14ac:dyDescent="0.3">
      <c r="A135" s="660">
        <v>7</v>
      </c>
      <c r="B135" s="661" t="s">
        <v>2167</v>
      </c>
      <c r="C135" s="661" t="s">
        <v>2370</v>
      </c>
      <c r="D135" s="742" t="s">
        <v>3448</v>
      </c>
      <c r="E135" s="743" t="s">
        <v>2406</v>
      </c>
      <c r="F135" s="661" t="s">
        <v>2367</v>
      </c>
      <c r="G135" s="661" t="s">
        <v>2754</v>
      </c>
      <c r="H135" s="661" t="s">
        <v>566</v>
      </c>
      <c r="I135" s="661" t="s">
        <v>2755</v>
      </c>
      <c r="J135" s="661" t="s">
        <v>2756</v>
      </c>
      <c r="K135" s="661" t="s">
        <v>2757</v>
      </c>
      <c r="L135" s="662">
        <v>96.84</v>
      </c>
      <c r="M135" s="662">
        <v>96.84</v>
      </c>
      <c r="N135" s="661">
        <v>1</v>
      </c>
      <c r="O135" s="744">
        <v>0.5</v>
      </c>
      <c r="P135" s="662">
        <v>96.84</v>
      </c>
      <c r="Q135" s="677">
        <v>1</v>
      </c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7</v>
      </c>
      <c r="B136" s="661" t="s">
        <v>2167</v>
      </c>
      <c r="C136" s="661" t="s">
        <v>2370</v>
      </c>
      <c r="D136" s="742" t="s">
        <v>3448</v>
      </c>
      <c r="E136" s="743" t="s">
        <v>2406</v>
      </c>
      <c r="F136" s="661" t="s">
        <v>2367</v>
      </c>
      <c r="G136" s="661" t="s">
        <v>2447</v>
      </c>
      <c r="H136" s="661" t="s">
        <v>566</v>
      </c>
      <c r="I136" s="661" t="s">
        <v>777</v>
      </c>
      <c r="J136" s="661" t="s">
        <v>778</v>
      </c>
      <c r="K136" s="661" t="s">
        <v>2448</v>
      </c>
      <c r="L136" s="662">
        <v>156.77000000000001</v>
      </c>
      <c r="M136" s="662">
        <v>156.77000000000001</v>
      </c>
      <c r="N136" s="661">
        <v>1</v>
      </c>
      <c r="O136" s="744">
        <v>1</v>
      </c>
      <c r="P136" s="662">
        <v>156.77000000000001</v>
      </c>
      <c r="Q136" s="677">
        <v>1</v>
      </c>
      <c r="R136" s="661">
        <v>1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7</v>
      </c>
      <c r="B137" s="661" t="s">
        <v>2167</v>
      </c>
      <c r="C137" s="661" t="s">
        <v>2370</v>
      </c>
      <c r="D137" s="742" t="s">
        <v>3448</v>
      </c>
      <c r="E137" s="743" t="s">
        <v>2406</v>
      </c>
      <c r="F137" s="661" t="s">
        <v>2367</v>
      </c>
      <c r="G137" s="661" t="s">
        <v>2548</v>
      </c>
      <c r="H137" s="661" t="s">
        <v>566</v>
      </c>
      <c r="I137" s="661" t="s">
        <v>2758</v>
      </c>
      <c r="J137" s="661" t="s">
        <v>2759</v>
      </c>
      <c r="K137" s="661" t="s">
        <v>2760</v>
      </c>
      <c r="L137" s="662">
        <v>172.91</v>
      </c>
      <c r="M137" s="662">
        <v>172.91</v>
      </c>
      <c r="N137" s="661">
        <v>1</v>
      </c>
      <c r="O137" s="744">
        <v>0.5</v>
      </c>
      <c r="P137" s="662">
        <v>172.91</v>
      </c>
      <c r="Q137" s="677">
        <v>1</v>
      </c>
      <c r="R137" s="661">
        <v>1</v>
      </c>
      <c r="S137" s="677">
        <v>1</v>
      </c>
      <c r="T137" s="744">
        <v>0.5</v>
      </c>
      <c r="U137" s="700">
        <v>1</v>
      </c>
    </row>
    <row r="138" spans="1:21" ht="14.4" customHeight="1" x14ac:dyDescent="0.3">
      <c r="A138" s="660">
        <v>7</v>
      </c>
      <c r="B138" s="661" t="s">
        <v>2167</v>
      </c>
      <c r="C138" s="661" t="s">
        <v>2370</v>
      </c>
      <c r="D138" s="742" t="s">
        <v>3448</v>
      </c>
      <c r="E138" s="743" t="s">
        <v>2406</v>
      </c>
      <c r="F138" s="661" t="s">
        <v>2367</v>
      </c>
      <c r="G138" s="661" t="s">
        <v>2468</v>
      </c>
      <c r="H138" s="661" t="s">
        <v>566</v>
      </c>
      <c r="I138" s="661" t="s">
        <v>1437</v>
      </c>
      <c r="J138" s="661" t="s">
        <v>1438</v>
      </c>
      <c r="K138" s="661" t="s">
        <v>1439</v>
      </c>
      <c r="L138" s="662">
        <v>108.44</v>
      </c>
      <c r="M138" s="662">
        <v>108.44</v>
      </c>
      <c r="N138" s="661">
        <v>1</v>
      </c>
      <c r="O138" s="744">
        <v>1</v>
      </c>
      <c r="P138" s="662">
        <v>108.44</v>
      </c>
      <c r="Q138" s="677">
        <v>1</v>
      </c>
      <c r="R138" s="661">
        <v>1</v>
      </c>
      <c r="S138" s="677">
        <v>1</v>
      </c>
      <c r="T138" s="744">
        <v>1</v>
      </c>
      <c r="U138" s="700">
        <v>1</v>
      </c>
    </row>
    <row r="139" spans="1:21" ht="14.4" customHeight="1" x14ac:dyDescent="0.3">
      <c r="A139" s="660">
        <v>7</v>
      </c>
      <c r="B139" s="661" t="s">
        <v>2167</v>
      </c>
      <c r="C139" s="661" t="s">
        <v>2370</v>
      </c>
      <c r="D139" s="742" t="s">
        <v>3448</v>
      </c>
      <c r="E139" s="743" t="s">
        <v>2406</v>
      </c>
      <c r="F139" s="661" t="s">
        <v>2367</v>
      </c>
      <c r="G139" s="661" t="s">
        <v>2761</v>
      </c>
      <c r="H139" s="661" t="s">
        <v>566</v>
      </c>
      <c r="I139" s="661" t="s">
        <v>1806</v>
      </c>
      <c r="J139" s="661" t="s">
        <v>1807</v>
      </c>
      <c r="K139" s="661" t="s">
        <v>2762</v>
      </c>
      <c r="L139" s="662">
        <v>22.44</v>
      </c>
      <c r="M139" s="662">
        <v>22.44</v>
      </c>
      <c r="N139" s="661">
        <v>1</v>
      </c>
      <c r="O139" s="744">
        <v>1</v>
      </c>
      <c r="P139" s="662">
        <v>22.44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7</v>
      </c>
      <c r="B140" s="661" t="s">
        <v>2167</v>
      </c>
      <c r="C140" s="661" t="s">
        <v>2370</v>
      </c>
      <c r="D140" s="742" t="s">
        <v>3448</v>
      </c>
      <c r="E140" s="743" t="s">
        <v>2406</v>
      </c>
      <c r="F140" s="661" t="s">
        <v>2367</v>
      </c>
      <c r="G140" s="661" t="s">
        <v>2565</v>
      </c>
      <c r="H140" s="661" t="s">
        <v>1517</v>
      </c>
      <c r="I140" s="661" t="s">
        <v>2763</v>
      </c>
      <c r="J140" s="661" t="s">
        <v>2764</v>
      </c>
      <c r="K140" s="661" t="s">
        <v>2568</v>
      </c>
      <c r="L140" s="662">
        <v>140.94999999999999</v>
      </c>
      <c r="M140" s="662">
        <v>140.94999999999999</v>
      </c>
      <c r="N140" s="661">
        <v>1</v>
      </c>
      <c r="O140" s="744">
        <v>0.5</v>
      </c>
      <c r="P140" s="662">
        <v>140.94999999999999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7</v>
      </c>
      <c r="B141" s="661" t="s">
        <v>2167</v>
      </c>
      <c r="C141" s="661" t="s">
        <v>2370</v>
      </c>
      <c r="D141" s="742" t="s">
        <v>3448</v>
      </c>
      <c r="E141" s="743" t="s">
        <v>2406</v>
      </c>
      <c r="F141" s="661" t="s">
        <v>2367</v>
      </c>
      <c r="G141" s="661" t="s">
        <v>2765</v>
      </c>
      <c r="H141" s="661" t="s">
        <v>1517</v>
      </c>
      <c r="I141" s="661" t="s">
        <v>2766</v>
      </c>
      <c r="J141" s="661" t="s">
        <v>2767</v>
      </c>
      <c r="K141" s="661" t="s">
        <v>2768</v>
      </c>
      <c r="L141" s="662">
        <v>133.94</v>
      </c>
      <c r="M141" s="662">
        <v>133.94</v>
      </c>
      <c r="N141" s="661">
        <v>1</v>
      </c>
      <c r="O141" s="744">
        <v>0.5</v>
      </c>
      <c r="P141" s="662">
        <v>133.94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7</v>
      </c>
      <c r="B142" s="661" t="s">
        <v>2167</v>
      </c>
      <c r="C142" s="661" t="s">
        <v>2370</v>
      </c>
      <c r="D142" s="742" t="s">
        <v>3448</v>
      </c>
      <c r="E142" s="743" t="s">
        <v>2407</v>
      </c>
      <c r="F142" s="661" t="s">
        <v>2367</v>
      </c>
      <c r="G142" s="661" t="s">
        <v>2436</v>
      </c>
      <c r="H142" s="661" t="s">
        <v>1517</v>
      </c>
      <c r="I142" s="661" t="s">
        <v>2769</v>
      </c>
      <c r="J142" s="661" t="s">
        <v>2438</v>
      </c>
      <c r="K142" s="661" t="s">
        <v>2770</v>
      </c>
      <c r="L142" s="662">
        <v>425.17</v>
      </c>
      <c r="M142" s="662">
        <v>425.17</v>
      </c>
      <c r="N142" s="661">
        <v>1</v>
      </c>
      <c r="O142" s="744">
        <v>1</v>
      </c>
      <c r="P142" s="662">
        <v>425.17</v>
      </c>
      <c r="Q142" s="677">
        <v>1</v>
      </c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7</v>
      </c>
      <c r="B143" s="661" t="s">
        <v>2167</v>
      </c>
      <c r="C143" s="661" t="s">
        <v>2370</v>
      </c>
      <c r="D143" s="742" t="s">
        <v>3448</v>
      </c>
      <c r="E143" s="743" t="s">
        <v>2407</v>
      </c>
      <c r="F143" s="661" t="s">
        <v>2367</v>
      </c>
      <c r="G143" s="661" t="s">
        <v>2771</v>
      </c>
      <c r="H143" s="661" t="s">
        <v>566</v>
      </c>
      <c r="I143" s="661" t="s">
        <v>2772</v>
      </c>
      <c r="J143" s="661" t="s">
        <v>2773</v>
      </c>
      <c r="K143" s="661" t="s">
        <v>1424</v>
      </c>
      <c r="L143" s="662">
        <v>0</v>
      </c>
      <c r="M143" s="662">
        <v>0</v>
      </c>
      <c r="N143" s="661">
        <v>1</v>
      </c>
      <c r="O143" s="744">
        <v>0.5</v>
      </c>
      <c r="P143" s="662">
        <v>0</v>
      </c>
      <c r="Q143" s="677"/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7</v>
      </c>
      <c r="B144" s="661" t="s">
        <v>2167</v>
      </c>
      <c r="C144" s="661" t="s">
        <v>2370</v>
      </c>
      <c r="D144" s="742" t="s">
        <v>3448</v>
      </c>
      <c r="E144" s="743" t="s">
        <v>2407</v>
      </c>
      <c r="F144" s="661" t="s">
        <v>2367</v>
      </c>
      <c r="G144" s="661" t="s">
        <v>2660</v>
      </c>
      <c r="H144" s="661" t="s">
        <v>566</v>
      </c>
      <c r="I144" s="661" t="s">
        <v>2661</v>
      </c>
      <c r="J144" s="661" t="s">
        <v>2662</v>
      </c>
      <c r="K144" s="661" t="s">
        <v>2663</v>
      </c>
      <c r="L144" s="662">
        <v>147.31</v>
      </c>
      <c r="M144" s="662">
        <v>147.31</v>
      </c>
      <c r="N144" s="661">
        <v>1</v>
      </c>
      <c r="O144" s="744">
        <v>0.5</v>
      </c>
      <c r="P144" s="662">
        <v>147.31</v>
      </c>
      <c r="Q144" s="677">
        <v>1</v>
      </c>
      <c r="R144" s="661">
        <v>1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7</v>
      </c>
      <c r="B145" s="661" t="s">
        <v>2167</v>
      </c>
      <c r="C145" s="661" t="s">
        <v>2370</v>
      </c>
      <c r="D145" s="742" t="s">
        <v>3448</v>
      </c>
      <c r="E145" s="743" t="s">
        <v>2407</v>
      </c>
      <c r="F145" s="661" t="s">
        <v>2367</v>
      </c>
      <c r="G145" s="661" t="s">
        <v>2641</v>
      </c>
      <c r="H145" s="661" t="s">
        <v>566</v>
      </c>
      <c r="I145" s="661" t="s">
        <v>2774</v>
      </c>
      <c r="J145" s="661" t="s">
        <v>2775</v>
      </c>
      <c r="K145" s="661" t="s">
        <v>2776</v>
      </c>
      <c r="L145" s="662">
        <v>131.35</v>
      </c>
      <c r="M145" s="662">
        <v>131.35</v>
      </c>
      <c r="N145" s="661">
        <v>1</v>
      </c>
      <c r="O145" s="744"/>
      <c r="P145" s="662">
        <v>131.35</v>
      </c>
      <c r="Q145" s="677">
        <v>1</v>
      </c>
      <c r="R145" s="661">
        <v>1</v>
      </c>
      <c r="S145" s="677">
        <v>1</v>
      </c>
      <c r="T145" s="744"/>
      <c r="U145" s="700"/>
    </row>
    <row r="146" spans="1:21" ht="14.4" customHeight="1" x14ac:dyDescent="0.3">
      <c r="A146" s="660">
        <v>7</v>
      </c>
      <c r="B146" s="661" t="s">
        <v>2167</v>
      </c>
      <c r="C146" s="661" t="s">
        <v>2370</v>
      </c>
      <c r="D146" s="742" t="s">
        <v>3448</v>
      </c>
      <c r="E146" s="743" t="s">
        <v>2408</v>
      </c>
      <c r="F146" s="661" t="s">
        <v>2367</v>
      </c>
      <c r="G146" s="661" t="s">
        <v>2537</v>
      </c>
      <c r="H146" s="661" t="s">
        <v>1517</v>
      </c>
      <c r="I146" s="661" t="s">
        <v>2538</v>
      </c>
      <c r="J146" s="661" t="s">
        <v>2539</v>
      </c>
      <c r="K146" s="661" t="s">
        <v>2540</v>
      </c>
      <c r="L146" s="662">
        <v>62.24</v>
      </c>
      <c r="M146" s="662">
        <v>62.24</v>
      </c>
      <c r="N146" s="661">
        <v>1</v>
      </c>
      <c r="O146" s="744">
        <v>1</v>
      </c>
      <c r="P146" s="662">
        <v>62.24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7</v>
      </c>
      <c r="B147" s="661" t="s">
        <v>2167</v>
      </c>
      <c r="C147" s="661" t="s">
        <v>2370</v>
      </c>
      <c r="D147" s="742" t="s">
        <v>3448</v>
      </c>
      <c r="E147" s="743" t="s">
        <v>2408</v>
      </c>
      <c r="F147" s="661" t="s">
        <v>2367</v>
      </c>
      <c r="G147" s="661" t="s">
        <v>2557</v>
      </c>
      <c r="H147" s="661" t="s">
        <v>1517</v>
      </c>
      <c r="I147" s="661" t="s">
        <v>2664</v>
      </c>
      <c r="J147" s="661" t="s">
        <v>2665</v>
      </c>
      <c r="K147" s="661" t="s">
        <v>2666</v>
      </c>
      <c r="L147" s="662">
        <v>30.2</v>
      </c>
      <c r="M147" s="662">
        <v>60.4</v>
      </c>
      <c r="N147" s="661">
        <v>2</v>
      </c>
      <c r="O147" s="744">
        <v>1</v>
      </c>
      <c r="P147" s="662">
        <v>60.4</v>
      </c>
      <c r="Q147" s="677">
        <v>1</v>
      </c>
      <c r="R147" s="661">
        <v>2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7</v>
      </c>
      <c r="B148" s="661" t="s">
        <v>2167</v>
      </c>
      <c r="C148" s="661" t="s">
        <v>2370</v>
      </c>
      <c r="D148" s="742" t="s">
        <v>3448</v>
      </c>
      <c r="E148" s="743" t="s">
        <v>2410</v>
      </c>
      <c r="F148" s="661" t="s">
        <v>2367</v>
      </c>
      <c r="G148" s="661" t="s">
        <v>2457</v>
      </c>
      <c r="H148" s="661" t="s">
        <v>566</v>
      </c>
      <c r="I148" s="661" t="s">
        <v>2703</v>
      </c>
      <c r="J148" s="661" t="s">
        <v>2459</v>
      </c>
      <c r="K148" s="661" t="s">
        <v>2460</v>
      </c>
      <c r="L148" s="662">
        <v>0</v>
      </c>
      <c r="M148" s="662">
        <v>0</v>
      </c>
      <c r="N148" s="661">
        <v>1</v>
      </c>
      <c r="O148" s="744">
        <v>1</v>
      </c>
      <c r="P148" s="662">
        <v>0</v>
      </c>
      <c r="Q148" s="677"/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7</v>
      </c>
      <c r="B149" s="661" t="s">
        <v>2167</v>
      </c>
      <c r="C149" s="661" t="s">
        <v>2370</v>
      </c>
      <c r="D149" s="742" t="s">
        <v>3448</v>
      </c>
      <c r="E149" s="743" t="s">
        <v>2410</v>
      </c>
      <c r="F149" s="661" t="s">
        <v>2367</v>
      </c>
      <c r="G149" s="661" t="s">
        <v>2777</v>
      </c>
      <c r="H149" s="661" t="s">
        <v>566</v>
      </c>
      <c r="I149" s="661" t="s">
        <v>2778</v>
      </c>
      <c r="J149" s="661" t="s">
        <v>2779</v>
      </c>
      <c r="K149" s="661" t="s">
        <v>2780</v>
      </c>
      <c r="L149" s="662">
        <v>140.25</v>
      </c>
      <c r="M149" s="662">
        <v>140.25</v>
      </c>
      <c r="N149" s="661">
        <v>1</v>
      </c>
      <c r="O149" s="744">
        <v>1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7</v>
      </c>
      <c r="B150" s="661" t="s">
        <v>2167</v>
      </c>
      <c r="C150" s="661" t="s">
        <v>2370</v>
      </c>
      <c r="D150" s="742" t="s">
        <v>3448</v>
      </c>
      <c r="E150" s="743" t="s">
        <v>2410</v>
      </c>
      <c r="F150" s="661" t="s">
        <v>2367</v>
      </c>
      <c r="G150" s="661" t="s">
        <v>2731</v>
      </c>
      <c r="H150" s="661" t="s">
        <v>566</v>
      </c>
      <c r="I150" s="661" t="s">
        <v>2781</v>
      </c>
      <c r="J150" s="661" t="s">
        <v>2782</v>
      </c>
      <c r="K150" s="661" t="s">
        <v>2783</v>
      </c>
      <c r="L150" s="662">
        <v>0</v>
      </c>
      <c r="M150" s="662">
        <v>0</v>
      </c>
      <c r="N150" s="661">
        <v>1</v>
      </c>
      <c r="O150" s="744">
        <v>1</v>
      </c>
      <c r="P150" s="662">
        <v>0</v>
      </c>
      <c r="Q150" s="677"/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7</v>
      </c>
      <c r="B151" s="661" t="s">
        <v>2167</v>
      </c>
      <c r="C151" s="661" t="s">
        <v>2370</v>
      </c>
      <c r="D151" s="742" t="s">
        <v>3448</v>
      </c>
      <c r="E151" s="743" t="s">
        <v>2410</v>
      </c>
      <c r="F151" s="661" t="s">
        <v>2367</v>
      </c>
      <c r="G151" s="661" t="s">
        <v>2731</v>
      </c>
      <c r="H151" s="661" t="s">
        <v>566</v>
      </c>
      <c r="I151" s="661" t="s">
        <v>2784</v>
      </c>
      <c r="J151" s="661" t="s">
        <v>2782</v>
      </c>
      <c r="K151" s="661" t="s">
        <v>2785</v>
      </c>
      <c r="L151" s="662">
        <v>0</v>
      </c>
      <c r="M151" s="662">
        <v>0</v>
      </c>
      <c r="N151" s="661">
        <v>1</v>
      </c>
      <c r="O151" s="744">
        <v>1</v>
      </c>
      <c r="P151" s="662">
        <v>0</v>
      </c>
      <c r="Q151" s="677"/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7</v>
      </c>
      <c r="B152" s="661" t="s">
        <v>2167</v>
      </c>
      <c r="C152" s="661" t="s">
        <v>2370</v>
      </c>
      <c r="D152" s="742" t="s">
        <v>3448</v>
      </c>
      <c r="E152" s="743" t="s">
        <v>2410</v>
      </c>
      <c r="F152" s="661" t="s">
        <v>2367</v>
      </c>
      <c r="G152" s="661" t="s">
        <v>2786</v>
      </c>
      <c r="H152" s="661" t="s">
        <v>566</v>
      </c>
      <c r="I152" s="661" t="s">
        <v>2787</v>
      </c>
      <c r="J152" s="661" t="s">
        <v>2788</v>
      </c>
      <c r="K152" s="661" t="s">
        <v>2789</v>
      </c>
      <c r="L152" s="662">
        <v>0</v>
      </c>
      <c r="M152" s="662">
        <v>0</v>
      </c>
      <c r="N152" s="661">
        <v>1</v>
      </c>
      <c r="O152" s="744">
        <v>1</v>
      </c>
      <c r="P152" s="662">
        <v>0</v>
      </c>
      <c r="Q152" s="677"/>
      <c r="R152" s="661">
        <v>1</v>
      </c>
      <c r="S152" s="677">
        <v>1</v>
      </c>
      <c r="T152" s="744">
        <v>1</v>
      </c>
      <c r="U152" s="700">
        <v>1</v>
      </c>
    </row>
    <row r="153" spans="1:21" ht="14.4" customHeight="1" x14ac:dyDescent="0.3">
      <c r="A153" s="660">
        <v>7</v>
      </c>
      <c r="B153" s="661" t="s">
        <v>2167</v>
      </c>
      <c r="C153" s="661" t="s">
        <v>2370</v>
      </c>
      <c r="D153" s="742" t="s">
        <v>3448</v>
      </c>
      <c r="E153" s="743" t="s">
        <v>2410</v>
      </c>
      <c r="F153" s="661" t="s">
        <v>2367</v>
      </c>
      <c r="G153" s="661" t="s">
        <v>2761</v>
      </c>
      <c r="H153" s="661" t="s">
        <v>566</v>
      </c>
      <c r="I153" s="661" t="s">
        <v>2790</v>
      </c>
      <c r="J153" s="661" t="s">
        <v>2791</v>
      </c>
      <c r="K153" s="661" t="s">
        <v>2792</v>
      </c>
      <c r="L153" s="662">
        <v>17.13</v>
      </c>
      <c r="M153" s="662">
        <v>34.26</v>
      </c>
      <c r="N153" s="661">
        <v>2</v>
      </c>
      <c r="O153" s="744">
        <v>1</v>
      </c>
      <c r="P153" s="662">
        <v>34.26</v>
      </c>
      <c r="Q153" s="677">
        <v>1</v>
      </c>
      <c r="R153" s="661">
        <v>2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7</v>
      </c>
      <c r="B154" s="661" t="s">
        <v>2167</v>
      </c>
      <c r="C154" s="661" t="s">
        <v>2370</v>
      </c>
      <c r="D154" s="742" t="s">
        <v>3448</v>
      </c>
      <c r="E154" s="743" t="s">
        <v>2411</v>
      </c>
      <c r="F154" s="661" t="s">
        <v>2367</v>
      </c>
      <c r="G154" s="661" t="s">
        <v>2711</v>
      </c>
      <c r="H154" s="661" t="s">
        <v>566</v>
      </c>
      <c r="I154" s="661" t="s">
        <v>2793</v>
      </c>
      <c r="J154" s="661" t="s">
        <v>1378</v>
      </c>
      <c r="K154" s="661" t="s">
        <v>2794</v>
      </c>
      <c r="L154" s="662">
        <v>923.74</v>
      </c>
      <c r="M154" s="662">
        <v>1847.48</v>
      </c>
      <c r="N154" s="661">
        <v>2</v>
      </c>
      <c r="O154" s="744">
        <v>1</v>
      </c>
      <c r="P154" s="662">
        <v>1847.48</v>
      </c>
      <c r="Q154" s="677">
        <v>1</v>
      </c>
      <c r="R154" s="661">
        <v>2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7</v>
      </c>
      <c r="B155" s="661" t="s">
        <v>2167</v>
      </c>
      <c r="C155" s="661" t="s">
        <v>2370</v>
      </c>
      <c r="D155" s="742" t="s">
        <v>3448</v>
      </c>
      <c r="E155" s="743" t="s">
        <v>2412</v>
      </c>
      <c r="F155" s="661" t="s">
        <v>2367</v>
      </c>
      <c r="G155" s="661" t="s">
        <v>2795</v>
      </c>
      <c r="H155" s="661" t="s">
        <v>566</v>
      </c>
      <c r="I155" s="661" t="s">
        <v>2796</v>
      </c>
      <c r="J155" s="661" t="s">
        <v>2797</v>
      </c>
      <c r="K155" s="661" t="s">
        <v>2798</v>
      </c>
      <c r="L155" s="662">
        <v>0</v>
      </c>
      <c r="M155" s="662">
        <v>0</v>
      </c>
      <c r="N155" s="661">
        <v>1</v>
      </c>
      <c r="O155" s="744">
        <v>1</v>
      </c>
      <c r="P155" s="662">
        <v>0</v>
      </c>
      <c r="Q155" s="677"/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7</v>
      </c>
      <c r="B156" s="661" t="s">
        <v>2167</v>
      </c>
      <c r="C156" s="661" t="s">
        <v>2370</v>
      </c>
      <c r="D156" s="742" t="s">
        <v>3448</v>
      </c>
      <c r="E156" s="743" t="s">
        <v>2412</v>
      </c>
      <c r="F156" s="661" t="s">
        <v>2367</v>
      </c>
      <c r="G156" s="661" t="s">
        <v>2612</v>
      </c>
      <c r="H156" s="661" t="s">
        <v>566</v>
      </c>
      <c r="I156" s="661" t="s">
        <v>2799</v>
      </c>
      <c r="J156" s="661" t="s">
        <v>2800</v>
      </c>
      <c r="K156" s="661" t="s">
        <v>2801</v>
      </c>
      <c r="L156" s="662">
        <v>0</v>
      </c>
      <c r="M156" s="662">
        <v>0</v>
      </c>
      <c r="N156" s="661">
        <v>4</v>
      </c>
      <c r="O156" s="744">
        <v>4</v>
      </c>
      <c r="P156" s="662">
        <v>0</v>
      </c>
      <c r="Q156" s="677"/>
      <c r="R156" s="661">
        <v>4</v>
      </c>
      <c r="S156" s="677">
        <v>1</v>
      </c>
      <c r="T156" s="744">
        <v>4</v>
      </c>
      <c r="U156" s="700">
        <v>1</v>
      </c>
    </row>
    <row r="157" spans="1:21" ht="14.4" customHeight="1" x14ac:dyDescent="0.3">
      <c r="A157" s="660">
        <v>7</v>
      </c>
      <c r="B157" s="661" t="s">
        <v>2167</v>
      </c>
      <c r="C157" s="661" t="s">
        <v>2370</v>
      </c>
      <c r="D157" s="742" t="s">
        <v>3448</v>
      </c>
      <c r="E157" s="743" t="s">
        <v>2412</v>
      </c>
      <c r="F157" s="661" t="s">
        <v>2367</v>
      </c>
      <c r="G157" s="661" t="s">
        <v>2612</v>
      </c>
      <c r="H157" s="661" t="s">
        <v>566</v>
      </c>
      <c r="I157" s="661" t="s">
        <v>2613</v>
      </c>
      <c r="J157" s="661" t="s">
        <v>2614</v>
      </c>
      <c r="K157" s="661" t="s">
        <v>2615</v>
      </c>
      <c r="L157" s="662">
        <v>0</v>
      </c>
      <c r="M157" s="662">
        <v>0</v>
      </c>
      <c r="N157" s="661">
        <v>1</v>
      </c>
      <c r="O157" s="744"/>
      <c r="P157" s="662">
        <v>0</v>
      </c>
      <c r="Q157" s="677"/>
      <c r="R157" s="661">
        <v>1</v>
      </c>
      <c r="S157" s="677">
        <v>1</v>
      </c>
      <c r="T157" s="744"/>
      <c r="U157" s="700"/>
    </row>
    <row r="158" spans="1:21" ht="14.4" customHeight="1" x14ac:dyDescent="0.3">
      <c r="A158" s="660">
        <v>7</v>
      </c>
      <c r="B158" s="661" t="s">
        <v>2167</v>
      </c>
      <c r="C158" s="661" t="s">
        <v>2372</v>
      </c>
      <c r="D158" s="742" t="s">
        <v>3449</v>
      </c>
      <c r="E158" s="743" t="s">
        <v>2381</v>
      </c>
      <c r="F158" s="661" t="s">
        <v>2367</v>
      </c>
      <c r="G158" s="661" t="s">
        <v>2638</v>
      </c>
      <c r="H158" s="661" t="s">
        <v>566</v>
      </c>
      <c r="I158" s="661" t="s">
        <v>2802</v>
      </c>
      <c r="J158" s="661" t="s">
        <v>2639</v>
      </c>
      <c r="K158" s="661" t="s">
        <v>2803</v>
      </c>
      <c r="L158" s="662">
        <v>369.91</v>
      </c>
      <c r="M158" s="662">
        <v>369.91</v>
      </c>
      <c r="N158" s="661">
        <v>1</v>
      </c>
      <c r="O158" s="744">
        <v>1</v>
      </c>
      <c r="P158" s="662">
        <v>369.91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7</v>
      </c>
      <c r="B159" s="661" t="s">
        <v>2167</v>
      </c>
      <c r="C159" s="661" t="s">
        <v>2372</v>
      </c>
      <c r="D159" s="742" t="s">
        <v>3449</v>
      </c>
      <c r="E159" s="743" t="s">
        <v>2381</v>
      </c>
      <c r="F159" s="661" t="s">
        <v>2367</v>
      </c>
      <c r="G159" s="661" t="s">
        <v>2447</v>
      </c>
      <c r="H159" s="661" t="s">
        <v>566</v>
      </c>
      <c r="I159" s="661" t="s">
        <v>777</v>
      </c>
      <c r="J159" s="661" t="s">
        <v>778</v>
      </c>
      <c r="K159" s="661" t="s">
        <v>2448</v>
      </c>
      <c r="L159" s="662">
        <v>156.77000000000001</v>
      </c>
      <c r="M159" s="662">
        <v>313.54000000000002</v>
      </c>
      <c r="N159" s="661">
        <v>2</v>
      </c>
      <c r="O159" s="744">
        <v>0.5</v>
      </c>
      <c r="P159" s="662">
        <v>313.54000000000002</v>
      </c>
      <c r="Q159" s="677">
        <v>1</v>
      </c>
      <c r="R159" s="661">
        <v>2</v>
      </c>
      <c r="S159" s="677">
        <v>1</v>
      </c>
      <c r="T159" s="744">
        <v>0.5</v>
      </c>
      <c r="U159" s="700">
        <v>1</v>
      </c>
    </row>
    <row r="160" spans="1:21" ht="14.4" customHeight="1" x14ac:dyDescent="0.3">
      <c r="A160" s="660">
        <v>7</v>
      </c>
      <c r="B160" s="661" t="s">
        <v>2167</v>
      </c>
      <c r="C160" s="661" t="s">
        <v>2372</v>
      </c>
      <c r="D160" s="742" t="s">
        <v>3449</v>
      </c>
      <c r="E160" s="743" t="s">
        <v>2381</v>
      </c>
      <c r="F160" s="661" t="s">
        <v>2367</v>
      </c>
      <c r="G160" s="661" t="s">
        <v>2473</v>
      </c>
      <c r="H160" s="661" t="s">
        <v>566</v>
      </c>
      <c r="I160" s="661" t="s">
        <v>1795</v>
      </c>
      <c r="J160" s="661" t="s">
        <v>1796</v>
      </c>
      <c r="K160" s="661" t="s">
        <v>2474</v>
      </c>
      <c r="L160" s="662">
        <v>48.09</v>
      </c>
      <c r="M160" s="662">
        <v>144.27000000000001</v>
      </c>
      <c r="N160" s="661">
        <v>3</v>
      </c>
      <c r="O160" s="744">
        <v>1.5</v>
      </c>
      <c r="P160" s="662">
        <v>144.27000000000001</v>
      </c>
      <c r="Q160" s="677">
        <v>1</v>
      </c>
      <c r="R160" s="661">
        <v>3</v>
      </c>
      <c r="S160" s="677">
        <v>1</v>
      </c>
      <c r="T160" s="744">
        <v>1.5</v>
      </c>
      <c r="U160" s="700">
        <v>1</v>
      </c>
    </row>
    <row r="161" spans="1:21" ht="14.4" customHeight="1" x14ac:dyDescent="0.3">
      <c r="A161" s="660">
        <v>7</v>
      </c>
      <c r="B161" s="661" t="s">
        <v>2167</v>
      </c>
      <c r="C161" s="661" t="s">
        <v>2372</v>
      </c>
      <c r="D161" s="742" t="s">
        <v>3449</v>
      </c>
      <c r="E161" s="743" t="s">
        <v>2381</v>
      </c>
      <c r="F161" s="661" t="s">
        <v>2367</v>
      </c>
      <c r="G161" s="661" t="s">
        <v>2804</v>
      </c>
      <c r="H161" s="661" t="s">
        <v>566</v>
      </c>
      <c r="I161" s="661" t="s">
        <v>2805</v>
      </c>
      <c r="J161" s="661" t="s">
        <v>2806</v>
      </c>
      <c r="K161" s="661" t="s">
        <v>2807</v>
      </c>
      <c r="L161" s="662">
        <v>300.05</v>
      </c>
      <c r="M161" s="662">
        <v>300.05</v>
      </c>
      <c r="N161" s="661">
        <v>1</v>
      </c>
      <c r="O161" s="744">
        <v>1</v>
      </c>
      <c r="P161" s="662">
        <v>300.05</v>
      </c>
      <c r="Q161" s="677">
        <v>1</v>
      </c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7</v>
      </c>
      <c r="B162" s="661" t="s">
        <v>2167</v>
      </c>
      <c r="C162" s="661" t="s">
        <v>2372</v>
      </c>
      <c r="D162" s="742" t="s">
        <v>3449</v>
      </c>
      <c r="E162" s="743" t="s">
        <v>2381</v>
      </c>
      <c r="F162" s="661" t="s">
        <v>2368</v>
      </c>
      <c r="G162" s="661" t="s">
        <v>2414</v>
      </c>
      <c r="H162" s="661" t="s">
        <v>566</v>
      </c>
      <c r="I162" s="661" t="s">
        <v>2808</v>
      </c>
      <c r="J162" s="661" t="s">
        <v>2416</v>
      </c>
      <c r="K162" s="661"/>
      <c r="L162" s="662">
        <v>0</v>
      </c>
      <c r="M162" s="662">
        <v>0</v>
      </c>
      <c r="N162" s="661">
        <v>2</v>
      </c>
      <c r="O162" s="744">
        <v>2</v>
      </c>
      <c r="P162" s="662">
        <v>0</v>
      </c>
      <c r="Q162" s="677"/>
      <c r="R162" s="661">
        <v>2</v>
      </c>
      <c r="S162" s="677">
        <v>1</v>
      </c>
      <c r="T162" s="744">
        <v>2</v>
      </c>
      <c r="U162" s="700">
        <v>1</v>
      </c>
    </row>
    <row r="163" spans="1:21" ht="14.4" customHeight="1" x14ac:dyDescent="0.3">
      <c r="A163" s="660">
        <v>7</v>
      </c>
      <c r="B163" s="661" t="s">
        <v>2167</v>
      </c>
      <c r="C163" s="661" t="s">
        <v>2372</v>
      </c>
      <c r="D163" s="742" t="s">
        <v>3449</v>
      </c>
      <c r="E163" s="743" t="s">
        <v>2383</v>
      </c>
      <c r="F163" s="661" t="s">
        <v>2367</v>
      </c>
      <c r="G163" s="661" t="s">
        <v>2487</v>
      </c>
      <c r="H163" s="661" t="s">
        <v>566</v>
      </c>
      <c r="I163" s="661" t="s">
        <v>2809</v>
      </c>
      <c r="J163" s="661" t="s">
        <v>1461</v>
      </c>
      <c r="K163" s="661" t="s">
        <v>2810</v>
      </c>
      <c r="L163" s="662">
        <v>56.83</v>
      </c>
      <c r="M163" s="662">
        <v>56.83</v>
      </c>
      <c r="N163" s="661">
        <v>1</v>
      </c>
      <c r="O163" s="744">
        <v>0.5</v>
      </c>
      <c r="P163" s="662">
        <v>56.83</v>
      </c>
      <c r="Q163" s="677">
        <v>1</v>
      </c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7</v>
      </c>
      <c r="B164" s="661" t="s">
        <v>2167</v>
      </c>
      <c r="C164" s="661" t="s">
        <v>2372</v>
      </c>
      <c r="D164" s="742" t="s">
        <v>3449</v>
      </c>
      <c r="E164" s="743" t="s">
        <v>2383</v>
      </c>
      <c r="F164" s="661" t="s">
        <v>2367</v>
      </c>
      <c r="G164" s="661" t="s">
        <v>2675</v>
      </c>
      <c r="H164" s="661" t="s">
        <v>566</v>
      </c>
      <c r="I164" s="661" t="s">
        <v>2811</v>
      </c>
      <c r="J164" s="661" t="s">
        <v>2812</v>
      </c>
      <c r="K164" s="661" t="s">
        <v>2813</v>
      </c>
      <c r="L164" s="662">
        <v>226.89</v>
      </c>
      <c r="M164" s="662">
        <v>226.89</v>
      </c>
      <c r="N164" s="661">
        <v>1</v>
      </c>
      <c r="O164" s="744">
        <v>0.5</v>
      </c>
      <c r="P164" s="662">
        <v>226.89</v>
      </c>
      <c r="Q164" s="677">
        <v>1</v>
      </c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7</v>
      </c>
      <c r="B165" s="661" t="s">
        <v>2167</v>
      </c>
      <c r="C165" s="661" t="s">
        <v>2372</v>
      </c>
      <c r="D165" s="742" t="s">
        <v>3449</v>
      </c>
      <c r="E165" s="743" t="s">
        <v>2383</v>
      </c>
      <c r="F165" s="661" t="s">
        <v>2367</v>
      </c>
      <c r="G165" s="661" t="s">
        <v>2814</v>
      </c>
      <c r="H165" s="661" t="s">
        <v>566</v>
      </c>
      <c r="I165" s="661" t="s">
        <v>2815</v>
      </c>
      <c r="J165" s="661" t="s">
        <v>2816</v>
      </c>
      <c r="K165" s="661" t="s">
        <v>2817</v>
      </c>
      <c r="L165" s="662">
        <v>0</v>
      </c>
      <c r="M165" s="662">
        <v>0</v>
      </c>
      <c r="N165" s="661">
        <v>2</v>
      </c>
      <c r="O165" s="744">
        <v>1</v>
      </c>
      <c r="P165" s="662">
        <v>0</v>
      </c>
      <c r="Q165" s="677"/>
      <c r="R165" s="661">
        <v>2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7</v>
      </c>
      <c r="B166" s="661" t="s">
        <v>2167</v>
      </c>
      <c r="C166" s="661" t="s">
        <v>2372</v>
      </c>
      <c r="D166" s="742" t="s">
        <v>3449</v>
      </c>
      <c r="E166" s="743" t="s">
        <v>2384</v>
      </c>
      <c r="F166" s="661" t="s">
        <v>2367</v>
      </c>
      <c r="G166" s="661" t="s">
        <v>2624</v>
      </c>
      <c r="H166" s="661" t="s">
        <v>566</v>
      </c>
      <c r="I166" s="661" t="s">
        <v>2818</v>
      </c>
      <c r="J166" s="661" t="s">
        <v>2819</v>
      </c>
      <c r="K166" s="661" t="s">
        <v>2820</v>
      </c>
      <c r="L166" s="662">
        <v>0</v>
      </c>
      <c r="M166" s="662">
        <v>0</v>
      </c>
      <c r="N166" s="661">
        <v>2</v>
      </c>
      <c r="O166" s="744"/>
      <c r="P166" s="662"/>
      <c r="Q166" s="677"/>
      <c r="R166" s="661"/>
      <c r="S166" s="677">
        <v>0</v>
      </c>
      <c r="T166" s="744"/>
      <c r="U166" s="700"/>
    </row>
    <row r="167" spans="1:21" ht="14.4" customHeight="1" x14ac:dyDescent="0.3">
      <c r="A167" s="660">
        <v>7</v>
      </c>
      <c r="B167" s="661" t="s">
        <v>2167</v>
      </c>
      <c r="C167" s="661" t="s">
        <v>2372</v>
      </c>
      <c r="D167" s="742" t="s">
        <v>3449</v>
      </c>
      <c r="E167" s="743" t="s">
        <v>2384</v>
      </c>
      <c r="F167" s="661" t="s">
        <v>2367</v>
      </c>
      <c r="G167" s="661" t="s">
        <v>2606</v>
      </c>
      <c r="H167" s="661" t="s">
        <v>566</v>
      </c>
      <c r="I167" s="661" t="s">
        <v>2821</v>
      </c>
      <c r="J167" s="661" t="s">
        <v>2822</v>
      </c>
      <c r="K167" s="661" t="s">
        <v>2823</v>
      </c>
      <c r="L167" s="662">
        <v>0</v>
      </c>
      <c r="M167" s="662">
        <v>0</v>
      </c>
      <c r="N167" s="661">
        <v>1</v>
      </c>
      <c r="O167" s="744">
        <v>0.5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7</v>
      </c>
      <c r="B168" s="661" t="s">
        <v>2167</v>
      </c>
      <c r="C168" s="661" t="s">
        <v>2372</v>
      </c>
      <c r="D168" s="742" t="s">
        <v>3449</v>
      </c>
      <c r="E168" s="743" t="s">
        <v>2384</v>
      </c>
      <c r="F168" s="661" t="s">
        <v>2367</v>
      </c>
      <c r="G168" s="661" t="s">
        <v>2483</v>
      </c>
      <c r="H168" s="661" t="s">
        <v>1517</v>
      </c>
      <c r="I168" s="661" t="s">
        <v>1623</v>
      </c>
      <c r="J168" s="661" t="s">
        <v>1538</v>
      </c>
      <c r="K168" s="661" t="s">
        <v>2342</v>
      </c>
      <c r="L168" s="662">
        <v>132</v>
      </c>
      <c r="M168" s="662">
        <v>528</v>
      </c>
      <c r="N168" s="661">
        <v>4</v>
      </c>
      <c r="O168" s="744">
        <v>1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7</v>
      </c>
      <c r="B169" s="661" t="s">
        <v>2167</v>
      </c>
      <c r="C169" s="661" t="s">
        <v>2372</v>
      </c>
      <c r="D169" s="742" t="s">
        <v>3449</v>
      </c>
      <c r="E169" s="743" t="s">
        <v>2384</v>
      </c>
      <c r="F169" s="661" t="s">
        <v>2367</v>
      </c>
      <c r="G169" s="661" t="s">
        <v>2627</v>
      </c>
      <c r="H169" s="661" t="s">
        <v>566</v>
      </c>
      <c r="I169" s="661" t="s">
        <v>2628</v>
      </c>
      <c r="J169" s="661" t="s">
        <v>2629</v>
      </c>
      <c r="K169" s="661" t="s">
        <v>2630</v>
      </c>
      <c r="L169" s="662">
        <v>0</v>
      </c>
      <c r="M169" s="662">
        <v>0</v>
      </c>
      <c r="N169" s="661">
        <v>1</v>
      </c>
      <c r="O169" s="744">
        <v>1</v>
      </c>
      <c r="P169" s="662">
        <v>0</v>
      </c>
      <c r="Q169" s="677"/>
      <c r="R169" s="661">
        <v>1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7</v>
      </c>
      <c r="B170" s="661" t="s">
        <v>2167</v>
      </c>
      <c r="C170" s="661" t="s">
        <v>2372</v>
      </c>
      <c r="D170" s="742" t="s">
        <v>3449</v>
      </c>
      <c r="E170" s="743" t="s">
        <v>2384</v>
      </c>
      <c r="F170" s="661" t="s">
        <v>2367</v>
      </c>
      <c r="G170" s="661" t="s">
        <v>2501</v>
      </c>
      <c r="H170" s="661" t="s">
        <v>566</v>
      </c>
      <c r="I170" s="661" t="s">
        <v>2502</v>
      </c>
      <c r="J170" s="661" t="s">
        <v>2503</v>
      </c>
      <c r="K170" s="661" t="s">
        <v>2504</v>
      </c>
      <c r="L170" s="662">
        <v>24.68</v>
      </c>
      <c r="M170" s="662">
        <v>49.36</v>
      </c>
      <c r="N170" s="661">
        <v>2</v>
      </c>
      <c r="O170" s="744">
        <v>0.5</v>
      </c>
      <c r="P170" s="662">
        <v>49.36</v>
      </c>
      <c r="Q170" s="677">
        <v>1</v>
      </c>
      <c r="R170" s="661">
        <v>2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7</v>
      </c>
      <c r="B171" s="661" t="s">
        <v>2167</v>
      </c>
      <c r="C171" s="661" t="s">
        <v>2372</v>
      </c>
      <c r="D171" s="742" t="s">
        <v>3449</v>
      </c>
      <c r="E171" s="743" t="s">
        <v>2384</v>
      </c>
      <c r="F171" s="661" t="s">
        <v>2367</v>
      </c>
      <c r="G171" s="661" t="s">
        <v>2824</v>
      </c>
      <c r="H171" s="661" t="s">
        <v>566</v>
      </c>
      <c r="I171" s="661" t="s">
        <v>2825</v>
      </c>
      <c r="J171" s="661" t="s">
        <v>2826</v>
      </c>
      <c r="K171" s="661" t="s">
        <v>2827</v>
      </c>
      <c r="L171" s="662">
        <v>1454.23</v>
      </c>
      <c r="M171" s="662">
        <v>5816.92</v>
      </c>
      <c r="N171" s="661">
        <v>4</v>
      </c>
      <c r="O171" s="744"/>
      <c r="P171" s="662"/>
      <c r="Q171" s="677">
        <v>0</v>
      </c>
      <c r="R171" s="661"/>
      <c r="S171" s="677">
        <v>0</v>
      </c>
      <c r="T171" s="744"/>
      <c r="U171" s="700"/>
    </row>
    <row r="172" spans="1:21" ht="14.4" customHeight="1" x14ac:dyDescent="0.3">
      <c r="A172" s="660">
        <v>7</v>
      </c>
      <c r="B172" s="661" t="s">
        <v>2167</v>
      </c>
      <c r="C172" s="661" t="s">
        <v>2372</v>
      </c>
      <c r="D172" s="742" t="s">
        <v>3449</v>
      </c>
      <c r="E172" s="743" t="s">
        <v>2384</v>
      </c>
      <c r="F172" s="661" t="s">
        <v>2367</v>
      </c>
      <c r="G172" s="661" t="s">
        <v>2824</v>
      </c>
      <c r="H172" s="661" t="s">
        <v>566</v>
      </c>
      <c r="I172" s="661" t="s">
        <v>2828</v>
      </c>
      <c r="J172" s="661" t="s">
        <v>2829</v>
      </c>
      <c r="K172" s="661" t="s">
        <v>2830</v>
      </c>
      <c r="L172" s="662">
        <v>1938.97</v>
      </c>
      <c r="M172" s="662">
        <v>7755.88</v>
      </c>
      <c r="N172" s="661">
        <v>4</v>
      </c>
      <c r="O172" s="744"/>
      <c r="P172" s="662"/>
      <c r="Q172" s="677">
        <v>0</v>
      </c>
      <c r="R172" s="661"/>
      <c r="S172" s="677">
        <v>0</v>
      </c>
      <c r="T172" s="744"/>
      <c r="U172" s="700"/>
    </row>
    <row r="173" spans="1:21" ht="14.4" customHeight="1" x14ac:dyDescent="0.3">
      <c r="A173" s="660">
        <v>7</v>
      </c>
      <c r="B173" s="661" t="s">
        <v>2167</v>
      </c>
      <c r="C173" s="661" t="s">
        <v>2372</v>
      </c>
      <c r="D173" s="742" t="s">
        <v>3449</v>
      </c>
      <c r="E173" s="743" t="s">
        <v>2384</v>
      </c>
      <c r="F173" s="661" t="s">
        <v>2367</v>
      </c>
      <c r="G173" s="661" t="s">
        <v>2824</v>
      </c>
      <c r="H173" s="661" t="s">
        <v>566</v>
      </c>
      <c r="I173" s="661" t="s">
        <v>2831</v>
      </c>
      <c r="J173" s="661" t="s">
        <v>2832</v>
      </c>
      <c r="K173" s="661" t="s">
        <v>2833</v>
      </c>
      <c r="L173" s="662">
        <v>1938.97</v>
      </c>
      <c r="M173" s="662">
        <v>19389.7</v>
      </c>
      <c r="N173" s="661">
        <v>10</v>
      </c>
      <c r="O173" s="744"/>
      <c r="P173" s="662">
        <v>19389.7</v>
      </c>
      <c r="Q173" s="677">
        <v>1</v>
      </c>
      <c r="R173" s="661">
        <v>10</v>
      </c>
      <c r="S173" s="677">
        <v>1</v>
      </c>
      <c r="T173" s="744"/>
      <c r="U173" s="700"/>
    </row>
    <row r="174" spans="1:21" ht="14.4" customHeight="1" x14ac:dyDescent="0.3">
      <c r="A174" s="660">
        <v>7</v>
      </c>
      <c r="B174" s="661" t="s">
        <v>2167</v>
      </c>
      <c r="C174" s="661" t="s">
        <v>2372</v>
      </c>
      <c r="D174" s="742" t="s">
        <v>3449</v>
      </c>
      <c r="E174" s="743" t="s">
        <v>2384</v>
      </c>
      <c r="F174" s="661" t="s">
        <v>2367</v>
      </c>
      <c r="G174" s="661" t="s">
        <v>2824</v>
      </c>
      <c r="H174" s="661" t="s">
        <v>566</v>
      </c>
      <c r="I174" s="661" t="s">
        <v>2834</v>
      </c>
      <c r="J174" s="661" t="s">
        <v>2835</v>
      </c>
      <c r="K174" s="661" t="s">
        <v>2836</v>
      </c>
      <c r="L174" s="662">
        <v>969.48</v>
      </c>
      <c r="M174" s="662">
        <v>3877.92</v>
      </c>
      <c r="N174" s="661">
        <v>4</v>
      </c>
      <c r="O174" s="744">
        <v>1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7</v>
      </c>
      <c r="B175" s="661" t="s">
        <v>2167</v>
      </c>
      <c r="C175" s="661" t="s">
        <v>2372</v>
      </c>
      <c r="D175" s="742" t="s">
        <v>3449</v>
      </c>
      <c r="E175" s="743" t="s">
        <v>2384</v>
      </c>
      <c r="F175" s="661" t="s">
        <v>2367</v>
      </c>
      <c r="G175" s="661" t="s">
        <v>2837</v>
      </c>
      <c r="H175" s="661" t="s">
        <v>1517</v>
      </c>
      <c r="I175" s="661" t="s">
        <v>2838</v>
      </c>
      <c r="J175" s="661" t="s">
        <v>2839</v>
      </c>
      <c r="K175" s="661" t="s">
        <v>2840</v>
      </c>
      <c r="L175" s="662">
        <v>424.24</v>
      </c>
      <c r="M175" s="662">
        <v>8909.0400000000009</v>
      </c>
      <c r="N175" s="661">
        <v>21</v>
      </c>
      <c r="O175" s="744">
        <v>3.5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7</v>
      </c>
      <c r="B176" s="661" t="s">
        <v>2167</v>
      </c>
      <c r="C176" s="661" t="s">
        <v>2372</v>
      </c>
      <c r="D176" s="742" t="s">
        <v>3449</v>
      </c>
      <c r="E176" s="743" t="s">
        <v>2384</v>
      </c>
      <c r="F176" s="661" t="s">
        <v>2367</v>
      </c>
      <c r="G176" s="661" t="s">
        <v>2837</v>
      </c>
      <c r="H176" s="661" t="s">
        <v>1517</v>
      </c>
      <c r="I176" s="661" t="s">
        <v>2841</v>
      </c>
      <c r="J176" s="661" t="s">
        <v>2839</v>
      </c>
      <c r="K176" s="661" t="s">
        <v>2842</v>
      </c>
      <c r="L176" s="662">
        <v>848.49</v>
      </c>
      <c r="M176" s="662">
        <v>1696.98</v>
      </c>
      <c r="N176" s="661">
        <v>2</v>
      </c>
      <c r="O176" s="744">
        <v>0.5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7</v>
      </c>
      <c r="B177" s="661" t="s">
        <v>2167</v>
      </c>
      <c r="C177" s="661" t="s">
        <v>2372</v>
      </c>
      <c r="D177" s="742" t="s">
        <v>3449</v>
      </c>
      <c r="E177" s="743" t="s">
        <v>2384</v>
      </c>
      <c r="F177" s="661" t="s">
        <v>2367</v>
      </c>
      <c r="G177" s="661" t="s">
        <v>2843</v>
      </c>
      <c r="H177" s="661" t="s">
        <v>566</v>
      </c>
      <c r="I177" s="661" t="s">
        <v>2844</v>
      </c>
      <c r="J177" s="661" t="s">
        <v>2845</v>
      </c>
      <c r="K177" s="661" t="s">
        <v>2846</v>
      </c>
      <c r="L177" s="662">
        <v>838.65</v>
      </c>
      <c r="M177" s="662">
        <v>3354.6</v>
      </c>
      <c r="N177" s="661">
        <v>4</v>
      </c>
      <c r="O177" s="744">
        <v>1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7</v>
      </c>
      <c r="B178" s="661" t="s">
        <v>2167</v>
      </c>
      <c r="C178" s="661" t="s">
        <v>2372</v>
      </c>
      <c r="D178" s="742" t="s">
        <v>3449</v>
      </c>
      <c r="E178" s="743" t="s">
        <v>2384</v>
      </c>
      <c r="F178" s="661" t="s">
        <v>2367</v>
      </c>
      <c r="G178" s="661" t="s">
        <v>2843</v>
      </c>
      <c r="H178" s="661" t="s">
        <v>566</v>
      </c>
      <c r="I178" s="661" t="s">
        <v>2847</v>
      </c>
      <c r="J178" s="661" t="s">
        <v>2848</v>
      </c>
      <c r="K178" s="661" t="s">
        <v>2849</v>
      </c>
      <c r="L178" s="662">
        <v>1677.3</v>
      </c>
      <c r="M178" s="662">
        <v>3354.6</v>
      </c>
      <c r="N178" s="661">
        <v>2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7</v>
      </c>
      <c r="B179" s="661" t="s">
        <v>2167</v>
      </c>
      <c r="C179" s="661" t="s">
        <v>2372</v>
      </c>
      <c r="D179" s="742" t="s">
        <v>3449</v>
      </c>
      <c r="E179" s="743" t="s">
        <v>2384</v>
      </c>
      <c r="F179" s="661" t="s">
        <v>2367</v>
      </c>
      <c r="G179" s="661" t="s">
        <v>2843</v>
      </c>
      <c r="H179" s="661" t="s">
        <v>566</v>
      </c>
      <c r="I179" s="661" t="s">
        <v>2850</v>
      </c>
      <c r="J179" s="661" t="s">
        <v>2851</v>
      </c>
      <c r="K179" s="661" t="s">
        <v>2852</v>
      </c>
      <c r="L179" s="662">
        <v>454.27</v>
      </c>
      <c r="M179" s="662">
        <v>908.54</v>
      </c>
      <c r="N179" s="661">
        <v>2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7</v>
      </c>
      <c r="B180" s="661" t="s">
        <v>2167</v>
      </c>
      <c r="C180" s="661" t="s">
        <v>2372</v>
      </c>
      <c r="D180" s="742" t="s">
        <v>3449</v>
      </c>
      <c r="E180" s="743" t="s">
        <v>2384</v>
      </c>
      <c r="F180" s="661" t="s">
        <v>2367</v>
      </c>
      <c r="G180" s="661" t="s">
        <v>2843</v>
      </c>
      <c r="H180" s="661" t="s">
        <v>566</v>
      </c>
      <c r="I180" s="661" t="s">
        <v>2853</v>
      </c>
      <c r="J180" s="661" t="s">
        <v>2854</v>
      </c>
      <c r="K180" s="661" t="s">
        <v>2855</v>
      </c>
      <c r="L180" s="662">
        <v>4714.62</v>
      </c>
      <c r="M180" s="662">
        <v>14143.86</v>
      </c>
      <c r="N180" s="661">
        <v>3</v>
      </c>
      <c r="O180" s="744"/>
      <c r="P180" s="662"/>
      <c r="Q180" s="677">
        <v>0</v>
      </c>
      <c r="R180" s="661"/>
      <c r="S180" s="677">
        <v>0</v>
      </c>
      <c r="T180" s="744"/>
      <c r="U180" s="700"/>
    </row>
    <row r="181" spans="1:21" ht="14.4" customHeight="1" x14ac:dyDescent="0.3">
      <c r="A181" s="660">
        <v>7</v>
      </c>
      <c r="B181" s="661" t="s">
        <v>2167</v>
      </c>
      <c r="C181" s="661" t="s">
        <v>2372</v>
      </c>
      <c r="D181" s="742" t="s">
        <v>3449</v>
      </c>
      <c r="E181" s="743" t="s">
        <v>2384</v>
      </c>
      <c r="F181" s="661" t="s">
        <v>2367</v>
      </c>
      <c r="G181" s="661" t="s">
        <v>2856</v>
      </c>
      <c r="H181" s="661" t="s">
        <v>1517</v>
      </c>
      <c r="I181" s="661" t="s">
        <v>2857</v>
      </c>
      <c r="J181" s="661" t="s">
        <v>2858</v>
      </c>
      <c r="K181" s="661" t="s">
        <v>2859</v>
      </c>
      <c r="L181" s="662">
        <v>113.66</v>
      </c>
      <c r="M181" s="662">
        <v>227.32</v>
      </c>
      <c r="N181" s="661">
        <v>2</v>
      </c>
      <c r="O181" s="744"/>
      <c r="P181" s="662"/>
      <c r="Q181" s="677">
        <v>0</v>
      </c>
      <c r="R181" s="661"/>
      <c r="S181" s="677">
        <v>0</v>
      </c>
      <c r="T181" s="744"/>
      <c r="U181" s="700"/>
    </row>
    <row r="182" spans="1:21" ht="14.4" customHeight="1" x14ac:dyDescent="0.3">
      <c r="A182" s="660">
        <v>7</v>
      </c>
      <c r="B182" s="661" t="s">
        <v>2167</v>
      </c>
      <c r="C182" s="661" t="s">
        <v>2372</v>
      </c>
      <c r="D182" s="742" t="s">
        <v>3449</v>
      </c>
      <c r="E182" s="743" t="s">
        <v>2384</v>
      </c>
      <c r="F182" s="661" t="s">
        <v>2367</v>
      </c>
      <c r="G182" s="661" t="s">
        <v>2461</v>
      </c>
      <c r="H182" s="661" t="s">
        <v>1517</v>
      </c>
      <c r="I182" s="661" t="s">
        <v>2544</v>
      </c>
      <c r="J182" s="661" t="s">
        <v>2463</v>
      </c>
      <c r="K182" s="661" t="s">
        <v>2545</v>
      </c>
      <c r="L182" s="662">
        <v>96.84</v>
      </c>
      <c r="M182" s="662">
        <v>193.68</v>
      </c>
      <c r="N182" s="661">
        <v>2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7</v>
      </c>
      <c r="B183" s="661" t="s">
        <v>2167</v>
      </c>
      <c r="C183" s="661" t="s">
        <v>2372</v>
      </c>
      <c r="D183" s="742" t="s">
        <v>3449</v>
      </c>
      <c r="E183" s="743" t="s">
        <v>2384</v>
      </c>
      <c r="F183" s="661" t="s">
        <v>2367</v>
      </c>
      <c r="G183" s="661" t="s">
        <v>2860</v>
      </c>
      <c r="H183" s="661" t="s">
        <v>566</v>
      </c>
      <c r="I183" s="661" t="s">
        <v>2861</v>
      </c>
      <c r="J183" s="661" t="s">
        <v>2862</v>
      </c>
      <c r="K183" s="661" t="s">
        <v>2863</v>
      </c>
      <c r="L183" s="662">
        <v>701.65</v>
      </c>
      <c r="M183" s="662">
        <v>4209.8999999999996</v>
      </c>
      <c r="N183" s="661">
        <v>6</v>
      </c>
      <c r="O183" s="744">
        <v>1</v>
      </c>
      <c r="P183" s="662">
        <v>4209.8999999999996</v>
      </c>
      <c r="Q183" s="677">
        <v>1</v>
      </c>
      <c r="R183" s="661">
        <v>6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7</v>
      </c>
      <c r="B184" s="661" t="s">
        <v>2167</v>
      </c>
      <c r="C184" s="661" t="s">
        <v>2372</v>
      </c>
      <c r="D184" s="742" t="s">
        <v>3449</v>
      </c>
      <c r="E184" s="743" t="s">
        <v>2384</v>
      </c>
      <c r="F184" s="661" t="s">
        <v>2367</v>
      </c>
      <c r="G184" s="661" t="s">
        <v>2864</v>
      </c>
      <c r="H184" s="661" t="s">
        <v>566</v>
      </c>
      <c r="I184" s="661" t="s">
        <v>2865</v>
      </c>
      <c r="J184" s="661" t="s">
        <v>2866</v>
      </c>
      <c r="K184" s="661" t="s">
        <v>2867</v>
      </c>
      <c r="L184" s="662">
        <v>0</v>
      </c>
      <c r="M184" s="662">
        <v>0</v>
      </c>
      <c r="N184" s="661">
        <v>2</v>
      </c>
      <c r="O184" s="744">
        <v>0.5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7</v>
      </c>
      <c r="B185" s="661" t="s">
        <v>2167</v>
      </c>
      <c r="C185" s="661" t="s">
        <v>2372</v>
      </c>
      <c r="D185" s="742" t="s">
        <v>3449</v>
      </c>
      <c r="E185" s="743" t="s">
        <v>2384</v>
      </c>
      <c r="F185" s="661" t="s">
        <v>2367</v>
      </c>
      <c r="G185" s="661" t="s">
        <v>2465</v>
      </c>
      <c r="H185" s="661" t="s">
        <v>1517</v>
      </c>
      <c r="I185" s="661" t="s">
        <v>1526</v>
      </c>
      <c r="J185" s="661" t="s">
        <v>1527</v>
      </c>
      <c r="K185" s="661" t="s">
        <v>2329</v>
      </c>
      <c r="L185" s="662">
        <v>48.42</v>
      </c>
      <c r="M185" s="662">
        <v>193.68</v>
      </c>
      <c r="N185" s="661">
        <v>4</v>
      </c>
      <c r="O185" s="744">
        <v>1.5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7</v>
      </c>
      <c r="B186" s="661" t="s">
        <v>2167</v>
      </c>
      <c r="C186" s="661" t="s">
        <v>2372</v>
      </c>
      <c r="D186" s="742" t="s">
        <v>3449</v>
      </c>
      <c r="E186" s="743" t="s">
        <v>2384</v>
      </c>
      <c r="F186" s="661" t="s">
        <v>2367</v>
      </c>
      <c r="G186" s="661" t="s">
        <v>2432</v>
      </c>
      <c r="H186" s="661" t="s">
        <v>566</v>
      </c>
      <c r="I186" s="661" t="s">
        <v>2868</v>
      </c>
      <c r="J186" s="661" t="s">
        <v>1254</v>
      </c>
      <c r="K186" s="661" t="s">
        <v>2547</v>
      </c>
      <c r="L186" s="662">
        <v>301.2</v>
      </c>
      <c r="M186" s="662">
        <v>301.2</v>
      </c>
      <c r="N186" s="661">
        <v>1</v>
      </c>
      <c r="O186" s="744">
        <v>0.5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7</v>
      </c>
      <c r="B187" s="661" t="s">
        <v>2167</v>
      </c>
      <c r="C187" s="661" t="s">
        <v>2372</v>
      </c>
      <c r="D187" s="742" t="s">
        <v>3449</v>
      </c>
      <c r="E187" s="743" t="s">
        <v>2384</v>
      </c>
      <c r="F187" s="661" t="s">
        <v>2367</v>
      </c>
      <c r="G187" s="661" t="s">
        <v>2869</v>
      </c>
      <c r="H187" s="661" t="s">
        <v>566</v>
      </c>
      <c r="I187" s="661" t="s">
        <v>2870</v>
      </c>
      <c r="J187" s="661" t="s">
        <v>2871</v>
      </c>
      <c r="K187" s="661" t="s">
        <v>2872</v>
      </c>
      <c r="L187" s="662">
        <v>454.27</v>
      </c>
      <c r="M187" s="662">
        <v>454.27</v>
      </c>
      <c r="N187" s="661">
        <v>1</v>
      </c>
      <c r="O187" s="744"/>
      <c r="P187" s="662">
        <v>454.27</v>
      </c>
      <c r="Q187" s="677">
        <v>1</v>
      </c>
      <c r="R187" s="661">
        <v>1</v>
      </c>
      <c r="S187" s="677">
        <v>1</v>
      </c>
      <c r="T187" s="744"/>
      <c r="U187" s="700"/>
    </row>
    <row r="188" spans="1:21" ht="14.4" customHeight="1" x14ac:dyDescent="0.3">
      <c r="A188" s="660">
        <v>7</v>
      </c>
      <c r="B188" s="661" t="s">
        <v>2167</v>
      </c>
      <c r="C188" s="661" t="s">
        <v>2372</v>
      </c>
      <c r="D188" s="742" t="s">
        <v>3449</v>
      </c>
      <c r="E188" s="743" t="s">
        <v>2384</v>
      </c>
      <c r="F188" s="661" t="s">
        <v>2367</v>
      </c>
      <c r="G188" s="661" t="s">
        <v>2869</v>
      </c>
      <c r="H188" s="661" t="s">
        <v>566</v>
      </c>
      <c r="I188" s="661" t="s">
        <v>2873</v>
      </c>
      <c r="J188" s="661" t="s">
        <v>2874</v>
      </c>
      <c r="K188" s="661" t="s">
        <v>2875</v>
      </c>
      <c r="L188" s="662">
        <v>1677.3</v>
      </c>
      <c r="M188" s="662">
        <v>5031.8999999999996</v>
      </c>
      <c r="N188" s="661">
        <v>3</v>
      </c>
      <c r="O188" s="744"/>
      <c r="P188" s="662"/>
      <c r="Q188" s="677">
        <v>0</v>
      </c>
      <c r="R188" s="661"/>
      <c r="S188" s="677">
        <v>0</v>
      </c>
      <c r="T188" s="744"/>
      <c r="U188" s="700"/>
    </row>
    <row r="189" spans="1:21" ht="14.4" customHeight="1" x14ac:dyDescent="0.3">
      <c r="A189" s="660">
        <v>7</v>
      </c>
      <c r="B189" s="661" t="s">
        <v>2167</v>
      </c>
      <c r="C189" s="661" t="s">
        <v>2372</v>
      </c>
      <c r="D189" s="742" t="s">
        <v>3449</v>
      </c>
      <c r="E189" s="743" t="s">
        <v>2384</v>
      </c>
      <c r="F189" s="661" t="s">
        <v>2367</v>
      </c>
      <c r="G189" s="661" t="s">
        <v>2876</v>
      </c>
      <c r="H189" s="661" t="s">
        <v>566</v>
      </c>
      <c r="I189" s="661" t="s">
        <v>2877</v>
      </c>
      <c r="J189" s="661" t="s">
        <v>2878</v>
      </c>
      <c r="K189" s="661" t="s">
        <v>2879</v>
      </c>
      <c r="L189" s="662">
        <v>0</v>
      </c>
      <c r="M189" s="662">
        <v>0</v>
      </c>
      <c r="N189" s="661">
        <v>1</v>
      </c>
      <c r="O189" s="744"/>
      <c r="P189" s="662">
        <v>0</v>
      </c>
      <c r="Q189" s="677"/>
      <c r="R189" s="661">
        <v>1</v>
      </c>
      <c r="S189" s="677">
        <v>1</v>
      </c>
      <c r="T189" s="744"/>
      <c r="U189" s="700"/>
    </row>
    <row r="190" spans="1:21" ht="14.4" customHeight="1" x14ac:dyDescent="0.3">
      <c r="A190" s="660">
        <v>7</v>
      </c>
      <c r="B190" s="661" t="s">
        <v>2167</v>
      </c>
      <c r="C190" s="661" t="s">
        <v>2372</v>
      </c>
      <c r="D190" s="742" t="s">
        <v>3449</v>
      </c>
      <c r="E190" s="743" t="s">
        <v>2384</v>
      </c>
      <c r="F190" s="661" t="s">
        <v>2367</v>
      </c>
      <c r="G190" s="661" t="s">
        <v>2880</v>
      </c>
      <c r="H190" s="661" t="s">
        <v>1517</v>
      </c>
      <c r="I190" s="661" t="s">
        <v>2881</v>
      </c>
      <c r="J190" s="661" t="s">
        <v>2882</v>
      </c>
      <c r="K190" s="661" t="s">
        <v>2883</v>
      </c>
      <c r="L190" s="662">
        <v>1715.48</v>
      </c>
      <c r="M190" s="662">
        <v>3430.96</v>
      </c>
      <c r="N190" s="661">
        <v>2</v>
      </c>
      <c r="O190" s="744">
        <v>0.5</v>
      </c>
      <c r="P190" s="662">
        <v>3430.96</v>
      </c>
      <c r="Q190" s="677">
        <v>1</v>
      </c>
      <c r="R190" s="661">
        <v>2</v>
      </c>
      <c r="S190" s="677">
        <v>1</v>
      </c>
      <c r="T190" s="744">
        <v>0.5</v>
      </c>
      <c r="U190" s="700">
        <v>1</v>
      </c>
    </row>
    <row r="191" spans="1:21" ht="14.4" customHeight="1" x14ac:dyDescent="0.3">
      <c r="A191" s="660">
        <v>7</v>
      </c>
      <c r="B191" s="661" t="s">
        <v>2167</v>
      </c>
      <c r="C191" s="661" t="s">
        <v>2372</v>
      </c>
      <c r="D191" s="742" t="s">
        <v>3449</v>
      </c>
      <c r="E191" s="743" t="s">
        <v>2384</v>
      </c>
      <c r="F191" s="661" t="s">
        <v>2367</v>
      </c>
      <c r="G191" s="661" t="s">
        <v>2884</v>
      </c>
      <c r="H191" s="661" t="s">
        <v>566</v>
      </c>
      <c r="I191" s="661" t="s">
        <v>2885</v>
      </c>
      <c r="J191" s="661" t="s">
        <v>2886</v>
      </c>
      <c r="K191" s="661" t="s">
        <v>2887</v>
      </c>
      <c r="L191" s="662">
        <v>0</v>
      </c>
      <c r="M191" s="662">
        <v>0</v>
      </c>
      <c r="N191" s="661">
        <v>1</v>
      </c>
      <c r="O191" s="744"/>
      <c r="P191" s="662">
        <v>0</v>
      </c>
      <c r="Q191" s="677"/>
      <c r="R191" s="661">
        <v>1</v>
      </c>
      <c r="S191" s="677">
        <v>1</v>
      </c>
      <c r="T191" s="744"/>
      <c r="U191" s="700"/>
    </row>
    <row r="192" spans="1:21" ht="14.4" customHeight="1" x14ac:dyDescent="0.3">
      <c r="A192" s="660">
        <v>7</v>
      </c>
      <c r="B192" s="661" t="s">
        <v>2167</v>
      </c>
      <c r="C192" s="661" t="s">
        <v>2372</v>
      </c>
      <c r="D192" s="742" t="s">
        <v>3449</v>
      </c>
      <c r="E192" s="743" t="s">
        <v>2384</v>
      </c>
      <c r="F192" s="661" t="s">
        <v>2367</v>
      </c>
      <c r="G192" s="661" t="s">
        <v>2735</v>
      </c>
      <c r="H192" s="661" t="s">
        <v>566</v>
      </c>
      <c r="I192" s="661" t="s">
        <v>2736</v>
      </c>
      <c r="J192" s="661" t="s">
        <v>2737</v>
      </c>
      <c r="K192" s="661" t="s">
        <v>2738</v>
      </c>
      <c r="L192" s="662">
        <v>77.13</v>
      </c>
      <c r="M192" s="662">
        <v>77.13</v>
      </c>
      <c r="N192" s="661">
        <v>1</v>
      </c>
      <c r="O192" s="744">
        <v>1</v>
      </c>
      <c r="P192" s="662">
        <v>77.13</v>
      </c>
      <c r="Q192" s="677">
        <v>1</v>
      </c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7</v>
      </c>
      <c r="B193" s="661" t="s">
        <v>2167</v>
      </c>
      <c r="C193" s="661" t="s">
        <v>2372</v>
      </c>
      <c r="D193" s="742" t="s">
        <v>3449</v>
      </c>
      <c r="E193" s="743" t="s">
        <v>2384</v>
      </c>
      <c r="F193" s="661" t="s">
        <v>2367</v>
      </c>
      <c r="G193" s="661" t="s">
        <v>2565</v>
      </c>
      <c r="H193" s="661" t="s">
        <v>1517</v>
      </c>
      <c r="I193" s="661" t="s">
        <v>2763</v>
      </c>
      <c r="J193" s="661" t="s">
        <v>2764</v>
      </c>
      <c r="K193" s="661" t="s">
        <v>2568</v>
      </c>
      <c r="L193" s="662">
        <v>140.94999999999999</v>
      </c>
      <c r="M193" s="662">
        <v>2678.0499999999997</v>
      </c>
      <c r="N193" s="661">
        <v>19</v>
      </c>
      <c r="O193" s="744">
        <v>4</v>
      </c>
      <c r="P193" s="662">
        <v>140.94999999999999</v>
      </c>
      <c r="Q193" s="677">
        <v>5.2631578947368425E-2</v>
      </c>
      <c r="R193" s="661">
        <v>1</v>
      </c>
      <c r="S193" s="677">
        <v>5.2631578947368418E-2</v>
      </c>
      <c r="T193" s="744">
        <v>1</v>
      </c>
      <c r="U193" s="700">
        <v>0.25</v>
      </c>
    </row>
    <row r="194" spans="1:21" ht="14.4" customHeight="1" x14ac:dyDescent="0.3">
      <c r="A194" s="660">
        <v>7</v>
      </c>
      <c r="B194" s="661" t="s">
        <v>2167</v>
      </c>
      <c r="C194" s="661" t="s">
        <v>2372</v>
      </c>
      <c r="D194" s="742" t="s">
        <v>3449</v>
      </c>
      <c r="E194" s="743" t="s">
        <v>2384</v>
      </c>
      <c r="F194" s="661" t="s">
        <v>2367</v>
      </c>
      <c r="G194" s="661" t="s">
        <v>2565</v>
      </c>
      <c r="H194" s="661" t="s">
        <v>1517</v>
      </c>
      <c r="I194" s="661" t="s">
        <v>2888</v>
      </c>
      <c r="J194" s="661" t="s">
        <v>2889</v>
      </c>
      <c r="K194" s="661" t="s">
        <v>2863</v>
      </c>
      <c r="L194" s="662">
        <v>187.92</v>
      </c>
      <c r="M194" s="662">
        <v>1503.36</v>
      </c>
      <c r="N194" s="661">
        <v>8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7</v>
      </c>
      <c r="B195" s="661" t="s">
        <v>2167</v>
      </c>
      <c r="C195" s="661" t="s">
        <v>2372</v>
      </c>
      <c r="D195" s="742" t="s">
        <v>3449</v>
      </c>
      <c r="E195" s="743" t="s">
        <v>2384</v>
      </c>
      <c r="F195" s="661" t="s">
        <v>2367</v>
      </c>
      <c r="G195" s="661" t="s">
        <v>2565</v>
      </c>
      <c r="H195" s="661" t="s">
        <v>1517</v>
      </c>
      <c r="I195" s="661" t="s">
        <v>2890</v>
      </c>
      <c r="J195" s="661" t="s">
        <v>2891</v>
      </c>
      <c r="K195" s="661" t="s">
        <v>2892</v>
      </c>
      <c r="L195" s="662">
        <v>93.96</v>
      </c>
      <c r="M195" s="662">
        <v>375.84</v>
      </c>
      <c r="N195" s="661">
        <v>4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7</v>
      </c>
      <c r="B196" s="661" t="s">
        <v>2167</v>
      </c>
      <c r="C196" s="661" t="s">
        <v>2372</v>
      </c>
      <c r="D196" s="742" t="s">
        <v>3449</v>
      </c>
      <c r="E196" s="743" t="s">
        <v>2384</v>
      </c>
      <c r="F196" s="661" t="s">
        <v>2367</v>
      </c>
      <c r="G196" s="661" t="s">
        <v>2569</v>
      </c>
      <c r="H196" s="661" t="s">
        <v>566</v>
      </c>
      <c r="I196" s="661" t="s">
        <v>2893</v>
      </c>
      <c r="J196" s="661" t="s">
        <v>2894</v>
      </c>
      <c r="K196" s="661" t="s">
        <v>1001</v>
      </c>
      <c r="L196" s="662">
        <v>58.32</v>
      </c>
      <c r="M196" s="662">
        <v>58.32</v>
      </c>
      <c r="N196" s="661">
        <v>1</v>
      </c>
      <c r="O196" s="744">
        <v>1</v>
      </c>
      <c r="P196" s="662">
        <v>58.32</v>
      </c>
      <c r="Q196" s="677">
        <v>1</v>
      </c>
      <c r="R196" s="661">
        <v>1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7</v>
      </c>
      <c r="B197" s="661" t="s">
        <v>2167</v>
      </c>
      <c r="C197" s="661" t="s">
        <v>2372</v>
      </c>
      <c r="D197" s="742" t="s">
        <v>3449</v>
      </c>
      <c r="E197" s="743" t="s">
        <v>2387</v>
      </c>
      <c r="F197" s="661" t="s">
        <v>2367</v>
      </c>
      <c r="G197" s="661" t="s">
        <v>2754</v>
      </c>
      <c r="H197" s="661" t="s">
        <v>566</v>
      </c>
      <c r="I197" s="661" t="s">
        <v>2895</v>
      </c>
      <c r="J197" s="661" t="s">
        <v>2756</v>
      </c>
      <c r="K197" s="661" t="s">
        <v>2896</v>
      </c>
      <c r="L197" s="662">
        <v>32.28</v>
      </c>
      <c r="M197" s="662">
        <v>290.52</v>
      </c>
      <c r="N197" s="661">
        <v>9</v>
      </c>
      <c r="O197" s="744">
        <v>1.5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7</v>
      </c>
      <c r="B198" s="661" t="s">
        <v>2167</v>
      </c>
      <c r="C198" s="661" t="s">
        <v>2372</v>
      </c>
      <c r="D198" s="742" t="s">
        <v>3449</v>
      </c>
      <c r="E198" s="743" t="s">
        <v>2387</v>
      </c>
      <c r="F198" s="661" t="s">
        <v>2367</v>
      </c>
      <c r="G198" s="661" t="s">
        <v>2597</v>
      </c>
      <c r="H198" s="661" t="s">
        <v>566</v>
      </c>
      <c r="I198" s="661" t="s">
        <v>1231</v>
      </c>
      <c r="J198" s="661" t="s">
        <v>2599</v>
      </c>
      <c r="K198" s="661" t="s">
        <v>2897</v>
      </c>
      <c r="L198" s="662">
        <v>51.43</v>
      </c>
      <c r="M198" s="662">
        <v>205.72</v>
      </c>
      <c r="N198" s="661">
        <v>4</v>
      </c>
      <c r="O198" s="744">
        <v>2</v>
      </c>
      <c r="P198" s="662">
        <v>205.72</v>
      </c>
      <c r="Q198" s="677">
        <v>1</v>
      </c>
      <c r="R198" s="661">
        <v>4</v>
      </c>
      <c r="S198" s="677">
        <v>1</v>
      </c>
      <c r="T198" s="744">
        <v>2</v>
      </c>
      <c r="U198" s="700">
        <v>1</v>
      </c>
    </row>
    <row r="199" spans="1:21" ht="14.4" customHeight="1" x14ac:dyDescent="0.3">
      <c r="A199" s="660">
        <v>7</v>
      </c>
      <c r="B199" s="661" t="s">
        <v>2167</v>
      </c>
      <c r="C199" s="661" t="s">
        <v>2372</v>
      </c>
      <c r="D199" s="742" t="s">
        <v>3449</v>
      </c>
      <c r="E199" s="743" t="s">
        <v>2387</v>
      </c>
      <c r="F199" s="661" t="s">
        <v>2367</v>
      </c>
      <c r="G199" s="661" t="s">
        <v>2597</v>
      </c>
      <c r="H199" s="661" t="s">
        <v>566</v>
      </c>
      <c r="I199" s="661" t="s">
        <v>2898</v>
      </c>
      <c r="J199" s="661" t="s">
        <v>2599</v>
      </c>
      <c r="K199" s="661" t="s">
        <v>2899</v>
      </c>
      <c r="L199" s="662">
        <v>0</v>
      </c>
      <c r="M199" s="662">
        <v>0</v>
      </c>
      <c r="N199" s="661">
        <v>1</v>
      </c>
      <c r="O199" s="744">
        <v>1</v>
      </c>
      <c r="P199" s="662"/>
      <c r="Q199" s="677"/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7</v>
      </c>
      <c r="B200" s="661" t="s">
        <v>2167</v>
      </c>
      <c r="C200" s="661" t="s">
        <v>2372</v>
      </c>
      <c r="D200" s="742" t="s">
        <v>3449</v>
      </c>
      <c r="E200" s="743" t="s">
        <v>2387</v>
      </c>
      <c r="F200" s="661" t="s">
        <v>2367</v>
      </c>
      <c r="G200" s="661" t="s">
        <v>2624</v>
      </c>
      <c r="H200" s="661" t="s">
        <v>566</v>
      </c>
      <c r="I200" s="661" t="s">
        <v>804</v>
      </c>
      <c r="J200" s="661" t="s">
        <v>2625</v>
      </c>
      <c r="K200" s="661" t="s">
        <v>2626</v>
      </c>
      <c r="L200" s="662">
        <v>0</v>
      </c>
      <c r="M200" s="662">
        <v>0</v>
      </c>
      <c r="N200" s="661">
        <v>1</v>
      </c>
      <c r="O200" s="744">
        <v>0.5</v>
      </c>
      <c r="P200" s="662">
        <v>0</v>
      </c>
      <c r="Q200" s="677"/>
      <c r="R200" s="661">
        <v>1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7</v>
      </c>
      <c r="B201" s="661" t="s">
        <v>2167</v>
      </c>
      <c r="C201" s="661" t="s">
        <v>2372</v>
      </c>
      <c r="D201" s="742" t="s">
        <v>3449</v>
      </c>
      <c r="E201" s="743" t="s">
        <v>2387</v>
      </c>
      <c r="F201" s="661" t="s">
        <v>2367</v>
      </c>
      <c r="G201" s="661" t="s">
        <v>2900</v>
      </c>
      <c r="H201" s="661" t="s">
        <v>566</v>
      </c>
      <c r="I201" s="661" t="s">
        <v>2901</v>
      </c>
      <c r="J201" s="661" t="s">
        <v>2902</v>
      </c>
      <c r="K201" s="661" t="s">
        <v>2903</v>
      </c>
      <c r="L201" s="662">
        <v>969.48</v>
      </c>
      <c r="M201" s="662">
        <v>12603.240000000002</v>
      </c>
      <c r="N201" s="661">
        <v>13</v>
      </c>
      <c r="O201" s="744">
        <v>2</v>
      </c>
      <c r="P201" s="662">
        <v>12603.240000000002</v>
      </c>
      <c r="Q201" s="677">
        <v>1</v>
      </c>
      <c r="R201" s="661">
        <v>13</v>
      </c>
      <c r="S201" s="677">
        <v>1</v>
      </c>
      <c r="T201" s="744">
        <v>2</v>
      </c>
      <c r="U201" s="700">
        <v>1</v>
      </c>
    </row>
    <row r="202" spans="1:21" ht="14.4" customHeight="1" x14ac:dyDescent="0.3">
      <c r="A202" s="660">
        <v>7</v>
      </c>
      <c r="B202" s="661" t="s">
        <v>2167</v>
      </c>
      <c r="C202" s="661" t="s">
        <v>2372</v>
      </c>
      <c r="D202" s="742" t="s">
        <v>3449</v>
      </c>
      <c r="E202" s="743" t="s">
        <v>2387</v>
      </c>
      <c r="F202" s="661" t="s">
        <v>2367</v>
      </c>
      <c r="G202" s="661" t="s">
        <v>2900</v>
      </c>
      <c r="H202" s="661" t="s">
        <v>1517</v>
      </c>
      <c r="I202" s="661" t="s">
        <v>2904</v>
      </c>
      <c r="J202" s="661" t="s">
        <v>2905</v>
      </c>
      <c r="K202" s="661" t="s">
        <v>2906</v>
      </c>
      <c r="L202" s="662">
        <v>754.04</v>
      </c>
      <c r="M202" s="662">
        <v>6032.32</v>
      </c>
      <c r="N202" s="661">
        <v>8</v>
      </c>
      <c r="O202" s="744">
        <v>3</v>
      </c>
      <c r="P202" s="662">
        <v>6032.32</v>
      </c>
      <c r="Q202" s="677">
        <v>1</v>
      </c>
      <c r="R202" s="661">
        <v>8</v>
      </c>
      <c r="S202" s="677">
        <v>1</v>
      </c>
      <c r="T202" s="744">
        <v>3</v>
      </c>
      <c r="U202" s="700">
        <v>1</v>
      </c>
    </row>
    <row r="203" spans="1:21" ht="14.4" customHeight="1" x14ac:dyDescent="0.3">
      <c r="A203" s="660">
        <v>7</v>
      </c>
      <c r="B203" s="661" t="s">
        <v>2167</v>
      </c>
      <c r="C203" s="661" t="s">
        <v>2372</v>
      </c>
      <c r="D203" s="742" t="s">
        <v>3449</v>
      </c>
      <c r="E203" s="743" t="s">
        <v>2387</v>
      </c>
      <c r="F203" s="661" t="s">
        <v>2367</v>
      </c>
      <c r="G203" s="661" t="s">
        <v>2900</v>
      </c>
      <c r="H203" s="661" t="s">
        <v>1517</v>
      </c>
      <c r="I203" s="661" t="s">
        <v>2907</v>
      </c>
      <c r="J203" s="661" t="s">
        <v>2908</v>
      </c>
      <c r="K203" s="661" t="s">
        <v>2909</v>
      </c>
      <c r="L203" s="662">
        <v>1131.06</v>
      </c>
      <c r="M203" s="662">
        <v>61077.240000000005</v>
      </c>
      <c r="N203" s="661">
        <v>54</v>
      </c>
      <c r="O203" s="744">
        <v>10</v>
      </c>
      <c r="P203" s="662">
        <v>54290.880000000005</v>
      </c>
      <c r="Q203" s="677">
        <v>0.88888888888888884</v>
      </c>
      <c r="R203" s="661">
        <v>48</v>
      </c>
      <c r="S203" s="677">
        <v>0.88888888888888884</v>
      </c>
      <c r="T203" s="744">
        <v>9</v>
      </c>
      <c r="U203" s="700">
        <v>0.9</v>
      </c>
    </row>
    <row r="204" spans="1:21" ht="14.4" customHeight="1" x14ac:dyDescent="0.3">
      <c r="A204" s="660">
        <v>7</v>
      </c>
      <c r="B204" s="661" t="s">
        <v>2167</v>
      </c>
      <c r="C204" s="661" t="s">
        <v>2372</v>
      </c>
      <c r="D204" s="742" t="s">
        <v>3449</v>
      </c>
      <c r="E204" s="743" t="s">
        <v>2387</v>
      </c>
      <c r="F204" s="661" t="s">
        <v>2367</v>
      </c>
      <c r="G204" s="661" t="s">
        <v>2900</v>
      </c>
      <c r="H204" s="661" t="s">
        <v>1517</v>
      </c>
      <c r="I204" s="661" t="s">
        <v>2910</v>
      </c>
      <c r="J204" s="661" t="s">
        <v>2911</v>
      </c>
      <c r="K204" s="661" t="s">
        <v>2912</v>
      </c>
      <c r="L204" s="662">
        <v>1508.08</v>
      </c>
      <c r="M204" s="662">
        <v>19605.04</v>
      </c>
      <c r="N204" s="661">
        <v>13</v>
      </c>
      <c r="O204" s="744">
        <v>3</v>
      </c>
      <c r="P204" s="662">
        <v>19605.04</v>
      </c>
      <c r="Q204" s="677">
        <v>1</v>
      </c>
      <c r="R204" s="661">
        <v>13</v>
      </c>
      <c r="S204" s="677">
        <v>1</v>
      </c>
      <c r="T204" s="744">
        <v>3</v>
      </c>
      <c r="U204" s="700">
        <v>1</v>
      </c>
    </row>
    <row r="205" spans="1:21" ht="14.4" customHeight="1" x14ac:dyDescent="0.3">
      <c r="A205" s="660">
        <v>7</v>
      </c>
      <c r="B205" s="661" t="s">
        <v>2167</v>
      </c>
      <c r="C205" s="661" t="s">
        <v>2372</v>
      </c>
      <c r="D205" s="742" t="s">
        <v>3449</v>
      </c>
      <c r="E205" s="743" t="s">
        <v>2387</v>
      </c>
      <c r="F205" s="661" t="s">
        <v>2367</v>
      </c>
      <c r="G205" s="661" t="s">
        <v>2900</v>
      </c>
      <c r="H205" s="661" t="s">
        <v>566</v>
      </c>
      <c r="I205" s="661" t="s">
        <v>2913</v>
      </c>
      <c r="J205" s="661" t="s">
        <v>2914</v>
      </c>
      <c r="K205" s="661" t="s">
        <v>2915</v>
      </c>
      <c r="L205" s="662">
        <v>646.32000000000005</v>
      </c>
      <c r="M205" s="662">
        <v>7755.84</v>
      </c>
      <c r="N205" s="661">
        <v>12</v>
      </c>
      <c r="O205" s="744">
        <v>2</v>
      </c>
      <c r="P205" s="662">
        <v>3877.92</v>
      </c>
      <c r="Q205" s="677">
        <v>0.5</v>
      </c>
      <c r="R205" s="661">
        <v>6</v>
      </c>
      <c r="S205" s="677">
        <v>0.5</v>
      </c>
      <c r="T205" s="744">
        <v>1</v>
      </c>
      <c r="U205" s="700">
        <v>0.5</v>
      </c>
    </row>
    <row r="206" spans="1:21" ht="14.4" customHeight="1" x14ac:dyDescent="0.3">
      <c r="A206" s="660">
        <v>7</v>
      </c>
      <c r="B206" s="661" t="s">
        <v>2167</v>
      </c>
      <c r="C206" s="661" t="s">
        <v>2372</v>
      </c>
      <c r="D206" s="742" t="s">
        <v>3449</v>
      </c>
      <c r="E206" s="743" t="s">
        <v>2387</v>
      </c>
      <c r="F206" s="661" t="s">
        <v>2367</v>
      </c>
      <c r="G206" s="661" t="s">
        <v>2483</v>
      </c>
      <c r="H206" s="661" t="s">
        <v>1517</v>
      </c>
      <c r="I206" s="661" t="s">
        <v>1580</v>
      </c>
      <c r="J206" s="661" t="s">
        <v>1581</v>
      </c>
      <c r="K206" s="661" t="s">
        <v>2341</v>
      </c>
      <c r="L206" s="662">
        <v>65.989999999999995</v>
      </c>
      <c r="M206" s="662">
        <v>3167.5199999999995</v>
      </c>
      <c r="N206" s="661">
        <v>48</v>
      </c>
      <c r="O206" s="744">
        <v>12.5</v>
      </c>
      <c r="P206" s="662">
        <v>2111.6799999999998</v>
      </c>
      <c r="Q206" s="677">
        <v>0.66666666666666674</v>
      </c>
      <c r="R206" s="661">
        <v>32</v>
      </c>
      <c r="S206" s="677">
        <v>0.66666666666666663</v>
      </c>
      <c r="T206" s="744">
        <v>8.5</v>
      </c>
      <c r="U206" s="700">
        <v>0.68</v>
      </c>
    </row>
    <row r="207" spans="1:21" ht="14.4" customHeight="1" x14ac:dyDescent="0.3">
      <c r="A207" s="660">
        <v>7</v>
      </c>
      <c r="B207" s="661" t="s">
        <v>2167</v>
      </c>
      <c r="C207" s="661" t="s">
        <v>2372</v>
      </c>
      <c r="D207" s="742" t="s">
        <v>3449</v>
      </c>
      <c r="E207" s="743" t="s">
        <v>2387</v>
      </c>
      <c r="F207" s="661" t="s">
        <v>2367</v>
      </c>
      <c r="G207" s="661" t="s">
        <v>2483</v>
      </c>
      <c r="H207" s="661" t="s">
        <v>1517</v>
      </c>
      <c r="I207" s="661" t="s">
        <v>1623</v>
      </c>
      <c r="J207" s="661" t="s">
        <v>1538</v>
      </c>
      <c r="K207" s="661" t="s">
        <v>2342</v>
      </c>
      <c r="L207" s="662">
        <v>132</v>
      </c>
      <c r="M207" s="662">
        <v>792</v>
      </c>
      <c r="N207" s="661">
        <v>6</v>
      </c>
      <c r="O207" s="744">
        <v>1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7</v>
      </c>
      <c r="B208" s="661" t="s">
        <v>2167</v>
      </c>
      <c r="C208" s="661" t="s">
        <v>2372</v>
      </c>
      <c r="D208" s="742" t="s">
        <v>3449</v>
      </c>
      <c r="E208" s="743" t="s">
        <v>2387</v>
      </c>
      <c r="F208" s="661" t="s">
        <v>2367</v>
      </c>
      <c r="G208" s="661" t="s">
        <v>2483</v>
      </c>
      <c r="H208" s="661" t="s">
        <v>566</v>
      </c>
      <c r="I208" s="661" t="s">
        <v>2484</v>
      </c>
      <c r="J208" s="661" t="s">
        <v>2485</v>
      </c>
      <c r="K208" s="661" t="s">
        <v>2486</v>
      </c>
      <c r="L208" s="662">
        <v>123.2</v>
      </c>
      <c r="M208" s="662">
        <v>2217.6000000000004</v>
      </c>
      <c r="N208" s="661">
        <v>18</v>
      </c>
      <c r="O208" s="744">
        <v>3</v>
      </c>
      <c r="P208" s="662">
        <v>739.2</v>
      </c>
      <c r="Q208" s="677">
        <v>0.33333333333333331</v>
      </c>
      <c r="R208" s="661">
        <v>6</v>
      </c>
      <c r="S208" s="677">
        <v>0.33333333333333331</v>
      </c>
      <c r="T208" s="744">
        <v>1</v>
      </c>
      <c r="U208" s="700">
        <v>0.33333333333333331</v>
      </c>
    </row>
    <row r="209" spans="1:21" ht="14.4" customHeight="1" x14ac:dyDescent="0.3">
      <c r="A209" s="660">
        <v>7</v>
      </c>
      <c r="B209" s="661" t="s">
        <v>2167</v>
      </c>
      <c r="C209" s="661" t="s">
        <v>2372</v>
      </c>
      <c r="D209" s="742" t="s">
        <v>3449</v>
      </c>
      <c r="E209" s="743" t="s">
        <v>2387</v>
      </c>
      <c r="F209" s="661" t="s">
        <v>2367</v>
      </c>
      <c r="G209" s="661" t="s">
        <v>2627</v>
      </c>
      <c r="H209" s="661" t="s">
        <v>566</v>
      </c>
      <c r="I209" s="661" t="s">
        <v>2916</v>
      </c>
      <c r="J209" s="661" t="s">
        <v>2917</v>
      </c>
      <c r="K209" s="661" t="s">
        <v>2918</v>
      </c>
      <c r="L209" s="662">
        <v>0</v>
      </c>
      <c r="M209" s="662">
        <v>0</v>
      </c>
      <c r="N209" s="661">
        <v>3</v>
      </c>
      <c r="O209" s="744">
        <v>0.5</v>
      </c>
      <c r="P209" s="662">
        <v>0</v>
      </c>
      <c r="Q209" s="677"/>
      <c r="R209" s="661">
        <v>3</v>
      </c>
      <c r="S209" s="677">
        <v>1</v>
      </c>
      <c r="T209" s="744">
        <v>0.5</v>
      </c>
      <c r="U209" s="700">
        <v>1</v>
      </c>
    </row>
    <row r="210" spans="1:21" ht="14.4" customHeight="1" x14ac:dyDescent="0.3">
      <c r="A210" s="660">
        <v>7</v>
      </c>
      <c r="B210" s="661" t="s">
        <v>2167</v>
      </c>
      <c r="C210" s="661" t="s">
        <v>2372</v>
      </c>
      <c r="D210" s="742" t="s">
        <v>3449</v>
      </c>
      <c r="E210" s="743" t="s">
        <v>2387</v>
      </c>
      <c r="F210" s="661" t="s">
        <v>2367</v>
      </c>
      <c r="G210" s="661" t="s">
        <v>2501</v>
      </c>
      <c r="H210" s="661" t="s">
        <v>566</v>
      </c>
      <c r="I210" s="661" t="s">
        <v>2502</v>
      </c>
      <c r="J210" s="661" t="s">
        <v>2503</v>
      </c>
      <c r="K210" s="661" t="s">
        <v>2504</v>
      </c>
      <c r="L210" s="662">
        <v>24.68</v>
      </c>
      <c r="M210" s="662">
        <v>1431.4399999999998</v>
      </c>
      <c r="N210" s="661">
        <v>58</v>
      </c>
      <c r="O210" s="744">
        <v>12.5</v>
      </c>
      <c r="P210" s="662">
        <v>814.43999999999994</v>
      </c>
      <c r="Q210" s="677">
        <v>0.56896551724137934</v>
      </c>
      <c r="R210" s="661">
        <v>33</v>
      </c>
      <c r="S210" s="677">
        <v>0.56896551724137934</v>
      </c>
      <c r="T210" s="744">
        <v>8</v>
      </c>
      <c r="U210" s="700">
        <v>0.64</v>
      </c>
    </row>
    <row r="211" spans="1:21" ht="14.4" customHeight="1" x14ac:dyDescent="0.3">
      <c r="A211" s="660">
        <v>7</v>
      </c>
      <c r="B211" s="661" t="s">
        <v>2167</v>
      </c>
      <c r="C211" s="661" t="s">
        <v>2372</v>
      </c>
      <c r="D211" s="742" t="s">
        <v>3449</v>
      </c>
      <c r="E211" s="743" t="s">
        <v>2387</v>
      </c>
      <c r="F211" s="661" t="s">
        <v>2367</v>
      </c>
      <c r="G211" s="661" t="s">
        <v>2501</v>
      </c>
      <c r="H211" s="661" t="s">
        <v>566</v>
      </c>
      <c r="I211" s="661" t="s">
        <v>2919</v>
      </c>
      <c r="J211" s="661" t="s">
        <v>2920</v>
      </c>
      <c r="K211" s="661" t="s">
        <v>2921</v>
      </c>
      <c r="L211" s="662">
        <v>74.06</v>
      </c>
      <c r="M211" s="662">
        <v>444.36</v>
      </c>
      <c r="N211" s="661">
        <v>6</v>
      </c>
      <c r="O211" s="744">
        <v>1</v>
      </c>
      <c r="P211" s="662">
        <v>222.18</v>
      </c>
      <c r="Q211" s="677">
        <v>0.5</v>
      </c>
      <c r="R211" s="661">
        <v>3</v>
      </c>
      <c r="S211" s="677">
        <v>0.5</v>
      </c>
      <c r="T211" s="744">
        <v>0.5</v>
      </c>
      <c r="U211" s="700">
        <v>0.5</v>
      </c>
    </row>
    <row r="212" spans="1:21" ht="14.4" customHeight="1" x14ac:dyDescent="0.3">
      <c r="A212" s="660">
        <v>7</v>
      </c>
      <c r="B212" s="661" t="s">
        <v>2167</v>
      </c>
      <c r="C212" s="661" t="s">
        <v>2372</v>
      </c>
      <c r="D212" s="742" t="s">
        <v>3449</v>
      </c>
      <c r="E212" s="743" t="s">
        <v>2387</v>
      </c>
      <c r="F212" s="661" t="s">
        <v>2367</v>
      </c>
      <c r="G212" s="661" t="s">
        <v>2922</v>
      </c>
      <c r="H212" s="661" t="s">
        <v>1517</v>
      </c>
      <c r="I212" s="661" t="s">
        <v>1599</v>
      </c>
      <c r="J212" s="661" t="s">
        <v>1600</v>
      </c>
      <c r="K212" s="661" t="s">
        <v>1601</v>
      </c>
      <c r="L212" s="662">
        <v>132</v>
      </c>
      <c r="M212" s="662">
        <v>396</v>
      </c>
      <c r="N212" s="661">
        <v>3</v>
      </c>
      <c r="O212" s="744">
        <v>0.5</v>
      </c>
      <c r="P212" s="662">
        <v>396</v>
      </c>
      <c r="Q212" s="677">
        <v>1</v>
      </c>
      <c r="R212" s="661">
        <v>3</v>
      </c>
      <c r="S212" s="677">
        <v>1</v>
      </c>
      <c r="T212" s="744">
        <v>0.5</v>
      </c>
      <c r="U212" s="700">
        <v>1</v>
      </c>
    </row>
    <row r="213" spans="1:21" ht="14.4" customHeight="1" x14ac:dyDescent="0.3">
      <c r="A213" s="660">
        <v>7</v>
      </c>
      <c r="B213" s="661" t="s">
        <v>2167</v>
      </c>
      <c r="C213" s="661" t="s">
        <v>2372</v>
      </c>
      <c r="D213" s="742" t="s">
        <v>3449</v>
      </c>
      <c r="E213" s="743" t="s">
        <v>2387</v>
      </c>
      <c r="F213" s="661" t="s">
        <v>2367</v>
      </c>
      <c r="G213" s="661" t="s">
        <v>2824</v>
      </c>
      <c r="H213" s="661" t="s">
        <v>566</v>
      </c>
      <c r="I213" s="661" t="s">
        <v>2831</v>
      </c>
      <c r="J213" s="661" t="s">
        <v>2832</v>
      </c>
      <c r="K213" s="661" t="s">
        <v>2833</v>
      </c>
      <c r="L213" s="662">
        <v>1938.97</v>
      </c>
      <c r="M213" s="662">
        <v>19389.7</v>
      </c>
      <c r="N213" s="661">
        <v>10</v>
      </c>
      <c r="O213" s="744">
        <v>2</v>
      </c>
      <c r="P213" s="662">
        <v>7755.88</v>
      </c>
      <c r="Q213" s="677">
        <v>0.39999999999999997</v>
      </c>
      <c r="R213" s="661">
        <v>4</v>
      </c>
      <c r="S213" s="677">
        <v>0.4</v>
      </c>
      <c r="T213" s="744">
        <v>1</v>
      </c>
      <c r="U213" s="700">
        <v>0.5</v>
      </c>
    </row>
    <row r="214" spans="1:21" ht="14.4" customHeight="1" x14ac:dyDescent="0.3">
      <c r="A214" s="660">
        <v>7</v>
      </c>
      <c r="B214" s="661" t="s">
        <v>2167</v>
      </c>
      <c r="C214" s="661" t="s">
        <v>2372</v>
      </c>
      <c r="D214" s="742" t="s">
        <v>3449</v>
      </c>
      <c r="E214" s="743" t="s">
        <v>2387</v>
      </c>
      <c r="F214" s="661" t="s">
        <v>2367</v>
      </c>
      <c r="G214" s="661" t="s">
        <v>2824</v>
      </c>
      <c r="H214" s="661" t="s">
        <v>566</v>
      </c>
      <c r="I214" s="661" t="s">
        <v>2923</v>
      </c>
      <c r="J214" s="661" t="s">
        <v>2924</v>
      </c>
      <c r="K214" s="661" t="s">
        <v>2925</v>
      </c>
      <c r="L214" s="662">
        <v>1454.23</v>
      </c>
      <c r="M214" s="662">
        <v>23267.68</v>
      </c>
      <c r="N214" s="661">
        <v>16</v>
      </c>
      <c r="O214" s="744">
        <v>3</v>
      </c>
      <c r="P214" s="662">
        <v>14542.300000000001</v>
      </c>
      <c r="Q214" s="677">
        <v>0.625</v>
      </c>
      <c r="R214" s="661">
        <v>10</v>
      </c>
      <c r="S214" s="677">
        <v>0.625</v>
      </c>
      <c r="T214" s="744">
        <v>2</v>
      </c>
      <c r="U214" s="700">
        <v>0.66666666666666663</v>
      </c>
    </row>
    <row r="215" spans="1:21" ht="14.4" customHeight="1" x14ac:dyDescent="0.3">
      <c r="A215" s="660">
        <v>7</v>
      </c>
      <c r="B215" s="661" t="s">
        <v>2167</v>
      </c>
      <c r="C215" s="661" t="s">
        <v>2372</v>
      </c>
      <c r="D215" s="742" t="s">
        <v>3449</v>
      </c>
      <c r="E215" s="743" t="s">
        <v>2387</v>
      </c>
      <c r="F215" s="661" t="s">
        <v>2367</v>
      </c>
      <c r="G215" s="661" t="s">
        <v>2824</v>
      </c>
      <c r="H215" s="661" t="s">
        <v>566</v>
      </c>
      <c r="I215" s="661" t="s">
        <v>2926</v>
      </c>
      <c r="J215" s="661" t="s">
        <v>2927</v>
      </c>
      <c r="K215" s="661" t="s">
        <v>2928</v>
      </c>
      <c r="L215" s="662">
        <v>484.75</v>
      </c>
      <c r="M215" s="662">
        <v>9210.25</v>
      </c>
      <c r="N215" s="661">
        <v>19</v>
      </c>
      <c r="O215" s="744">
        <v>4</v>
      </c>
      <c r="P215" s="662">
        <v>484.75</v>
      </c>
      <c r="Q215" s="677">
        <v>5.2631578947368418E-2</v>
      </c>
      <c r="R215" s="661">
        <v>1</v>
      </c>
      <c r="S215" s="677">
        <v>5.2631578947368418E-2</v>
      </c>
      <c r="T215" s="744">
        <v>1</v>
      </c>
      <c r="U215" s="700">
        <v>0.25</v>
      </c>
    </row>
    <row r="216" spans="1:21" ht="14.4" customHeight="1" x14ac:dyDescent="0.3">
      <c r="A216" s="660">
        <v>7</v>
      </c>
      <c r="B216" s="661" t="s">
        <v>2167</v>
      </c>
      <c r="C216" s="661" t="s">
        <v>2372</v>
      </c>
      <c r="D216" s="742" t="s">
        <v>3449</v>
      </c>
      <c r="E216" s="743" t="s">
        <v>2387</v>
      </c>
      <c r="F216" s="661" t="s">
        <v>2367</v>
      </c>
      <c r="G216" s="661" t="s">
        <v>2824</v>
      </c>
      <c r="H216" s="661" t="s">
        <v>566</v>
      </c>
      <c r="I216" s="661" t="s">
        <v>2834</v>
      </c>
      <c r="J216" s="661" t="s">
        <v>2835</v>
      </c>
      <c r="K216" s="661" t="s">
        <v>2836</v>
      </c>
      <c r="L216" s="662">
        <v>969.48</v>
      </c>
      <c r="M216" s="662">
        <v>19389.600000000002</v>
      </c>
      <c r="N216" s="661">
        <v>20</v>
      </c>
      <c r="O216" s="744">
        <v>4</v>
      </c>
      <c r="P216" s="662">
        <v>13572.720000000001</v>
      </c>
      <c r="Q216" s="677">
        <v>0.7</v>
      </c>
      <c r="R216" s="661">
        <v>14</v>
      </c>
      <c r="S216" s="677">
        <v>0.7</v>
      </c>
      <c r="T216" s="744">
        <v>3</v>
      </c>
      <c r="U216" s="700">
        <v>0.75</v>
      </c>
    </row>
    <row r="217" spans="1:21" ht="14.4" customHeight="1" x14ac:dyDescent="0.3">
      <c r="A217" s="660">
        <v>7</v>
      </c>
      <c r="B217" s="661" t="s">
        <v>2167</v>
      </c>
      <c r="C217" s="661" t="s">
        <v>2372</v>
      </c>
      <c r="D217" s="742" t="s">
        <v>3449</v>
      </c>
      <c r="E217" s="743" t="s">
        <v>2387</v>
      </c>
      <c r="F217" s="661" t="s">
        <v>2367</v>
      </c>
      <c r="G217" s="661" t="s">
        <v>2837</v>
      </c>
      <c r="H217" s="661" t="s">
        <v>1517</v>
      </c>
      <c r="I217" s="661" t="s">
        <v>2841</v>
      </c>
      <c r="J217" s="661" t="s">
        <v>2839</v>
      </c>
      <c r="K217" s="661" t="s">
        <v>2842</v>
      </c>
      <c r="L217" s="662">
        <v>848.49</v>
      </c>
      <c r="M217" s="662">
        <v>18666.78</v>
      </c>
      <c r="N217" s="661">
        <v>22</v>
      </c>
      <c r="O217" s="744">
        <v>6.5</v>
      </c>
      <c r="P217" s="662">
        <v>10181.880000000001</v>
      </c>
      <c r="Q217" s="677">
        <v>0.54545454545454553</v>
      </c>
      <c r="R217" s="661">
        <v>12</v>
      </c>
      <c r="S217" s="677">
        <v>0.54545454545454541</v>
      </c>
      <c r="T217" s="744">
        <v>3.5</v>
      </c>
      <c r="U217" s="700">
        <v>0.53846153846153844</v>
      </c>
    </row>
    <row r="218" spans="1:21" ht="14.4" customHeight="1" x14ac:dyDescent="0.3">
      <c r="A218" s="660">
        <v>7</v>
      </c>
      <c r="B218" s="661" t="s">
        <v>2167</v>
      </c>
      <c r="C218" s="661" t="s">
        <v>2372</v>
      </c>
      <c r="D218" s="742" t="s">
        <v>3449</v>
      </c>
      <c r="E218" s="743" t="s">
        <v>2387</v>
      </c>
      <c r="F218" s="661" t="s">
        <v>2367</v>
      </c>
      <c r="G218" s="661" t="s">
        <v>2929</v>
      </c>
      <c r="H218" s="661" t="s">
        <v>566</v>
      </c>
      <c r="I218" s="661" t="s">
        <v>2930</v>
      </c>
      <c r="J218" s="661" t="s">
        <v>2931</v>
      </c>
      <c r="K218" s="661" t="s">
        <v>2932</v>
      </c>
      <c r="L218" s="662">
        <v>0</v>
      </c>
      <c r="M218" s="662">
        <v>0</v>
      </c>
      <c r="N218" s="661">
        <v>2</v>
      </c>
      <c r="O218" s="744">
        <v>0.5</v>
      </c>
      <c r="P218" s="662">
        <v>0</v>
      </c>
      <c r="Q218" s="677"/>
      <c r="R218" s="661">
        <v>2</v>
      </c>
      <c r="S218" s="677">
        <v>1</v>
      </c>
      <c r="T218" s="744">
        <v>0.5</v>
      </c>
      <c r="U218" s="700">
        <v>1</v>
      </c>
    </row>
    <row r="219" spans="1:21" ht="14.4" customHeight="1" x14ac:dyDescent="0.3">
      <c r="A219" s="660">
        <v>7</v>
      </c>
      <c r="B219" s="661" t="s">
        <v>2167</v>
      </c>
      <c r="C219" s="661" t="s">
        <v>2372</v>
      </c>
      <c r="D219" s="742" t="s">
        <v>3449</v>
      </c>
      <c r="E219" s="743" t="s">
        <v>2387</v>
      </c>
      <c r="F219" s="661" t="s">
        <v>2367</v>
      </c>
      <c r="G219" s="661" t="s">
        <v>2843</v>
      </c>
      <c r="H219" s="661" t="s">
        <v>566</v>
      </c>
      <c r="I219" s="661" t="s">
        <v>2844</v>
      </c>
      <c r="J219" s="661" t="s">
        <v>2845</v>
      </c>
      <c r="K219" s="661" t="s">
        <v>2846</v>
      </c>
      <c r="L219" s="662">
        <v>838.65</v>
      </c>
      <c r="M219" s="662">
        <v>12579.75</v>
      </c>
      <c r="N219" s="661">
        <v>15</v>
      </c>
      <c r="O219" s="744">
        <v>3</v>
      </c>
      <c r="P219" s="662">
        <v>7547.85</v>
      </c>
      <c r="Q219" s="677">
        <v>0.6</v>
      </c>
      <c r="R219" s="661">
        <v>9</v>
      </c>
      <c r="S219" s="677">
        <v>0.6</v>
      </c>
      <c r="T219" s="744">
        <v>2</v>
      </c>
      <c r="U219" s="700">
        <v>0.66666666666666663</v>
      </c>
    </row>
    <row r="220" spans="1:21" ht="14.4" customHeight="1" x14ac:dyDescent="0.3">
      <c r="A220" s="660">
        <v>7</v>
      </c>
      <c r="B220" s="661" t="s">
        <v>2167</v>
      </c>
      <c r="C220" s="661" t="s">
        <v>2372</v>
      </c>
      <c r="D220" s="742" t="s">
        <v>3449</v>
      </c>
      <c r="E220" s="743" t="s">
        <v>2387</v>
      </c>
      <c r="F220" s="661" t="s">
        <v>2367</v>
      </c>
      <c r="G220" s="661" t="s">
        <v>2843</v>
      </c>
      <c r="H220" s="661" t="s">
        <v>566</v>
      </c>
      <c r="I220" s="661" t="s">
        <v>2847</v>
      </c>
      <c r="J220" s="661" t="s">
        <v>2848</v>
      </c>
      <c r="K220" s="661" t="s">
        <v>2849</v>
      </c>
      <c r="L220" s="662">
        <v>1677.3</v>
      </c>
      <c r="M220" s="662">
        <v>35223.299999999996</v>
      </c>
      <c r="N220" s="661">
        <v>21</v>
      </c>
      <c r="O220" s="744">
        <v>4</v>
      </c>
      <c r="P220" s="662">
        <v>15095.699999999999</v>
      </c>
      <c r="Q220" s="677">
        <v>0.4285714285714286</v>
      </c>
      <c r="R220" s="661">
        <v>9</v>
      </c>
      <c r="S220" s="677">
        <v>0.42857142857142855</v>
      </c>
      <c r="T220" s="744">
        <v>2</v>
      </c>
      <c r="U220" s="700">
        <v>0.5</v>
      </c>
    </row>
    <row r="221" spans="1:21" ht="14.4" customHeight="1" x14ac:dyDescent="0.3">
      <c r="A221" s="660">
        <v>7</v>
      </c>
      <c r="B221" s="661" t="s">
        <v>2167</v>
      </c>
      <c r="C221" s="661" t="s">
        <v>2372</v>
      </c>
      <c r="D221" s="742" t="s">
        <v>3449</v>
      </c>
      <c r="E221" s="743" t="s">
        <v>2387</v>
      </c>
      <c r="F221" s="661" t="s">
        <v>2367</v>
      </c>
      <c r="G221" s="661" t="s">
        <v>2843</v>
      </c>
      <c r="H221" s="661" t="s">
        <v>566</v>
      </c>
      <c r="I221" s="661" t="s">
        <v>2933</v>
      </c>
      <c r="J221" s="661" t="s">
        <v>2851</v>
      </c>
      <c r="K221" s="661" t="s">
        <v>2934</v>
      </c>
      <c r="L221" s="662">
        <v>908.53</v>
      </c>
      <c r="M221" s="662">
        <v>5451.18</v>
      </c>
      <c r="N221" s="661">
        <v>6</v>
      </c>
      <c r="O221" s="744">
        <v>1</v>
      </c>
      <c r="P221" s="662">
        <v>5451.18</v>
      </c>
      <c r="Q221" s="677">
        <v>1</v>
      </c>
      <c r="R221" s="661">
        <v>6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7</v>
      </c>
      <c r="B222" s="661" t="s">
        <v>2167</v>
      </c>
      <c r="C222" s="661" t="s">
        <v>2372</v>
      </c>
      <c r="D222" s="742" t="s">
        <v>3449</v>
      </c>
      <c r="E222" s="743" t="s">
        <v>2387</v>
      </c>
      <c r="F222" s="661" t="s">
        <v>2367</v>
      </c>
      <c r="G222" s="661" t="s">
        <v>2843</v>
      </c>
      <c r="H222" s="661" t="s">
        <v>566</v>
      </c>
      <c r="I222" s="661" t="s">
        <v>2850</v>
      </c>
      <c r="J222" s="661" t="s">
        <v>2851</v>
      </c>
      <c r="K222" s="661" t="s">
        <v>2852</v>
      </c>
      <c r="L222" s="662">
        <v>454.27</v>
      </c>
      <c r="M222" s="662">
        <v>12719.56</v>
      </c>
      <c r="N222" s="661">
        <v>28</v>
      </c>
      <c r="O222" s="744">
        <v>5</v>
      </c>
      <c r="P222" s="662">
        <v>10448.209999999999</v>
      </c>
      <c r="Q222" s="677">
        <v>0.8214285714285714</v>
      </c>
      <c r="R222" s="661">
        <v>23</v>
      </c>
      <c r="S222" s="677">
        <v>0.8214285714285714</v>
      </c>
      <c r="T222" s="744">
        <v>4</v>
      </c>
      <c r="U222" s="700">
        <v>0.8</v>
      </c>
    </row>
    <row r="223" spans="1:21" ht="14.4" customHeight="1" x14ac:dyDescent="0.3">
      <c r="A223" s="660">
        <v>7</v>
      </c>
      <c r="B223" s="661" t="s">
        <v>2167</v>
      </c>
      <c r="C223" s="661" t="s">
        <v>2372</v>
      </c>
      <c r="D223" s="742" t="s">
        <v>3449</v>
      </c>
      <c r="E223" s="743" t="s">
        <v>2387</v>
      </c>
      <c r="F223" s="661" t="s">
        <v>2367</v>
      </c>
      <c r="G223" s="661" t="s">
        <v>2843</v>
      </c>
      <c r="H223" s="661" t="s">
        <v>566</v>
      </c>
      <c r="I223" s="661" t="s">
        <v>2935</v>
      </c>
      <c r="J223" s="661" t="s">
        <v>2848</v>
      </c>
      <c r="K223" s="661" t="s">
        <v>2936</v>
      </c>
      <c r="L223" s="662">
        <v>0</v>
      </c>
      <c r="M223" s="662">
        <v>0</v>
      </c>
      <c r="N223" s="661">
        <v>6</v>
      </c>
      <c r="O223" s="744">
        <v>1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7</v>
      </c>
      <c r="B224" s="661" t="s">
        <v>2167</v>
      </c>
      <c r="C224" s="661" t="s">
        <v>2372</v>
      </c>
      <c r="D224" s="742" t="s">
        <v>3449</v>
      </c>
      <c r="E224" s="743" t="s">
        <v>2387</v>
      </c>
      <c r="F224" s="661" t="s">
        <v>2367</v>
      </c>
      <c r="G224" s="661" t="s">
        <v>2937</v>
      </c>
      <c r="H224" s="661" t="s">
        <v>566</v>
      </c>
      <c r="I224" s="661" t="s">
        <v>985</v>
      </c>
      <c r="J224" s="661" t="s">
        <v>986</v>
      </c>
      <c r="K224" s="661" t="s">
        <v>2938</v>
      </c>
      <c r="L224" s="662">
        <v>60.9</v>
      </c>
      <c r="M224" s="662">
        <v>182.7</v>
      </c>
      <c r="N224" s="661">
        <v>3</v>
      </c>
      <c r="O224" s="744">
        <v>1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7</v>
      </c>
      <c r="B225" s="661" t="s">
        <v>2167</v>
      </c>
      <c r="C225" s="661" t="s">
        <v>2372</v>
      </c>
      <c r="D225" s="742" t="s">
        <v>3449</v>
      </c>
      <c r="E225" s="743" t="s">
        <v>2387</v>
      </c>
      <c r="F225" s="661" t="s">
        <v>2367</v>
      </c>
      <c r="G225" s="661" t="s">
        <v>2939</v>
      </c>
      <c r="H225" s="661" t="s">
        <v>566</v>
      </c>
      <c r="I225" s="661" t="s">
        <v>1176</v>
      </c>
      <c r="J225" s="661" t="s">
        <v>1177</v>
      </c>
      <c r="K225" s="661" t="s">
        <v>1178</v>
      </c>
      <c r="L225" s="662">
        <v>70.05</v>
      </c>
      <c r="M225" s="662">
        <v>280.2</v>
      </c>
      <c r="N225" s="661">
        <v>4</v>
      </c>
      <c r="O225" s="744">
        <v>1.5</v>
      </c>
      <c r="P225" s="662">
        <v>140.1</v>
      </c>
      <c r="Q225" s="677">
        <v>0.5</v>
      </c>
      <c r="R225" s="661">
        <v>2</v>
      </c>
      <c r="S225" s="677">
        <v>0.5</v>
      </c>
      <c r="T225" s="744">
        <v>1</v>
      </c>
      <c r="U225" s="700">
        <v>0.66666666666666663</v>
      </c>
    </row>
    <row r="226" spans="1:21" ht="14.4" customHeight="1" x14ac:dyDescent="0.3">
      <c r="A226" s="660">
        <v>7</v>
      </c>
      <c r="B226" s="661" t="s">
        <v>2167</v>
      </c>
      <c r="C226" s="661" t="s">
        <v>2372</v>
      </c>
      <c r="D226" s="742" t="s">
        <v>3449</v>
      </c>
      <c r="E226" s="743" t="s">
        <v>2387</v>
      </c>
      <c r="F226" s="661" t="s">
        <v>2367</v>
      </c>
      <c r="G226" s="661" t="s">
        <v>2939</v>
      </c>
      <c r="H226" s="661" t="s">
        <v>566</v>
      </c>
      <c r="I226" s="661" t="s">
        <v>2940</v>
      </c>
      <c r="J226" s="661" t="s">
        <v>1403</v>
      </c>
      <c r="K226" s="661" t="s">
        <v>1404</v>
      </c>
      <c r="L226" s="662">
        <v>105.08</v>
      </c>
      <c r="M226" s="662">
        <v>525.4</v>
      </c>
      <c r="N226" s="661">
        <v>5</v>
      </c>
      <c r="O226" s="744">
        <v>0.5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7</v>
      </c>
      <c r="B227" s="661" t="s">
        <v>2167</v>
      </c>
      <c r="C227" s="661" t="s">
        <v>2372</v>
      </c>
      <c r="D227" s="742" t="s">
        <v>3449</v>
      </c>
      <c r="E227" s="743" t="s">
        <v>2387</v>
      </c>
      <c r="F227" s="661" t="s">
        <v>2367</v>
      </c>
      <c r="G227" s="661" t="s">
        <v>2939</v>
      </c>
      <c r="H227" s="661" t="s">
        <v>566</v>
      </c>
      <c r="I227" s="661" t="s">
        <v>2941</v>
      </c>
      <c r="J227" s="661" t="s">
        <v>2942</v>
      </c>
      <c r="K227" s="661" t="s">
        <v>1178</v>
      </c>
      <c r="L227" s="662">
        <v>70.05</v>
      </c>
      <c r="M227" s="662">
        <v>140.1</v>
      </c>
      <c r="N227" s="661">
        <v>2</v>
      </c>
      <c r="O227" s="744">
        <v>0.5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7</v>
      </c>
      <c r="B228" s="661" t="s">
        <v>2167</v>
      </c>
      <c r="C228" s="661" t="s">
        <v>2372</v>
      </c>
      <c r="D228" s="742" t="s">
        <v>3449</v>
      </c>
      <c r="E228" s="743" t="s">
        <v>2387</v>
      </c>
      <c r="F228" s="661" t="s">
        <v>2367</v>
      </c>
      <c r="G228" s="661" t="s">
        <v>2520</v>
      </c>
      <c r="H228" s="661" t="s">
        <v>566</v>
      </c>
      <c r="I228" s="661" t="s">
        <v>2943</v>
      </c>
      <c r="J228" s="661" t="s">
        <v>2944</v>
      </c>
      <c r="K228" s="661" t="s">
        <v>2945</v>
      </c>
      <c r="L228" s="662">
        <v>64.56</v>
      </c>
      <c r="M228" s="662">
        <v>129.12</v>
      </c>
      <c r="N228" s="661">
        <v>2</v>
      </c>
      <c r="O228" s="744">
        <v>1</v>
      </c>
      <c r="P228" s="662">
        <v>129.12</v>
      </c>
      <c r="Q228" s="677">
        <v>1</v>
      </c>
      <c r="R228" s="661">
        <v>2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7</v>
      </c>
      <c r="B229" s="661" t="s">
        <v>2167</v>
      </c>
      <c r="C229" s="661" t="s">
        <v>2372</v>
      </c>
      <c r="D229" s="742" t="s">
        <v>3449</v>
      </c>
      <c r="E229" s="743" t="s">
        <v>2387</v>
      </c>
      <c r="F229" s="661" t="s">
        <v>2367</v>
      </c>
      <c r="G229" s="661" t="s">
        <v>2946</v>
      </c>
      <c r="H229" s="661" t="s">
        <v>566</v>
      </c>
      <c r="I229" s="661" t="s">
        <v>2947</v>
      </c>
      <c r="J229" s="661" t="s">
        <v>2948</v>
      </c>
      <c r="K229" s="661" t="s">
        <v>798</v>
      </c>
      <c r="L229" s="662">
        <v>0</v>
      </c>
      <c r="M229" s="662">
        <v>0</v>
      </c>
      <c r="N229" s="661">
        <v>1</v>
      </c>
      <c r="O229" s="744">
        <v>0.5</v>
      </c>
      <c r="P229" s="662">
        <v>0</v>
      </c>
      <c r="Q229" s="677"/>
      <c r="R229" s="661">
        <v>1</v>
      </c>
      <c r="S229" s="677">
        <v>1</v>
      </c>
      <c r="T229" s="744">
        <v>0.5</v>
      </c>
      <c r="U229" s="700">
        <v>1</v>
      </c>
    </row>
    <row r="230" spans="1:21" ht="14.4" customHeight="1" x14ac:dyDescent="0.3">
      <c r="A230" s="660">
        <v>7</v>
      </c>
      <c r="B230" s="661" t="s">
        <v>2167</v>
      </c>
      <c r="C230" s="661" t="s">
        <v>2372</v>
      </c>
      <c r="D230" s="742" t="s">
        <v>3449</v>
      </c>
      <c r="E230" s="743" t="s">
        <v>2387</v>
      </c>
      <c r="F230" s="661" t="s">
        <v>2367</v>
      </c>
      <c r="G230" s="661" t="s">
        <v>2461</v>
      </c>
      <c r="H230" s="661" t="s">
        <v>1517</v>
      </c>
      <c r="I230" s="661" t="s">
        <v>2544</v>
      </c>
      <c r="J230" s="661" t="s">
        <v>2463</v>
      </c>
      <c r="K230" s="661" t="s">
        <v>2545</v>
      </c>
      <c r="L230" s="662">
        <v>96.84</v>
      </c>
      <c r="M230" s="662">
        <v>96.84</v>
      </c>
      <c r="N230" s="661">
        <v>1</v>
      </c>
      <c r="O230" s="744">
        <v>0.5</v>
      </c>
      <c r="P230" s="662">
        <v>96.84</v>
      </c>
      <c r="Q230" s="677">
        <v>1</v>
      </c>
      <c r="R230" s="661">
        <v>1</v>
      </c>
      <c r="S230" s="677">
        <v>1</v>
      </c>
      <c r="T230" s="744">
        <v>0.5</v>
      </c>
      <c r="U230" s="700">
        <v>1</v>
      </c>
    </row>
    <row r="231" spans="1:21" ht="14.4" customHeight="1" x14ac:dyDescent="0.3">
      <c r="A231" s="660">
        <v>7</v>
      </c>
      <c r="B231" s="661" t="s">
        <v>2167</v>
      </c>
      <c r="C231" s="661" t="s">
        <v>2372</v>
      </c>
      <c r="D231" s="742" t="s">
        <v>3449</v>
      </c>
      <c r="E231" s="743" t="s">
        <v>2387</v>
      </c>
      <c r="F231" s="661" t="s">
        <v>2367</v>
      </c>
      <c r="G231" s="661" t="s">
        <v>2860</v>
      </c>
      <c r="H231" s="661" t="s">
        <v>566</v>
      </c>
      <c r="I231" s="661" t="s">
        <v>2949</v>
      </c>
      <c r="J231" s="661" t="s">
        <v>2950</v>
      </c>
      <c r="K231" s="661" t="s">
        <v>1601</v>
      </c>
      <c r="L231" s="662">
        <v>208.18</v>
      </c>
      <c r="M231" s="662">
        <v>416.36</v>
      </c>
      <c r="N231" s="661">
        <v>2</v>
      </c>
      <c r="O231" s="744">
        <v>1</v>
      </c>
      <c r="P231" s="662">
        <v>416.36</v>
      </c>
      <c r="Q231" s="677">
        <v>1</v>
      </c>
      <c r="R231" s="661">
        <v>2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7</v>
      </c>
      <c r="B232" s="661" t="s">
        <v>2167</v>
      </c>
      <c r="C232" s="661" t="s">
        <v>2372</v>
      </c>
      <c r="D232" s="742" t="s">
        <v>3449</v>
      </c>
      <c r="E232" s="743" t="s">
        <v>2387</v>
      </c>
      <c r="F232" s="661" t="s">
        <v>2367</v>
      </c>
      <c r="G232" s="661" t="s">
        <v>2860</v>
      </c>
      <c r="H232" s="661" t="s">
        <v>566</v>
      </c>
      <c r="I232" s="661" t="s">
        <v>2951</v>
      </c>
      <c r="J232" s="661" t="s">
        <v>2952</v>
      </c>
      <c r="K232" s="661" t="s">
        <v>2953</v>
      </c>
      <c r="L232" s="662">
        <v>127</v>
      </c>
      <c r="M232" s="662">
        <v>3810</v>
      </c>
      <c r="N232" s="661">
        <v>30</v>
      </c>
      <c r="O232" s="744">
        <v>4</v>
      </c>
      <c r="P232" s="662">
        <v>1524</v>
      </c>
      <c r="Q232" s="677">
        <v>0.4</v>
      </c>
      <c r="R232" s="661">
        <v>12</v>
      </c>
      <c r="S232" s="677">
        <v>0.4</v>
      </c>
      <c r="T232" s="744">
        <v>2</v>
      </c>
      <c r="U232" s="700">
        <v>0.5</v>
      </c>
    </row>
    <row r="233" spans="1:21" ht="14.4" customHeight="1" x14ac:dyDescent="0.3">
      <c r="A233" s="660">
        <v>7</v>
      </c>
      <c r="B233" s="661" t="s">
        <v>2167</v>
      </c>
      <c r="C233" s="661" t="s">
        <v>2372</v>
      </c>
      <c r="D233" s="742" t="s">
        <v>3449</v>
      </c>
      <c r="E233" s="743" t="s">
        <v>2387</v>
      </c>
      <c r="F233" s="661" t="s">
        <v>2367</v>
      </c>
      <c r="G233" s="661" t="s">
        <v>2860</v>
      </c>
      <c r="H233" s="661" t="s">
        <v>566</v>
      </c>
      <c r="I233" s="661" t="s">
        <v>2954</v>
      </c>
      <c r="J233" s="661" t="s">
        <v>2955</v>
      </c>
      <c r="K233" s="661" t="s">
        <v>2892</v>
      </c>
      <c r="L233" s="662">
        <v>389.92</v>
      </c>
      <c r="M233" s="662">
        <v>7018.56</v>
      </c>
      <c r="N233" s="661">
        <v>18</v>
      </c>
      <c r="O233" s="744">
        <v>2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7</v>
      </c>
      <c r="B234" s="661" t="s">
        <v>2167</v>
      </c>
      <c r="C234" s="661" t="s">
        <v>2372</v>
      </c>
      <c r="D234" s="742" t="s">
        <v>3449</v>
      </c>
      <c r="E234" s="743" t="s">
        <v>2387</v>
      </c>
      <c r="F234" s="661" t="s">
        <v>2367</v>
      </c>
      <c r="G234" s="661" t="s">
        <v>2860</v>
      </c>
      <c r="H234" s="661" t="s">
        <v>566</v>
      </c>
      <c r="I234" s="661" t="s">
        <v>2956</v>
      </c>
      <c r="J234" s="661" t="s">
        <v>2862</v>
      </c>
      <c r="K234" s="661" t="s">
        <v>2863</v>
      </c>
      <c r="L234" s="662">
        <v>701.65</v>
      </c>
      <c r="M234" s="662">
        <v>5613.2</v>
      </c>
      <c r="N234" s="661">
        <v>8</v>
      </c>
      <c r="O234" s="744">
        <v>1</v>
      </c>
      <c r="P234" s="662">
        <v>5613.2</v>
      </c>
      <c r="Q234" s="677">
        <v>1</v>
      </c>
      <c r="R234" s="661">
        <v>8</v>
      </c>
      <c r="S234" s="677">
        <v>1</v>
      </c>
      <c r="T234" s="744">
        <v>1</v>
      </c>
      <c r="U234" s="700">
        <v>1</v>
      </c>
    </row>
    <row r="235" spans="1:21" ht="14.4" customHeight="1" x14ac:dyDescent="0.3">
      <c r="A235" s="660">
        <v>7</v>
      </c>
      <c r="B235" s="661" t="s">
        <v>2167</v>
      </c>
      <c r="C235" s="661" t="s">
        <v>2372</v>
      </c>
      <c r="D235" s="742" t="s">
        <v>3449</v>
      </c>
      <c r="E235" s="743" t="s">
        <v>2387</v>
      </c>
      <c r="F235" s="661" t="s">
        <v>2367</v>
      </c>
      <c r="G235" s="661" t="s">
        <v>2465</v>
      </c>
      <c r="H235" s="661" t="s">
        <v>1517</v>
      </c>
      <c r="I235" s="661" t="s">
        <v>1526</v>
      </c>
      <c r="J235" s="661" t="s">
        <v>1527</v>
      </c>
      <c r="K235" s="661" t="s">
        <v>2329</v>
      </c>
      <c r="L235" s="662">
        <v>48.42</v>
      </c>
      <c r="M235" s="662">
        <v>290.52</v>
      </c>
      <c r="N235" s="661">
        <v>6</v>
      </c>
      <c r="O235" s="744">
        <v>2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7</v>
      </c>
      <c r="B236" s="661" t="s">
        <v>2167</v>
      </c>
      <c r="C236" s="661" t="s">
        <v>2372</v>
      </c>
      <c r="D236" s="742" t="s">
        <v>3449</v>
      </c>
      <c r="E236" s="743" t="s">
        <v>2387</v>
      </c>
      <c r="F236" s="661" t="s">
        <v>2367</v>
      </c>
      <c r="G236" s="661" t="s">
        <v>2432</v>
      </c>
      <c r="H236" s="661" t="s">
        <v>566</v>
      </c>
      <c r="I236" s="661" t="s">
        <v>2433</v>
      </c>
      <c r="J236" s="661" t="s">
        <v>2434</v>
      </c>
      <c r="K236" s="661" t="s">
        <v>2435</v>
      </c>
      <c r="L236" s="662">
        <v>334.66</v>
      </c>
      <c r="M236" s="662">
        <v>334.66</v>
      </c>
      <c r="N236" s="661">
        <v>1</v>
      </c>
      <c r="O236" s="744">
        <v>1</v>
      </c>
      <c r="P236" s="662">
        <v>334.66</v>
      </c>
      <c r="Q236" s="677">
        <v>1</v>
      </c>
      <c r="R236" s="661">
        <v>1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7</v>
      </c>
      <c r="B237" s="661" t="s">
        <v>2167</v>
      </c>
      <c r="C237" s="661" t="s">
        <v>2372</v>
      </c>
      <c r="D237" s="742" t="s">
        <v>3449</v>
      </c>
      <c r="E237" s="743" t="s">
        <v>2387</v>
      </c>
      <c r="F237" s="661" t="s">
        <v>2367</v>
      </c>
      <c r="G237" s="661" t="s">
        <v>2432</v>
      </c>
      <c r="H237" s="661" t="s">
        <v>566</v>
      </c>
      <c r="I237" s="661" t="s">
        <v>2868</v>
      </c>
      <c r="J237" s="661" t="s">
        <v>1254</v>
      </c>
      <c r="K237" s="661" t="s">
        <v>2547</v>
      </c>
      <c r="L237" s="662">
        <v>301.2</v>
      </c>
      <c r="M237" s="662">
        <v>602.4</v>
      </c>
      <c r="N237" s="661">
        <v>2</v>
      </c>
      <c r="O237" s="744">
        <v>1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7</v>
      </c>
      <c r="B238" s="661" t="s">
        <v>2167</v>
      </c>
      <c r="C238" s="661" t="s">
        <v>2372</v>
      </c>
      <c r="D238" s="742" t="s">
        <v>3449</v>
      </c>
      <c r="E238" s="743" t="s">
        <v>2387</v>
      </c>
      <c r="F238" s="661" t="s">
        <v>2367</v>
      </c>
      <c r="G238" s="661" t="s">
        <v>2869</v>
      </c>
      <c r="H238" s="661" t="s">
        <v>566</v>
      </c>
      <c r="I238" s="661" t="s">
        <v>2957</v>
      </c>
      <c r="J238" s="661" t="s">
        <v>2958</v>
      </c>
      <c r="K238" s="661" t="s">
        <v>2959</v>
      </c>
      <c r="L238" s="662">
        <v>1677.3</v>
      </c>
      <c r="M238" s="662">
        <v>15095.699999999999</v>
      </c>
      <c r="N238" s="661">
        <v>9</v>
      </c>
      <c r="O238" s="744">
        <v>2</v>
      </c>
      <c r="P238" s="662">
        <v>10063.799999999999</v>
      </c>
      <c r="Q238" s="677">
        <v>0.66666666666666663</v>
      </c>
      <c r="R238" s="661">
        <v>6</v>
      </c>
      <c r="S238" s="677">
        <v>0.66666666666666663</v>
      </c>
      <c r="T238" s="744">
        <v>1</v>
      </c>
      <c r="U238" s="700">
        <v>0.5</v>
      </c>
    </row>
    <row r="239" spans="1:21" ht="14.4" customHeight="1" x14ac:dyDescent="0.3">
      <c r="A239" s="660">
        <v>7</v>
      </c>
      <c r="B239" s="661" t="s">
        <v>2167</v>
      </c>
      <c r="C239" s="661" t="s">
        <v>2372</v>
      </c>
      <c r="D239" s="742" t="s">
        <v>3449</v>
      </c>
      <c r="E239" s="743" t="s">
        <v>2387</v>
      </c>
      <c r="F239" s="661" t="s">
        <v>2367</v>
      </c>
      <c r="G239" s="661" t="s">
        <v>2869</v>
      </c>
      <c r="H239" s="661" t="s">
        <v>566</v>
      </c>
      <c r="I239" s="661" t="s">
        <v>2870</v>
      </c>
      <c r="J239" s="661" t="s">
        <v>2871</v>
      </c>
      <c r="K239" s="661" t="s">
        <v>2872</v>
      </c>
      <c r="L239" s="662">
        <v>454.27</v>
      </c>
      <c r="M239" s="662">
        <v>16353.72</v>
      </c>
      <c r="N239" s="661">
        <v>36</v>
      </c>
      <c r="O239" s="744">
        <v>6</v>
      </c>
      <c r="P239" s="662">
        <v>8176.86</v>
      </c>
      <c r="Q239" s="677">
        <v>0.5</v>
      </c>
      <c r="R239" s="661">
        <v>18</v>
      </c>
      <c r="S239" s="677">
        <v>0.5</v>
      </c>
      <c r="T239" s="744">
        <v>4</v>
      </c>
      <c r="U239" s="700">
        <v>0.66666666666666663</v>
      </c>
    </row>
    <row r="240" spans="1:21" ht="14.4" customHeight="1" x14ac:dyDescent="0.3">
      <c r="A240" s="660">
        <v>7</v>
      </c>
      <c r="B240" s="661" t="s">
        <v>2167</v>
      </c>
      <c r="C240" s="661" t="s">
        <v>2372</v>
      </c>
      <c r="D240" s="742" t="s">
        <v>3449</v>
      </c>
      <c r="E240" s="743" t="s">
        <v>2387</v>
      </c>
      <c r="F240" s="661" t="s">
        <v>2367</v>
      </c>
      <c r="G240" s="661" t="s">
        <v>2869</v>
      </c>
      <c r="H240" s="661" t="s">
        <v>566</v>
      </c>
      <c r="I240" s="661" t="s">
        <v>2960</v>
      </c>
      <c r="J240" s="661" t="s">
        <v>2961</v>
      </c>
      <c r="K240" s="661" t="s">
        <v>2962</v>
      </c>
      <c r="L240" s="662">
        <v>583.70000000000005</v>
      </c>
      <c r="M240" s="662">
        <v>1751.1000000000001</v>
      </c>
      <c r="N240" s="661">
        <v>3</v>
      </c>
      <c r="O240" s="744">
        <v>1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7</v>
      </c>
      <c r="B241" s="661" t="s">
        <v>2167</v>
      </c>
      <c r="C241" s="661" t="s">
        <v>2372</v>
      </c>
      <c r="D241" s="742" t="s">
        <v>3449</v>
      </c>
      <c r="E241" s="743" t="s">
        <v>2387</v>
      </c>
      <c r="F241" s="661" t="s">
        <v>2367</v>
      </c>
      <c r="G241" s="661" t="s">
        <v>2869</v>
      </c>
      <c r="H241" s="661" t="s">
        <v>566</v>
      </c>
      <c r="I241" s="661" t="s">
        <v>2963</v>
      </c>
      <c r="J241" s="661" t="s">
        <v>2874</v>
      </c>
      <c r="K241" s="661" t="s">
        <v>2964</v>
      </c>
      <c r="L241" s="662">
        <v>838.65</v>
      </c>
      <c r="M241" s="662">
        <v>51996.3</v>
      </c>
      <c r="N241" s="661">
        <v>62</v>
      </c>
      <c r="O241" s="744">
        <v>9</v>
      </c>
      <c r="P241" s="662">
        <v>44448.450000000004</v>
      </c>
      <c r="Q241" s="677">
        <v>0.85483870967741937</v>
      </c>
      <c r="R241" s="661">
        <v>53</v>
      </c>
      <c r="S241" s="677">
        <v>0.85483870967741937</v>
      </c>
      <c r="T241" s="744">
        <v>8</v>
      </c>
      <c r="U241" s="700">
        <v>0.88888888888888884</v>
      </c>
    </row>
    <row r="242" spans="1:21" ht="14.4" customHeight="1" x14ac:dyDescent="0.3">
      <c r="A242" s="660">
        <v>7</v>
      </c>
      <c r="B242" s="661" t="s">
        <v>2167</v>
      </c>
      <c r="C242" s="661" t="s">
        <v>2372</v>
      </c>
      <c r="D242" s="742" t="s">
        <v>3449</v>
      </c>
      <c r="E242" s="743" t="s">
        <v>2387</v>
      </c>
      <c r="F242" s="661" t="s">
        <v>2367</v>
      </c>
      <c r="G242" s="661" t="s">
        <v>2869</v>
      </c>
      <c r="H242" s="661" t="s">
        <v>566</v>
      </c>
      <c r="I242" s="661" t="s">
        <v>2873</v>
      </c>
      <c r="J242" s="661" t="s">
        <v>2874</v>
      </c>
      <c r="K242" s="661" t="s">
        <v>2875</v>
      </c>
      <c r="L242" s="662">
        <v>1677.3</v>
      </c>
      <c r="M242" s="662">
        <v>5031.8999999999996</v>
      </c>
      <c r="N242" s="661">
        <v>3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7</v>
      </c>
      <c r="B243" s="661" t="s">
        <v>2167</v>
      </c>
      <c r="C243" s="661" t="s">
        <v>2372</v>
      </c>
      <c r="D243" s="742" t="s">
        <v>3449</v>
      </c>
      <c r="E243" s="743" t="s">
        <v>2387</v>
      </c>
      <c r="F243" s="661" t="s">
        <v>2367</v>
      </c>
      <c r="G243" s="661" t="s">
        <v>2869</v>
      </c>
      <c r="H243" s="661" t="s">
        <v>566</v>
      </c>
      <c r="I243" s="661" t="s">
        <v>2965</v>
      </c>
      <c r="J243" s="661" t="s">
        <v>2966</v>
      </c>
      <c r="K243" s="661" t="s">
        <v>2875</v>
      </c>
      <c r="L243" s="662">
        <v>1677.3</v>
      </c>
      <c r="M243" s="662">
        <v>8386.5</v>
      </c>
      <c r="N243" s="661">
        <v>5</v>
      </c>
      <c r="O243" s="744">
        <v>1</v>
      </c>
      <c r="P243" s="662">
        <v>8386.5</v>
      </c>
      <c r="Q243" s="677">
        <v>1</v>
      </c>
      <c r="R243" s="661">
        <v>5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7</v>
      </c>
      <c r="B244" s="661" t="s">
        <v>2167</v>
      </c>
      <c r="C244" s="661" t="s">
        <v>2372</v>
      </c>
      <c r="D244" s="742" t="s">
        <v>3449</v>
      </c>
      <c r="E244" s="743" t="s">
        <v>2387</v>
      </c>
      <c r="F244" s="661" t="s">
        <v>2367</v>
      </c>
      <c r="G244" s="661" t="s">
        <v>2869</v>
      </c>
      <c r="H244" s="661" t="s">
        <v>566</v>
      </c>
      <c r="I244" s="661" t="s">
        <v>2967</v>
      </c>
      <c r="J244" s="661" t="s">
        <v>2961</v>
      </c>
      <c r="K244" s="661" t="s">
        <v>2968</v>
      </c>
      <c r="L244" s="662">
        <v>0</v>
      </c>
      <c r="M244" s="662">
        <v>0</v>
      </c>
      <c r="N244" s="661">
        <v>2</v>
      </c>
      <c r="O244" s="744">
        <v>1</v>
      </c>
      <c r="P244" s="662">
        <v>0</v>
      </c>
      <c r="Q244" s="677"/>
      <c r="R244" s="661">
        <v>2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7</v>
      </c>
      <c r="B245" s="661" t="s">
        <v>2167</v>
      </c>
      <c r="C245" s="661" t="s">
        <v>2372</v>
      </c>
      <c r="D245" s="742" t="s">
        <v>3449</v>
      </c>
      <c r="E245" s="743" t="s">
        <v>2387</v>
      </c>
      <c r="F245" s="661" t="s">
        <v>2367</v>
      </c>
      <c r="G245" s="661" t="s">
        <v>2869</v>
      </c>
      <c r="H245" s="661" t="s">
        <v>566</v>
      </c>
      <c r="I245" s="661" t="s">
        <v>2969</v>
      </c>
      <c r="J245" s="661" t="s">
        <v>2970</v>
      </c>
      <c r="K245" s="661" t="s">
        <v>2971</v>
      </c>
      <c r="L245" s="662">
        <v>3354.59</v>
      </c>
      <c r="M245" s="662">
        <v>3354.59</v>
      </c>
      <c r="N245" s="661">
        <v>1</v>
      </c>
      <c r="O245" s="744">
        <v>1</v>
      </c>
      <c r="P245" s="662">
        <v>3354.59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7</v>
      </c>
      <c r="B246" s="661" t="s">
        <v>2167</v>
      </c>
      <c r="C246" s="661" t="s">
        <v>2372</v>
      </c>
      <c r="D246" s="742" t="s">
        <v>3449</v>
      </c>
      <c r="E246" s="743" t="s">
        <v>2387</v>
      </c>
      <c r="F246" s="661" t="s">
        <v>2367</v>
      </c>
      <c r="G246" s="661" t="s">
        <v>2869</v>
      </c>
      <c r="H246" s="661" t="s">
        <v>566</v>
      </c>
      <c r="I246" s="661" t="s">
        <v>2972</v>
      </c>
      <c r="J246" s="661" t="s">
        <v>2970</v>
      </c>
      <c r="K246" s="661" t="s">
        <v>2973</v>
      </c>
      <c r="L246" s="662">
        <v>0</v>
      </c>
      <c r="M246" s="662">
        <v>0</v>
      </c>
      <c r="N246" s="661">
        <v>8</v>
      </c>
      <c r="O246" s="744">
        <v>2</v>
      </c>
      <c r="P246" s="662">
        <v>0</v>
      </c>
      <c r="Q246" s="677"/>
      <c r="R246" s="661">
        <v>8</v>
      </c>
      <c r="S246" s="677">
        <v>1</v>
      </c>
      <c r="T246" s="744">
        <v>2</v>
      </c>
      <c r="U246" s="700">
        <v>1</v>
      </c>
    </row>
    <row r="247" spans="1:21" ht="14.4" customHeight="1" x14ac:dyDescent="0.3">
      <c r="A247" s="660">
        <v>7</v>
      </c>
      <c r="B247" s="661" t="s">
        <v>2167</v>
      </c>
      <c r="C247" s="661" t="s">
        <v>2372</v>
      </c>
      <c r="D247" s="742" t="s">
        <v>3449</v>
      </c>
      <c r="E247" s="743" t="s">
        <v>2387</v>
      </c>
      <c r="F247" s="661" t="s">
        <v>2367</v>
      </c>
      <c r="G247" s="661" t="s">
        <v>2869</v>
      </c>
      <c r="H247" s="661" t="s">
        <v>566</v>
      </c>
      <c r="I247" s="661" t="s">
        <v>2974</v>
      </c>
      <c r="J247" s="661" t="s">
        <v>2975</v>
      </c>
      <c r="K247" s="661" t="s">
        <v>2976</v>
      </c>
      <c r="L247" s="662">
        <v>0</v>
      </c>
      <c r="M247" s="662">
        <v>0</v>
      </c>
      <c r="N247" s="661">
        <v>15</v>
      </c>
      <c r="O247" s="744">
        <v>3</v>
      </c>
      <c r="P247" s="662">
        <v>0</v>
      </c>
      <c r="Q247" s="677"/>
      <c r="R247" s="661">
        <v>15</v>
      </c>
      <c r="S247" s="677">
        <v>1</v>
      </c>
      <c r="T247" s="744">
        <v>3</v>
      </c>
      <c r="U247" s="700">
        <v>1</v>
      </c>
    </row>
    <row r="248" spans="1:21" ht="14.4" customHeight="1" x14ac:dyDescent="0.3">
      <c r="A248" s="660">
        <v>7</v>
      </c>
      <c r="B248" s="661" t="s">
        <v>2167</v>
      </c>
      <c r="C248" s="661" t="s">
        <v>2372</v>
      </c>
      <c r="D248" s="742" t="s">
        <v>3449</v>
      </c>
      <c r="E248" s="743" t="s">
        <v>2387</v>
      </c>
      <c r="F248" s="661" t="s">
        <v>2367</v>
      </c>
      <c r="G248" s="661" t="s">
        <v>2869</v>
      </c>
      <c r="H248" s="661" t="s">
        <v>566</v>
      </c>
      <c r="I248" s="661" t="s">
        <v>2977</v>
      </c>
      <c r="J248" s="661" t="s">
        <v>2975</v>
      </c>
      <c r="K248" s="661" t="s">
        <v>2962</v>
      </c>
      <c r="L248" s="662">
        <v>583.70000000000005</v>
      </c>
      <c r="M248" s="662">
        <v>1751.1000000000001</v>
      </c>
      <c r="N248" s="661">
        <v>3</v>
      </c>
      <c r="O248" s="744">
        <v>1</v>
      </c>
      <c r="P248" s="662">
        <v>1751.1000000000001</v>
      </c>
      <c r="Q248" s="677">
        <v>1</v>
      </c>
      <c r="R248" s="661">
        <v>3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7</v>
      </c>
      <c r="B249" s="661" t="s">
        <v>2167</v>
      </c>
      <c r="C249" s="661" t="s">
        <v>2372</v>
      </c>
      <c r="D249" s="742" t="s">
        <v>3449</v>
      </c>
      <c r="E249" s="743" t="s">
        <v>2387</v>
      </c>
      <c r="F249" s="661" t="s">
        <v>2367</v>
      </c>
      <c r="G249" s="661" t="s">
        <v>2869</v>
      </c>
      <c r="H249" s="661" t="s">
        <v>566</v>
      </c>
      <c r="I249" s="661" t="s">
        <v>2978</v>
      </c>
      <c r="J249" s="661" t="s">
        <v>2979</v>
      </c>
      <c r="K249" s="661" t="s">
        <v>2872</v>
      </c>
      <c r="L249" s="662">
        <v>0</v>
      </c>
      <c r="M249" s="662">
        <v>0</v>
      </c>
      <c r="N249" s="661">
        <v>2</v>
      </c>
      <c r="O249" s="744">
        <v>2</v>
      </c>
      <c r="P249" s="662">
        <v>0</v>
      </c>
      <c r="Q249" s="677"/>
      <c r="R249" s="661">
        <v>2</v>
      </c>
      <c r="S249" s="677">
        <v>1</v>
      </c>
      <c r="T249" s="744">
        <v>2</v>
      </c>
      <c r="U249" s="700">
        <v>1</v>
      </c>
    </row>
    <row r="250" spans="1:21" ht="14.4" customHeight="1" x14ac:dyDescent="0.3">
      <c r="A250" s="660">
        <v>7</v>
      </c>
      <c r="B250" s="661" t="s">
        <v>2167</v>
      </c>
      <c r="C250" s="661" t="s">
        <v>2372</v>
      </c>
      <c r="D250" s="742" t="s">
        <v>3449</v>
      </c>
      <c r="E250" s="743" t="s">
        <v>2387</v>
      </c>
      <c r="F250" s="661" t="s">
        <v>2367</v>
      </c>
      <c r="G250" s="661" t="s">
        <v>2869</v>
      </c>
      <c r="H250" s="661" t="s">
        <v>566</v>
      </c>
      <c r="I250" s="661" t="s">
        <v>2980</v>
      </c>
      <c r="J250" s="661" t="s">
        <v>2979</v>
      </c>
      <c r="K250" s="661" t="s">
        <v>2981</v>
      </c>
      <c r="L250" s="662">
        <v>908.53</v>
      </c>
      <c r="M250" s="662">
        <v>1817.06</v>
      </c>
      <c r="N250" s="661">
        <v>2</v>
      </c>
      <c r="O250" s="744">
        <v>1</v>
      </c>
      <c r="P250" s="662">
        <v>1817.06</v>
      </c>
      <c r="Q250" s="677">
        <v>1</v>
      </c>
      <c r="R250" s="661">
        <v>2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7</v>
      </c>
      <c r="B251" s="661" t="s">
        <v>2167</v>
      </c>
      <c r="C251" s="661" t="s">
        <v>2372</v>
      </c>
      <c r="D251" s="742" t="s">
        <v>3449</v>
      </c>
      <c r="E251" s="743" t="s">
        <v>2387</v>
      </c>
      <c r="F251" s="661" t="s">
        <v>2367</v>
      </c>
      <c r="G251" s="661" t="s">
        <v>2869</v>
      </c>
      <c r="H251" s="661" t="s">
        <v>566</v>
      </c>
      <c r="I251" s="661" t="s">
        <v>2982</v>
      </c>
      <c r="J251" s="661" t="s">
        <v>2983</v>
      </c>
      <c r="K251" s="661" t="s">
        <v>2964</v>
      </c>
      <c r="L251" s="662">
        <v>0</v>
      </c>
      <c r="M251" s="662">
        <v>0</v>
      </c>
      <c r="N251" s="661">
        <v>6</v>
      </c>
      <c r="O251" s="744">
        <v>1</v>
      </c>
      <c r="P251" s="662"/>
      <c r="Q251" s="677"/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7</v>
      </c>
      <c r="B252" s="661" t="s">
        <v>2167</v>
      </c>
      <c r="C252" s="661" t="s">
        <v>2372</v>
      </c>
      <c r="D252" s="742" t="s">
        <v>3449</v>
      </c>
      <c r="E252" s="743" t="s">
        <v>2387</v>
      </c>
      <c r="F252" s="661" t="s">
        <v>2367</v>
      </c>
      <c r="G252" s="661" t="s">
        <v>2869</v>
      </c>
      <c r="H252" s="661" t="s">
        <v>566</v>
      </c>
      <c r="I252" s="661" t="s">
        <v>2984</v>
      </c>
      <c r="J252" s="661" t="s">
        <v>2983</v>
      </c>
      <c r="K252" s="661" t="s">
        <v>2875</v>
      </c>
      <c r="L252" s="662">
        <v>1677.3</v>
      </c>
      <c r="M252" s="662">
        <v>26836.799999999999</v>
      </c>
      <c r="N252" s="661">
        <v>16</v>
      </c>
      <c r="O252" s="744">
        <v>4</v>
      </c>
      <c r="P252" s="662">
        <v>18450.3</v>
      </c>
      <c r="Q252" s="677">
        <v>0.6875</v>
      </c>
      <c r="R252" s="661">
        <v>11</v>
      </c>
      <c r="S252" s="677">
        <v>0.6875</v>
      </c>
      <c r="T252" s="744">
        <v>3</v>
      </c>
      <c r="U252" s="700">
        <v>0.75</v>
      </c>
    </row>
    <row r="253" spans="1:21" ht="14.4" customHeight="1" x14ac:dyDescent="0.3">
      <c r="A253" s="660">
        <v>7</v>
      </c>
      <c r="B253" s="661" t="s">
        <v>2167</v>
      </c>
      <c r="C253" s="661" t="s">
        <v>2372</v>
      </c>
      <c r="D253" s="742" t="s">
        <v>3449</v>
      </c>
      <c r="E253" s="743" t="s">
        <v>2387</v>
      </c>
      <c r="F253" s="661" t="s">
        <v>2367</v>
      </c>
      <c r="G253" s="661" t="s">
        <v>2876</v>
      </c>
      <c r="H253" s="661" t="s">
        <v>566</v>
      </c>
      <c r="I253" s="661" t="s">
        <v>2985</v>
      </c>
      <c r="J253" s="661" t="s">
        <v>2986</v>
      </c>
      <c r="K253" s="661" t="s">
        <v>2987</v>
      </c>
      <c r="L253" s="662">
        <v>1112.45</v>
      </c>
      <c r="M253" s="662">
        <v>6674.7</v>
      </c>
      <c r="N253" s="661">
        <v>6</v>
      </c>
      <c r="O253" s="744">
        <v>3</v>
      </c>
      <c r="P253" s="662">
        <v>1112.45</v>
      </c>
      <c r="Q253" s="677">
        <v>0.16666666666666669</v>
      </c>
      <c r="R253" s="661">
        <v>1</v>
      </c>
      <c r="S253" s="677">
        <v>0.16666666666666666</v>
      </c>
      <c r="T253" s="744">
        <v>1</v>
      </c>
      <c r="U253" s="700">
        <v>0.33333333333333331</v>
      </c>
    </row>
    <row r="254" spans="1:21" ht="14.4" customHeight="1" x14ac:dyDescent="0.3">
      <c r="A254" s="660">
        <v>7</v>
      </c>
      <c r="B254" s="661" t="s">
        <v>2167</v>
      </c>
      <c r="C254" s="661" t="s">
        <v>2372</v>
      </c>
      <c r="D254" s="742" t="s">
        <v>3449</v>
      </c>
      <c r="E254" s="743" t="s">
        <v>2387</v>
      </c>
      <c r="F254" s="661" t="s">
        <v>2367</v>
      </c>
      <c r="G254" s="661" t="s">
        <v>2876</v>
      </c>
      <c r="H254" s="661" t="s">
        <v>566</v>
      </c>
      <c r="I254" s="661" t="s">
        <v>2988</v>
      </c>
      <c r="J254" s="661" t="s">
        <v>2878</v>
      </c>
      <c r="K254" s="661" t="s">
        <v>2987</v>
      </c>
      <c r="L254" s="662">
        <v>3690.52</v>
      </c>
      <c r="M254" s="662">
        <v>22143.119999999999</v>
      </c>
      <c r="N254" s="661">
        <v>6</v>
      </c>
      <c r="O254" s="744">
        <v>1</v>
      </c>
      <c r="P254" s="662">
        <v>22143.119999999999</v>
      </c>
      <c r="Q254" s="677">
        <v>1</v>
      </c>
      <c r="R254" s="661">
        <v>6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7</v>
      </c>
      <c r="B255" s="661" t="s">
        <v>2167</v>
      </c>
      <c r="C255" s="661" t="s">
        <v>2372</v>
      </c>
      <c r="D255" s="742" t="s">
        <v>3449</v>
      </c>
      <c r="E255" s="743" t="s">
        <v>2387</v>
      </c>
      <c r="F255" s="661" t="s">
        <v>2367</v>
      </c>
      <c r="G255" s="661" t="s">
        <v>2468</v>
      </c>
      <c r="H255" s="661" t="s">
        <v>566</v>
      </c>
      <c r="I255" s="661" t="s">
        <v>1437</v>
      </c>
      <c r="J255" s="661" t="s">
        <v>1438</v>
      </c>
      <c r="K255" s="661" t="s">
        <v>1439</v>
      </c>
      <c r="L255" s="662">
        <v>108.44</v>
      </c>
      <c r="M255" s="662">
        <v>108.44</v>
      </c>
      <c r="N255" s="661">
        <v>1</v>
      </c>
      <c r="O255" s="744">
        <v>0.5</v>
      </c>
      <c r="P255" s="662">
        <v>108.44</v>
      </c>
      <c r="Q255" s="677">
        <v>1</v>
      </c>
      <c r="R255" s="661">
        <v>1</v>
      </c>
      <c r="S255" s="677">
        <v>1</v>
      </c>
      <c r="T255" s="744">
        <v>0.5</v>
      </c>
      <c r="U255" s="700">
        <v>1</v>
      </c>
    </row>
    <row r="256" spans="1:21" ht="14.4" customHeight="1" x14ac:dyDescent="0.3">
      <c r="A256" s="660">
        <v>7</v>
      </c>
      <c r="B256" s="661" t="s">
        <v>2167</v>
      </c>
      <c r="C256" s="661" t="s">
        <v>2372</v>
      </c>
      <c r="D256" s="742" t="s">
        <v>3449</v>
      </c>
      <c r="E256" s="743" t="s">
        <v>2387</v>
      </c>
      <c r="F256" s="661" t="s">
        <v>2367</v>
      </c>
      <c r="G256" s="661" t="s">
        <v>2551</v>
      </c>
      <c r="H256" s="661" t="s">
        <v>566</v>
      </c>
      <c r="I256" s="661" t="s">
        <v>1118</v>
      </c>
      <c r="J256" s="661" t="s">
        <v>2552</v>
      </c>
      <c r="K256" s="661" t="s">
        <v>2553</v>
      </c>
      <c r="L256" s="662">
        <v>99.11</v>
      </c>
      <c r="M256" s="662">
        <v>99.11</v>
      </c>
      <c r="N256" s="661">
        <v>1</v>
      </c>
      <c r="O256" s="744">
        <v>0.5</v>
      </c>
      <c r="P256" s="662">
        <v>99.11</v>
      </c>
      <c r="Q256" s="677">
        <v>1</v>
      </c>
      <c r="R256" s="661">
        <v>1</v>
      </c>
      <c r="S256" s="677">
        <v>1</v>
      </c>
      <c r="T256" s="744">
        <v>0.5</v>
      </c>
      <c r="U256" s="700">
        <v>1</v>
      </c>
    </row>
    <row r="257" spans="1:21" ht="14.4" customHeight="1" x14ac:dyDescent="0.3">
      <c r="A257" s="660">
        <v>7</v>
      </c>
      <c r="B257" s="661" t="s">
        <v>2167</v>
      </c>
      <c r="C257" s="661" t="s">
        <v>2372</v>
      </c>
      <c r="D257" s="742" t="s">
        <v>3449</v>
      </c>
      <c r="E257" s="743" t="s">
        <v>2387</v>
      </c>
      <c r="F257" s="661" t="s">
        <v>2367</v>
      </c>
      <c r="G257" s="661" t="s">
        <v>2880</v>
      </c>
      <c r="H257" s="661" t="s">
        <v>1517</v>
      </c>
      <c r="I257" s="661" t="s">
        <v>2881</v>
      </c>
      <c r="J257" s="661" t="s">
        <v>2882</v>
      </c>
      <c r="K257" s="661" t="s">
        <v>2883</v>
      </c>
      <c r="L257" s="662">
        <v>1715.48</v>
      </c>
      <c r="M257" s="662">
        <v>41171.520000000004</v>
      </c>
      <c r="N257" s="661">
        <v>24</v>
      </c>
      <c r="O257" s="744">
        <v>8</v>
      </c>
      <c r="P257" s="662">
        <v>24016.720000000001</v>
      </c>
      <c r="Q257" s="677">
        <v>0.58333333333333326</v>
      </c>
      <c r="R257" s="661">
        <v>14</v>
      </c>
      <c r="S257" s="677">
        <v>0.58333333333333337</v>
      </c>
      <c r="T257" s="744">
        <v>4.5</v>
      </c>
      <c r="U257" s="700">
        <v>0.5625</v>
      </c>
    </row>
    <row r="258" spans="1:21" ht="14.4" customHeight="1" x14ac:dyDescent="0.3">
      <c r="A258" s="660">
        <v>7</v>
      </c>
      <c r="B258" s="661" t="s">
        <v>2167</v>
      </c>
      <c r="C258" s="661" t="s">
        <v>2372</v>
      </c>
      <c r="D258" s="742" t="s">
        <v>3449</v>
      </c>
      <c r="E258" s="743" t="s">
        <v>2387</v>
      </c>
      <c r="F258" s="661" t="s">
        <v>2367</v>
      </c>
      <c r="G258" s="661" t="s">
        <v>2880</v>
      </c>
      <c r="H258" s="661" t="s">
        <v>566</v>
      </c>
      <c r="I258" s="661" t="s">
        <v>2989</v>
      </c>
      <c r="J258" s="661" t="s">
        <v>2882</v>
      </c>
      <c r="K258" s="661" t="s">
        <v>2990</v>
      </c>
      <c r="L258" s="662">
        <v>0</v>
      </c>
      <c r="M258" s="662">
        <v>0</v>
      </c>
      <c r="N258" s="661">
        <v>5</v>
      </c>
      <c r="O258" s="744">
        <v>2.5</v>
      </c>
      <c r="P258" s="662">
        <v>0</v>
      </c>
      <c r="Q258" s="677"/>
      <c r="R258" s="661">
        <v>5</v>
      </c>
      <c r="S258" s="677">
        <v>1</v>
      </c>
      <c r="T258" s="744">
        <v>2.5</v>
      </c>
      <c r="U258" s="700">
        <v>1</v>
      </c>
    </row>
    <row r="259" spans="1:21" ht="14.4" customHeight="1" x14ac:dyDescent="0.3">
      <c r="A259" s="660">
        <v>7</v>
      </c>
      <c r="B259" s="661" t="s">
        <v>2167</v>
      </c>
      <c r="C259" s="661" t="s">
        <v>2372</v>
      </c>
      <c r="D259" s="742" t="s">
        <v>3449</v>
      </c>
      <c r="E259" s="743" t="s">
        <v>2387</v>
      </c>
      <c r="F259" s="661" t="s">
        <v>2367</v>
      </c>
      <c r="G259" s="661" t="s">
        <v>2880</v>
      </c>
      <c r="H259" s="661" t="s">
        <v>1517</v>
      </c>
      <c r="I259" s="661" t="s">
        <v>2991</v>
      </c>
      <c r="J259" s="661" t="s">
        <v>2992</v>
      </c>
      <c r="K259" s="661" t="s">
        <v>2993</v>
      </c>
      <c r="L259" s="662">
        <v>0</v>
      </c>
      <c r="M259" s="662">
        <v>0</v>
      </c>
      <c r="N259" s="661">
        <v>1</v>
      </c>
      <c r="O259" s="744">
        <v>1</v>
      </c>
      <c r="P259" s="662">
        <v>0</v>
      </c>
      <c r="Q259" s="677"/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7</v>
      </c>
      <c r="B260" s="661" t="s">
        <v>2167</v>
      </c>
      <c r="C260" s="661" t="s">
        <v>2372</v>
      </c>
      <c r="D260" s="742" t="s">
        <v>3449</v>
      </c>
      <c r="E260" s="743" t="s">
        <v>2387</v>
      </c>
      <c r="F260" s="661" t="s">
        <v>2367</v>
      </c>
      <c r="G260" s="661" t="s">
        <v>2880</v>
      </c>
      <c r="H260" s="661" t="s">
        <v>566</v>
      </c>
      <c r="I260" s="661" t="s">
        <v>2994</v>
      </c>
      <c r="J260" s="661" t="s">
        <v>2882</v>
      </c>
      <c r="K260" s="661" t="s">
        <v>2990</v>
      </c>
      <c r="L260" s="662">
        <v>0</v>
      </c>
      <c r="M260" s="662">
        <v>0</v>
      </c>
      <c r="N260" s="661">
        <v>2</v>
      </c>
      <c r="O260" s="744">
        <v>1</v>
      </c>
      <c r="P260" s="662">
        <v>0</v>
      </c>
      <c r="Q260" s="677"/>
      <c r="R260" s="661">
        <v>2</v>
      </c>
      <c r="S260" s="677">
        <v>1</v>
      </c>
      <c r="T260" s="744">
        <v>1</v>
      </c>
      <c r="U260" s="700">
        <v>1</v>
      </c>
    </row>
    <row r="261" spans="1:21" ht="14.4" customHeight="1" x14ac:dyDescent="0.3">
      <c r="A261" s="660">
        <v>7</v>
      </c>
      <c r="B261" s="661" t="s">
        <v>2167</v>
      </c>
      <c r="C261" s="661" t="s">
        <v>2372</v>
      </c>
      <c r="D261" s="742" t="s">
        <v>3449</v>
      </c>
      <c r="E261" s="743" t="s">
        <v>2387</v>
      </c>
      <c r="F261" s="661" t="s">
        <v>2367</v>
      </c>
      <c r="G261" s="661" t="s">
        <v>2554</v>
      </c>
      <c r="H261" s="661" t="s">
        <v>566</v>
      </c>
      <c r="I261" s="661" t="s">
        <v>762</v>
      </c>
      <c r="J261" s="661" t="s">
        <v>2555</v>
      </c>
      <c r="K261" s="661" t="s">
        <v>2556</v>
      </c>
      <c r="L261" s="662">
        <v>0</v>
      </c>
      <c r="M261" s="662">
        <v>0</v>
      </c>
      <c r="N261" s="661">
        <v>5</v>
      </c>
      <c r="O261" s="744">
        <v>2</v>
      </c>
      <c r="P261" s="662">
        <v>0</v>
      </c>
      <c r="Q261" s="677"/>
      <c r="R261" s="661">
        <v>2</v>
      </c>
      <c r="S261" s="677">
        <v>0.4</v>
      </c>
      <c r="T261" s="744">
        <v>1</v>
      </c>
      <c r="U261" s="700">
        <v>0.5</v>
      </c>
    </row>
    <row r="262" spans="1:21" ht="14.4" customHeight="1" x14ac:dyDescent="0.3">
      <c r="A262" s="660">
        <v>7</v>
      </c>
      <c r="B262" s="661" t="s">
        <v>2167</v>
      </c>
      <c r="C262" s="661" t="s">
        <v>2372</v>
      </c>
      <c r="D262" s="742" t="s">
        <v>3449</v>
      </c>
      <c r="E262" s="743" t="s">
        <v>2387</v>
      </c>
      <c r="F262" s="661" t="s">
        <v>2367</v>
      </c>
      <c r="G262" s="661" t="s">
        <v>2565</v>
      </c>
      <c r="H262" s="661" t="s">
        <v>1517</v>
      </c>
      <c r="I262" s="661" t="s">
        <v>2763</v>
      </c>
      <c r="J262" s="661" t="s">
        <v>2764</v>
      </c>
      <c r="K262" s="661" t="s">
        <v>2568</v>
      </c>
      <c r="L262" s="662">
        <v>140.94999999999999</v>
      </c>
      <c r="M262" s="662">
        <v>281.89999999999998</v>
      </c>
      <c r="N262" s="661">
        <v>2</v>
      </c>
      <c r="O262" s="744">
        <v>0.5</v>
      </c>
      <c r="P262" s="662">
        <v>281.89999999999998</v>
      </c>
      <c r="Q262" s="677">
        <v>1</v>
      </c>
      <c r="R262" s="661">
        <v>2</v>
      </c>
      <c r="S262" s="677">
        <v>1</v>
      </c>
      <c r="T262" s="744">
        <v>0.5</v>
      </c>
      <c r="U262" s="700">
        <v>1</v>
      </c>
    </row>
    <row r="263" spans="1:21" ht="14.4" customHeight="1" x14ac:dyDescent="0.3">
      <c r="A263" s="660">
        <v>7</v>
      </c>
      <c r="B263" s="661" t="s">
        <v>2167</v>
      </c>
      <c r="C263" s="661" t="s">
        <v>2372</v>
      </c>
      <c r="D263" s="742" t="s">
        <v>3449</v>
      </c>
      <c r="E263" s="743" t="s">
        <v>2387</v>
      </c>
      <c r="F263" s="661" t="s">
        <v>2367</v>
      </c>
      <c r="G263" s="661" t="s">
        <v>2565</v>
      </c>
      <c r="H263" s="661" t="s">
        <v>1517</v>
      </c>
      <c r="I263" s="661" t="s">
        <v>2995</v>
      </c>
      <c r="J263" s="661" t="s">
        <v>2891</v>
      </c>
      <c r="K263" s="661" t="s">
        <v>2996</v>
      </c>
      <c r="L263" s="662">
        <v>156.61000000000001</v>
      </c>
      <c r="M263" s="662">
        <v>156.61000000000001</v>
      </c>
      <c r="N263" s="661">
        <v>1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7</v>
      </c>
      <c r="B264" s="661" t="s">
        <v>2167</v>
      </c>
      <c r="C264" s="661" t="s">
        <v>2372</v>
      </c>
      <c r="D264" s="742" t="s">
        <v>3449</v>
      </c>
      <c r="E264" s="743" t="s">
        <v>2387</v>
      </c>
      <c r="F264" s="661" t="s">
        <v>2367</v>
      </c>
      <c r="G264" s="661" t="s">
        <v>2565</v>
      </c>
      <c r="H264" s="661" t="s">
        <v>1517</v>
      </c>
      <c r="I264" s="661" t="s">
        <v>2997</v>
      </c>
      <c r="J264" s="661" t="s">
        <v>2998</v>
      </c>
      <c r="K264" s="661" t="s">
        <v>2999</v>
      </c>
      <c r="L264" s="662">
        <v>300.68</v>
      </c>
      <c r="M264" s="662">
        <v>1503.4</v>
      </c>
      <c r="N264" s="661">
        <v>5</v>
      </c>
      <c r="O264" s="744">
        <v>1.5</v>
      </c>
      <c r="P264" s="662">
        <v>601.36</v>
      </c>
      <c r="Q264" s="677">
        <v>0.39999999999999997</v>
      </c>
      <c r="R264" s="661">
        <v>2</v>
      </c>
      <c r="S264" s="677">
        <v>0.4</v>
      </c>
      <c r="T264" s="744">
        <v>1</v>
      </c>
      <c r="U264" s="700">
        <v>0.66666666666666663</v>
      </c>
    </row>
    <row r="265" spans="1:21" ht="14.4" customHeight="1" x14ac:dyDescent="0.3">
      <c r="A265" s="660">
        <v>7</v>
      </c>
      <c r="B265" s="661" t="s">
        <v>2167</v>
      </c>
      <c r="C265" s="661" t="s">
        <v>2372</v>
      </c>
      <c r="D265" s="742" t="s">
        <v>3449</v>
      </c>
      <c r="E265" s="743" t="s">
        <v>2387</v>
      </c>
      <c r="F265" s="661" t="s">
        <v>2367</v>
      </c>
      <c r="G265" s="661" t="s">
        <v>2565</v>
      </c>
      <c r="H265" s="661" t="s">
        <v>566</v>
      </c>
      <c r="I265" s="661" t="s">
        <v>3000</v>
      </c>
      <c r="J265" s="661" t="s">
        <v>2889</v>
      </c>
      <c r="K265" s="661" t="s">
        <v>2684</v>
      </c>
      <c r="L265" s="662">
        <v>0</v>
      </c>
      <c r="M265" s="662">
        <v>0</v>
      </c>
      <c r="N265" s="661">
        <v>3</v>
      </c>
      <c r="O265" s="744">
        <v>0.5</v>
      </c>
      <c r="P265" s="662"/>
      <c r="Q265" s="677"/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7</v>
      </c>
      <c r="B266" s="661" t="s">
        <v>2167</v>
      </c>
      <c r="C266" s="661" t="s">
        <v>2372</v>
      </c>
      <c r="D266" s="742" t="s">
        <v>3449</v>
      </c>
      <c r="E266" s="743" t="s">
        <v>2387</v>
      </c>
      <c r="F266" s="661" t="s">
        <v>2367</v>
      </c>
      <c r="G266" s="661" t="s">
        <v>2569</v>
      </c>
      <c r="H266" s="661" t="s">
        <v>566</v>
      </c>
      <c r="I266" s="661" t="s">
        <v>2570</v>
      </c>
      <c r="J266" s="661" t="s">
        <v>2571</v>
      </c>
      <c r="K266" s="661" t="s">
        <v>1001</v>
      </c>
      <c r="L266" s="662">
        <v>75.22</v>
      </c>
      <c r="M266" s="662">
        <v>5265.4</v>
      </c>
      <c r="N266" s="661">
        <v>70</v>
      </c>
      <c r="O266" s="744">
        <v>23.5</v>
      </c>
      <c r="P266" s="662">
        <v>3460.1199999999994</v>
      </c>
      <c r="Q266" s="677">
        <v>0.65714285714285703</v>
      </c>
      <c r="R266" s="661">
        <v>46</v>
      </c>
      <c r="S266" s="677">
        <v>0.65714285714285714</v>
      </c>
      <c r="T266" s="744">
        <v>17.5</v>
      </c>
      <c r="U266" s="700">
        <v>0.74468085106382975</v>
      </c>
    </row>
    <row r="267" spans="1:21" ht="14.4" customHeight="1" x14ac:dyDescent="0.3">
      <c r="A267" s="660">
        <v>7</v>
      </c>
      <c r="B267" s="661" t="s">
        <v>2167</v>
      </c>
      <c r="C267" s="661" t="s">
        <v>2372</v>
      </c>
      <c r="D267" s="742" t="s">
        <v>3449</v>
      </c>
      <c r="E267" s="743" t="s">
        <v>2387</v>
      </c>
      <c r="F267" s="661" t="s">
        <v>2367</v>
      </c>
      <c r="G267" s="661" t="s">
        <v>2569</v>
      </c>
      <c r="H267" s="661" t="s">
        <v>566</v>
      </c>
      <c r="I267" s="661" t="s">
        <v>2893</v>
      </c>
      <c r="J267" s="661" t="s">
        <v>2894</v>
      </c>
      <c r="K267" s="661" t="s">
        <v>1001</v>
      </c>
      <c r="L267" s="662">
        <v>58.32</v>
      </c>
      <c r="M267" s="662">
        <v>174.96</v>
      </c>
      <c r="N267" s="661">
        <v>3</v>
      </c>
      <c r="O267" s="744">
        <v>1</v>
      </c>
      <c r="P267" s="662">
        <v>174.96</v>
      </c>
      <c r="Q267" s="677">
        <v>1</v>
      </c>
      <c r="R267" s="661">
        <v>3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7</v>
      </c>
      <c r="B268" s="661" t="s">
        <v>2167</v>
      </c>
      <c r="C268" s="661" t="s">
        <v>2372</v>
      </c>
      <c r="D268" s="742" t="s">
        <v>3449</v>
      </c>
      <c r="E268" s="743" t="s">
        <v>2387</v>
      </c>
      <c r="F268" s="661" t="s">
        <v>2367</v>
      </c>
      <c r="G268" s="661" t="s">
        <v>2569</v>
      </c>
      <c r="H268" s="661" t="s">
        <v>566</v>
      </c>
      <c r="I268" s="661" t="s">
        <v>3001</v>
      </c>
      <c r="J268" s="661" t="s">
        <v>3002</v>
      </c>
      <c r="K268" s="661" t="s">
        <v>3003</v>
      </c>
      <c r="L268" s="662">
        <v>0</v>
      </c>
      <c r="M268" s="662">
        <v>0</v>
      </c>
      <c r="N268" s="661">
        <v>2</v>
      </c>
      <c r="O268" s="744">
        <v>1</v>
      </c>
      <c r="P268" s="662">
        <v>0</v>
      </c>
      <c r="Q268" s="677"/>
      <c r="R268" s="661">
        <v>2</v>
      </c>
      <c r="S268" s="677">
        <v>1</v>
      </c>
      <c r="T268" s="744">
        <v>1</v>
      </c>
      <c r="U268" s="700">
        <v>1</v>
      </c>
    </row>
    <row r="269" spans="1:21" ht="14.4" customHeight="1" x14ac:dyDescent="0.3">
      <c r="A269" s="660">
        <v>7</v>
      </c>
      <c r="B269" s="661" t="s">
        <v>2167</v>
      </c>
      <c r="C269" s="661" t="s">
        <v>2372</v>
      </c>
      <c r="D269" s="742" t="s">
        <v>3449</v>
      </c>
      <c r="E269" s="743" t="s">
        <v>2387</v>
      </c>
      <c r="F269" s="661" t="s">
        <v>2367</v>
      </c>
      <c r="G269" s="661" t="s">
        <v>2569</v>
      </c>
      <c r="H269" s="661" t="s">
        <v>566</v>
      </c>
      <c r="I269" s="661" t="s">
        <v>3004</v>
      </c>
      <c r="J269" s="661" t="s">
        <v>3005</v>
      </c>
      <c r="K269" s="661" t="s">
        <v>1001</v>
      </c>
      <c r="L269" s="662">
        <v>136.93</v>
      </c>
      <c r="M269" s="662">
        <v>1232.3700000000001</v>
      </c>
      <c r="N269" s="661">
        <v>9</v>
      </c>
      <c r="O269" s="744">
        <v>4.5</v>
      </c>
      <c r="P269" s="662">
        <v>821.58</v>
      </c>
      <c r="Q269" s="677">
        <v>0.66666666666666663</v>
      </c>
      <c r="R269" s="661">
        <v>6</v>
      </c>
      <c r="S269" s="677">
        <v>0.66666666666666663</v>
      </c>
      <c r="T269" s="744">
        <v>4</v>
      </c>
      <c r="U269" s="700">
        <v>0.88888888888888884</v>
      </c>
    </row>
    <row r="270" spans="1:21" ht="14.4" customHeight="1" x14ac:dyDescent="0.3">
      <c r="A270" s="660">
        <v>7</v>
      </c>
      <c r="B270" s="661" t="s">
        <v>2167</v>
      </c>
      <c r="C270" s="661" t="s">
        <v>2372</v>
      </c>
      <c r="D270" s="742" t="s">
        <v>3449</v>
      </c>
      <c r="E270" s="743" t="s">
        <v>2387</v>
      </c>
      <c r="F270" s="661" t="s">
        <v>2367</v>
      </c>
      <c r="G270" s="661" t="s">
        <v>3006</v>
      </c>
      <c r="H270" s="661" t="s">
        <v>566</v>
      </c>
      <c r="I270" s="661" t="s">
        <v>3007</v>
      </c>
      <c r="J270" s="661" t="s">
        <v>3008</v>
      </c>
      <c r="K270" s="661" t="s">
        <v>3009</v>
      </c>
      <c r="L270" s="662">
        <v>133.38999999999999</v>
      </c>
      <c r="M270" s="662">
        <v>400.16999999999996</v>
      </c>
      <c r="N270" s="661">
        <v>3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7</v>
      </c>
      <c r="B271" s="661" t="s">
        <v>2167</v>
      </c>
      <c r="C271" s="661" t="s">
        <v>2372</v>
      </c>
      <c r="D271" s="742" t="s">
        <v>3449</v>
      </c>
      <c r="E271" s="743" t="s">
        <v>2387</v>
      </c>
      <c r="F271" s="661" t="s">
        <v>2367</v>
      </c>
      <c r="G271" s="661" t="s">
        <v>2691</v>
      </c>
      <c r="H271" s="661" t="s">
        <v>566</v>
      </c>
      <c r="I271" s="661" t="s">
        <v>3010</v>
      </c>
      <c r="J271" s="661" t="s">
        <v>3011</v>
      </c>
      <c r="K271" s="661" t="s">
        <v>2741</v>
      </c>
      <c r="L271" s="662">
        <v>0</v>
      </c>
      <c r="M271" s="662">
        <v>0</v>
      </c>
      <c r="N271" s="661">
        <v>8</v>
      </c>
      <c r="O271" s="744">
        <v>6</v>
      </c>
      <c r="P271" s="662">
        <v>0</v>
      </c>
      <c r="Q271" s="677"/>
      <c r="R271" s="661">
        <v>7</v>
      </c>
      <c r="S271" s="677">
        <v>0.875</v>
      </c>
      <c r="T271" s="744">
        <v>5.5</v>
      </c>
      <c r="U271" s="700">
        <v>0.91666666666666663</v>
      </c>
    </row>
    <row r="272" spans="1:21" ht="14.4" customHeight="1" x14ac:dyDescent="0.3">
      <c r="A272" s="660">
        <v>7</v>
      </c>
      <c r="B272" s="661" t="s">
        <v>2167</v>
      </c>
      <c r="C272" s="661" t="s">
        <v>2372</v>
      </c>
      <c r="D272" s="742" t="s">
        <v>3449</v>
      </c>
      <c r="E272" s="743" t="s">
        <v>2389</v>
      </c>
      <c r="F272" s="661" t="s">
        <v>2367</v>
      </c>
      <c r="G272" s="661" t="s">
        <v>2754</v>
      </c>
      <c r="H272" s="661" t="s">
        <v>566</v>
      </c>
      <c r="I272" s="661" t="s">
        <v>2755</v>
      </c>
      <c r="J272" s="661" t="s">
        <v>2756</v>
      </c>
      <c r="K272" s="661" t="s">
        <v>2757</v>
      </c>
      <c r="L272" s="662">
        <v>96.84</v>
      </c>
      <c r="M272" s="662">
        <v>193.68</v>
      </c>
      <c r="N272" s="661">
        <v>2</v>
      </c>
      <c r="O272" s="744">
        <v>1.5</v>
      </c>
      <c r="P272" s="662">
        <v>96.84</v>
      </c>
      <c r="Q272" s="677">
        <v>0.5</v>
      </c>
      <c r="R272" s="661">
        <v>1</v>
      </c>
      <c r="S272" s="677">
        <v>0.5</v>
      </c>
      <c r="T272" s="744">
        <v>0.5</v>
      </c>
      <c r="U272" s="700">
        <v>0.33333333333333331</v>
      </c>
    </row>
    <row r="273" spans="1:21" ht="14.4" customHeight="1" x14ac:dyDescent="0.3">
      <c r="A273" s="660">
        <v>7</v>
      </c>
      <c r="B273" s="661" t="s">
        <v>2167</v>
      </c>
      <c r="C273" s="661" t="s">
        <v>2372</v>
      </c>
      <c r="D273" s="742" t="s">
        <v>3449</v>
      </c>
      <c r="E273" s="743" t="s">
        <v>2389</v>
      </c>
      <c r="F273" s="661" t="s">
        <v>2367</v>
      </c>
      <c r="G273" s="661" t="s">
        <v>2754</v>
      </c>
      <c r="H273" s="661" t="s">
        <v>566</v>
      </c>
      <c r="I273" s="661" t="s">
        <v>3012</v>
      </c>
      <c r="J273" s="661" t="s">
        <v>2756</v>
      </c>
      <c r="K273" s="661" t="s">
        <v>2757</v>
      </c>
      <c r="L273" s="662">
        <v>96.84</v>
      </c>
      <c r="M273" s="662">
        <v>290.52</v>
      </c>
      <c r="N273" s="661">
        <v>3</v>
      </c>
      <c r="O273" s="744">
        <v>2.5</v>
      </c>
      <c r="P273" s="662">
        <v>290.52</v>
      </c>
      <c r="Q273" s="677">
        <v>1</v>
      </c>
      <c r="R273" s="661">
        <v>3</v>
      </c>
      <c r="S273" s="677">
        <v>1</v>
      </c>
      <c r="T273" s="744">
        <v>2.5</v>
      </c>
      <c r="U273" s="700">
        <v>1</v>
      </c>
    </row>
    <row r="274" spans="1:21" ht="14.4" customHeight="1" x14ac:dyDescent="0.3">
      <c r="A274" s="660">
        <v>7</v>
      </c>
      <c r="B274" s="661" t="s">
        <v>2167</v>
      </c>
      <c r="C274" s="661" t="s">
        <v>2372</v>
      </c>
      <c r="D274" s="742" t="s">
        <v>3449</v>
      </c>
      <c r="E274" s="743" t="s">
        <v>2389</v>
      </c>
      <c r="F274" s="661" t="s">
        <v>2367</v>
      </c>
      <c r="G274" s="661" t="s">
        <v>2754</v>
      </c>
      <c r="H274" s="661" t="s">
        <v>566</v>
      </c>
      <c r="I274" s="661" t="s">
        <v>3013</v>
      </c>
      <c r="J274" s="661" t="s">
        <v>3014</v>
      </c>
      <c r="K274" s="661" t="s">
        <v>3015</v>
      </c>
      <c r="L274" s="662">
        <v>0</v>
      </c>
      <c r="M274" s="662">
        <v>0</v>
      </c>
      <c r="N274" s="661">
        <v>1</v>
      </c>
      <c r="O274" s="744">
        <v>1</v>
      </c>
      <c r="P274" s="662"/>
      <c r="Q274" s="677"/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7</v>
      </c>
      <c r="B275" s="661" t="s">
        <v>2167</v>
      </c>
      <c r="C275" s="661" t="s">
        <v>2372</v>
      </c>
      <c r="D275" s="742" t="s">
        <v>3449</v>
      </c>
      <c r="E275" s="743" t="s">
        <v>2389</v>
      </c>
      <c r="F275" s="661" t="s">
        <v>2367</v>
      </c>
      <c r="G275" s="661" t="s">
        <v>3016</v>
      </c>
      <c r="H275" s="661" t="s">
        <v>566</v>
      </c>
      <c r="I275" s="661" t="s">
        <v>1018</v>
      </c>
      <c r="J275" s="661" t="s">
        <v>596</v>
      </c>
      <c r="K275" s="661" t="s">
        <v>3017</v>
      </c>
      <c r="L275" s="662">
        <v>33.840000000000003</v>
      </c>
      <c r="M275" s="662">
        <v>33.840000000000003</v>
      </c>
      <c r="N275" s="661">
        <v>1</v>
      </c>
      <c r="O275" s="744">
        <v>1</v>
      </c>
      <c r="P275" s="662">
        <v>33.840000000000003</v>
      </c>
      <c r="Q275" s="677">
        <v>1</v>
      </c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7</v>
      </c>
      <c r="B276" s="661" t="s">
        <v>2167</v>
      </c>
      <c r="C276" s="661" t="s">
        <v>2372</v>
      </c>
      <c r="D276" s="742" t="s">
        <v>3449</v>
      </c>
      <c r="E276" s="743" t="s">
        <v>2389</v>
      </c>
      <c r="F276" s="661" t="s">
        <v>2367</v>
      </c>
      <c r="G276" s="661" t="s">
        <v>2597</v>
      </c>
      <c r="H276" s="661" t="s">
        <v>566</v>
      </c>
      <c r="I276" s="661" t="s">
        <v>1231</v>
      </c>
      <c r="J276" s="661" t="s">
        <v>2599</v>
      </c>
      <c r="K276" s="661" t="s">
        <v>2897</v>
      </c>
      <c r="L276" s="662">
        <v>51.43</v>
      </c>
      <c r="M276" s="662">
        <v>102.86</v>
      </c>
      <c r="N276" s="661">
        <v>2</v>
      </c>
      <c r="O276" s="744">
        <v>1</v>
      </c>
      <c r="P276" s="662">
        <v>102.86</v>
      </c>
      <c r="Q276" s="677">
        <v>1</v>
      </c>
      <c r="R276" s="661">
        <v>2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7</v>
      </c>
      <c r="B277" s="661" t="s">
        <v>2167</v>
      </c>
      <c r="C277" s="661" t="s">
        <v>2372</v>
      </c>
      <c r="D277" s="742" t="s">
        <v>3449</v>
      </c>
      <c r="E277" s="743" t="s">
        <v>2389</v>
      </c>
      <c r="F277" s="661" t="s">
        <v>2367</v>
      </c>
      <c r="G277" s="661" t="s">
        <v>3018</v>
      </c>
      <c r="H277" s="661" t="s">
        <v>566</v>
      </c>
      <c r="I277" s="661" t="s">
        <v>3019</v>
      </c>
      <c r="J277" s="661" t="s">
        <v>3020</v>
      </c>
      <c r="K277" s="661" t="s">
        <v>3021</v>
      </c>
      <c r="L277" s="662">
        <v>0</v>
      </c>
      <c r="M277" s="662">
        <v>0</v>
      </c>
      <c r="N277" s="661">
        <v>1</v>
      </c>
      <c r="O277" s="744">
        <v>0.5</v>
      </c>
      <c r="P277" s="662">
        <v>0</v>
      </c>
      <c r="Q277" s="677"/>
      <c r="R277" s="661">
        <v>1</v>
      </c>
      <c r="S277" s="677">
        <v>1</v>
      </c>
      <c r="T277" s="744">
        <v>0.5</v>
      </c>
      <c r="U277" s="700">
        <v>1</v>
      </c>
    </row>
    <row r="278" spans="1:21" ht="14.4" customHeight="1" x14ac:dyDescent="0.3">
      <c r="A278" s="660">
        <v>7</v>
      </c>
      <c r="B278" s="661" t="s">
        <v>2167</v>
      </c>
      <c r="C278" s="661" t="s">
        <v>2372</v>
      </c>
      <c r="D278" s="742" t="s">
        <v>3449</v>
      </c>
      <c r="E278" s="743" t="s">
        <v>2389</v>
      </c>
      <c r="F278" s="661" t="s">
        <v>2367</v>
      </c>
      <c r="G278" s="661" t="s">
        <v>3022</v>
      </c>
      <c r="H278" s="661" t="s">
        <v>1517</v>
      </c>
      <c r="I278" s="661" t="s">
        <v>1017</v>
      </c>
      <c r="J278" s="661" t="s">
        <v>3023</v>
      </c>
      <c r="K278" s="661" t="s">
        <v>3024</v>
      </c>
      <c r="L278" s="662">
        <v>103.8</v>
      </c>
      <c r="M278" s="662">
        <v>103.8</v>
      </c>
      <c r="N278" s="661">
        <v>1</v>
      </c>
      <c r="O278" s="744">
        <v>0.5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7</v>
      </c>
      <c r="B279" s="661" t="s">
        <v>2167</v>
      </c>
      <c r="C279" s="661" t="s">
        <v>2372</v>
      </c>
      <c r="D279" s="742" t="s">
        <v>3449</v>
      </c>
      <c r="E279" s="743" t="s">
        <v>2389</v>
      </c>
      <c r="F279" s="661" t="s">
        <v>2367</v>
      </c>
      <c r="G279" s="661" t="s">
        <v>3025</v>
      </c>
      <c r="H279" s="661" t="s">
        <v>566</v>
      </c>
      <c r="I279" s="661" t="s">
        <v>3026</v>
      </c>
      <c r="J279" s="661" t="s">
        <v>3027</v>
      </c>
      <c r="K279" s="661" t="s">
        <v>3028</v>
      </c>
      <c r="L279" s="662">
        <v>0</v>
      </c>
      <c r="M279" s="662">
        <v>0</v>
      </c>
      <c r="N279" s="661">
        <v>5</v>
      </c>
      <c r="O279" s="744">
        <v>1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7</v>
      </c>
      <c r="B280" s="661" t="s">
        <v>2167</v>
      </c>
      <c r="C280" s="661" t="s">
        <v>2372</v>
      </c>
      <c r="D280" s="742" t="s">
        <v>3449</v>
      </c>
      <c r="E280" s="743" t="s">
        <v>2389</v>
      </c>
      <c r="F280" s="661" t="s">
        <v>2367</v>
      </c>
      <c r="G280" s="661" t="s">
        <v>2624</v>
      </c>
      <c r="H280" s="661" t="s">
        <v>566</v>
      </c>
      <c r="I280" s="661" t="s">
        <v>3029</v>
      </c>
      <c r="J280" s="661" t="s">
        <v>2819</v>
      </c>
      <c r="K280" s="661" t="s">
        <v>2820</v>
      </c>
      <c r="L280" s="662">
        <v>0</v>
      </c>
      <c r="M280" s="662">
        <v>0</v>
      </c>
      <c r="N280" s="661">
        <v>3</v>
      </c>
      <c r="O280" s="744">
        <v>0.5</v>
      </c>
      <c r="P280" s="662"/>
      <c r="Q280" s="677"/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7</v>
      </c>
      <c r="B281" s="661" t="s">
        <v>2167</v>
      </c>
      <c r="C281" s="661" t="s">
        <v>2372</v>
      </c>
      <c r="D281" s="742" t="s">
        <v>3449</v>
      </c>
      <c r="E281" s="743" t="s">
        <v>2389</v>
      </c>
      <c r="F281" s="661" t="s">
        <v>2367</v>
      </c>
      <c r="G281" s="661" t="s">
        <v>2624</v>
      </c>
      <c r="H281" s="661" t="s">
        <v>566</v>
      </c>
      <c r="I281" s="661" t="s">
        <v>3030</v>
      </c>
      <c r="J281" s="661" t="s">
        <v>2625</v>
      </c>
      <c r="K281" s="661" t="s">
        <v>2626</v>
      </c>
      <c r="L281" s="662">
        <v>0</v>
      </c>
      <c r="M281" s="662">
        <v>0</v>
      </c>
      <c r="N281" s="661">
        <v>4</v>
      </c>
      <c r="O281" s="744">
        <v>1</v>
      </c>
      <c r="P281" s="662">
        <v>0</v>
      </c>
      <c r="Q281" s="677"/>
      <c r="R281" s="661">
        <v>4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7</v>
      </c>
      <c r="B282" s="661" t="s">
        <v>2167</v>
      </c>
      <c r="C282" s="661" t="s">
        <v>2372</v>
      </c>
      <c r="D282" s="742" t="s">
        <v>3449</v>
      </c>
      <c r="E282" s="743" t="s">
        <v>2389</v>
      </c>
      <c r="F282" s="661" t="s">
        <v>2367</v>
      </c>
      <c r="G282" s="661" t="s">
        <v>2900</v>
      </c>
      <c r="H282" s="661" t="s">
        <v>566</v>
      </c>
      <c r="I282" s="661" t="s">
        <v>2901</v>
      </c>
      <c r="J282" s="661" t="s">
        <v>2902</v>
      </c>
      <c r="K282" s="661" t="s">
        <v>2903</v>
      </c>
      <c r="L282" s="662">
        <v>969.48</v>
      </c>
      <c r="M282" s="662">
        <v>11633.76</v>
      </c>
      <c r="N282" s="661">
        <v>12</v>
      </c>
      <c r="O282" s="744">
        <v>2</v>
      </c>
      <c r="P282" s="662">
        <v>11633.76</v>
      </c>
      <c r="Q282" s="677">
        <v>1</v>
      </c>
      <c r="R282" s="661">
        <v>12</v>
      </c>
      <c r="S282" s="677">
        <v>1</v>
      </c>
      <c r="T282" s="744">
        <v>2</v>
      </c>
      <c r="U282" s="700">
        <v>1</v>
      </c>
    </row>
    <row r="283" spans="1:21" ht="14.4" customHeight="1" x14ac:dyDescent="0.3">
      <c r="A283" s="660">
        <v>7</v>
      </c>
      <c r="B283" s="661" t="s">
        <v>2167</v>
      </c>
      <c r="C283" s="661" t="s">
        <v>2372</v>
      </c>
      <c r="D283" s="742" t="s">
        <v>3449</v>
      </c>
      <c r="E283" s="743" t="s">
        <v>2389</v>
      </c>
      <c r="F283" s="661" t="s">
        <v>2367</v>
      </c>
      <c r="G283" s="661" t="s">
        <v>2900</v>
      </c>
      <c r="H283" s="661" t="s">
        <v>1517</v>
      </c>
      <c r="I283" s="661" t="s">
        <v>2904</v>
      </c>
      <c r="J283" s="661" t="s">
        <v>2905</v>
      </c>
      <c r="K283" s="661" t="s">
        <v>2906</v>
      </c>
      <c r="L283" s="662">
        <v>754.04</v>
      </c>
      <c r="M283" s="662">
        <v>16588.879999999997</v>
      </c>
      <c r="N283" s="661">
        <v>22</v>
      </c>
      <c r="O283" s="744">
        <v>4</v>
      </c>
      <c r="P283" s="662">
        <v>13572.72</v>
      </c>
      <c r="Q283" s="677">
        <v>0.81818181818181823</v>
      </c>
      <c r="R283" s="661">
        <v>18</v>
      </c>
      <c r="S283" s="677">
        <v>0.81818181818181823</v>
      </c>
      <c r="T283" s="744">
        <v>3</v>
      </c>
      <c r="U283" s="700">
        <v>0.75</v>
      </c>
    </row>
    <row r="284" spans="1:21" ht="14.4" customHeight="1" x14ac:dyDescent="0.3">
      <c r="A284" s="660">
        <v>7</v>
      </c>
      <c r="B284" s="661" t="s">
        <v>2167</v>
      </c>
      <c r="C284" s="661" t="s">
        <v>2372</v>
      </c>
      <c r="D284" s="742" t="s">
        <v>3449</v>
      </c>
      <c r="E284" s="743" t="s">
        <v>2389</v>
      </c>
      <c r="F284" s="661" t="s">
        <v>2367</v>
      </c>
      <c r="G284" s="661" t="s">
        <v>2900</v>
      </c>
      <c r="H284" s="661" t="s">
        <v>1517</v>
      </c>
      <c r="I284" s="661" t="s">
        <v>2907</v>
      </c>
      <c r="J284" s="661" t="s">
        <v>2908</v>
      </c>
      <c r="K284" s="661" t="s">
        <v>2909</v>
      </c>
      <c r="L284" s="662">
        <v>1131.06</v>
      </c>
      <c r="M284" s="662">
        <v>24883.32</v>
      </c>
      <c r="N284" s="661">
        <v>22</v>
      </c>
      <c r="O284" s="744">
        <v>4</v>
      </c>
      <c r="P284" s="662">
        <v>13572.72</v>
      </c>
      <c r="Q284" s="677">
        <v>0.54545454545454541</v>
      </c>
      <c r="R284" s="661">
        <v>12</v>
      </c>
      <c r="S284" s="677">
        <v>0.54545454545454541</v>
      </c>
      <c r="T284" s="744">
        <v>2</v>
      </c>
      <c r="U284" s="700">
        <v>0.5</v>
      </c>
    </row>
    <row r="285" spans="1:21" ht="14.4" customHeight="1" x14ac:dyDescent="0.3">
      <c r="A285" s="660">
        <v>7</v>
      </c>
      <c r="B285" s="661" t="s">
        <v>2167</v>
      </c>
      <c r="C285" s="661" t="s">
        <v>2372</v>
      </c>
      <c r="D285" s="742" t="s">
        <v>3449</v>
      </c>
      <c r="E285" s="743" t="s">
        <v>2389</v>
      </c>
      <c r="F285" s="661" t="s">
        <v>2367</v>
      </c>
      <c r="G285" s="661" t="s">
        <v>2900</v>
      </c>
      <c r="H285" s="661" t="s">
        <v>1517</v>
      </c>
      <c r="I285" s="661" t="s">
        <v>2910</v>
      </c>
      <c r="J285" s="661" t="s">
        <v>2911</v>
      </c>
      <c r="K285" s="661" t="s">
        <v>2912</v>
      </c>
      <c r="L285" s="662">
        <v>1508.08</v>
      </c>
      <c r="M285" s="662">
        <v>19605.04</v>
      </c>
      <c r="N285" s="661">
        <v>13</v>
      </c>
      <c r="O285" s="744">
        <v>3</v>
      </c>
      <c r="P285" s="662">
        <v>4524.24</v>
      </c>
      <c r="Q285" s="677">
        <v>0.23076923076923075</v>
      </c>
      <c r="R285" s="661">
        <v>3</v>
      </c>
      <c r="S285" s="677">
        <v>0.23076923076923078</v>
      </c>
      <c r="T285" s="744">
        <v>1</v>
      </c>
      <c r="U285" s="700">
        <v>0.33333333333333331</v>
      </c>
    </row>
    <row r="286" spans="1:21" ht="14.4" customHeight="1" x14ac:dyDescent="0.3">
      <c r="A286" s="660">
        <v>7</v>
      </c>
      <c r="B286" s="661" t="s">
        <v>2167</v>
      </c>
      <c r="C286" s="661" t="s">
        <v>2372</v>
      </c>
      <c r="D286" s="742" t="s">
        <v>3449</v>
      </c>
      <c r="E286" s="743" t="s">
        <v>2389</v>
      </c>
      <c r="F286" s="661" t="s">
        <v>2367</v>
      </c>
      <c r="G286" s="661" t="s">
        <v>2900</v>
      </c>
      <c r="H286" s="661" t="s">
        <v>566</v>
      </c>
      <c r="I286" s="661" t="s">
        <v>3031</v>
      </c>
      <c r="J286" s="661" t="s">
        <v>3032</v>
      </c>
      <c r="K286" s="661" t="s">
        <v>3033</v>
      </c>
      <c r="L286" s="662">
        <v>1292.6500000000001</v>
      </c>
      <c r="M286" s="662">
        <v>15511.800000000001</v>
      </c>
      <c r="N286" s="661">
        <v>12</v>
      </c>
      <c r="O286" s="744">
        <v>2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7</v>
      </c>
      <c r="B287" s="661" t="s">
        <v>2167</v>
      </c>
      <c r="C287" s="661" t="s">
        <v>2372</v>
      </c>
      <c r="D287" s="742" t="s">
        <v>3449</v>
      </c>
      <c r="E287" s="743" t="s">
        <v>2389</v>
      </c>
      <c r="F287" s="661" t="s">
        <v>2367</v>
      </c>
      <c r="G287" s="661" t="s">
        <v>2900</v>
      </c>
      <c r="H287" s="661" t="s">
        <v>566</v>
      </c>
      <c r="I287" s="661" t="s">
        <v>2913</v>
      </c>
      <c r="J287" s="661" t="s">
        <v>2914</v>
      </c>
      <c r="K287" s="661" t="s">
        <v>2915</v>
      </c>
      <c r="L287" s="662">
        <v>646.32000000000005</v>
      </c>
      <c r="M287" s="662">
        <v>17450.64</v>
      </c>
      <c r="N287" s="661">
        <v>27</v>
      </c>
      <c r="O287" s="744">
        <v>4</v>
      </c>
      <c r="P287" s="662">
        <v>13572.72</v>
      </c>
      <c r="Q287" s="677">
        <v>0.77777777777777779</v>
      </c>
      <c r="R287" s="661">
        <v>21</v>
      </c>
      <c r="S287" s="677">
        <v>0.77777777777777779</v>
      </c>
      <c r="T287" s="744">
        <v>3</v>
      </c>
      <c r="U287" s="700">
        <v>0.75</v>
      </c>
    </row>
    <row r="288" spans="1:21" ht="14.4" customHeight="1" x14ac:dyDescent="0.3">
      <c r="A288" s="660">
        <v>7</v>
      </c>
      <c r="B288" s="661" t="s">
        <v>2167</v>
      </c>
      <c r="C288" s="661" t="s">
        <v>2372</v>
      </c>
      <c r="D288" s="742" t="s">
        <v>3449</v>
      </c>
      <c r="E288" s="743" t="s">
        <v>2389</v>
      </c>
      <c r="F288" s="661" t="s">
        <v>2367</v>
      </c>
      <c r="G288" s="661" t="s">
        <v>2606</v>
      </c>
      <c r="H288" s="661" t="s">
        <v>566</v>
      </c>
      <c r="I288" s="661" t="s">
        <v>3034</v>
      </c>
      <c r="J288" s="661" t="s">
        <v>3035</v>
      </c>
      <c r="K288" s="661" t="s">
        <v>3036</v>
      </c>
      <c r="L288" s="662">
        <v>85.27</v>
      </c>
      <c r="M288" s="662">
        <v>85.27</v>
      </c>
      <c r="N288" s="661">
        <v>1</v>
      </c>
      <c r="O288" s="744">
        <v>1</v>
      </c>
      <c r="P288" s="662">
        <v>85.27</v>
      </c>
      <c r="Q288" s="677">
        <v>1</v>
      </c>
      <c r="R288" s="661">
        <v>1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7</v>
      </c>
      <c r="B289" s="661" t="s">
        <v>2167</v>
      </c>
      <c r="C289" s="661" t="s">
        <v>2372</v>
      </c>
      <c r="D289" s="742" t="s">
        <v>3449</v>
      </c>
      <c r="E289" s="743" t="s">
        <v>2389</v>
      </c>
      <c r="F289" s="661" t="s">
        <v>2367</v>
      </c>
      <c r="G289" s="661" t="s">
        <v>2443</v>
      </c>
      <c r="H289" s="661" t="s">
        <v>566</v>
      </c>
      <c r="I289" s="661" t="s">
        <v>3037</v>
      </c>
      <c r="J289" s="661" t="s">
        <v>2445</v>
      </c>
      <c r="K289" s="661" t="s">
        <v>3038</v>
      </c>
      <c r="L289" s="662">
        <v>0</v>
      </c>
      <c r="M289" s="662">
        <v>0</v>
      </c>
      <c r="N289" s="661">
        <v>6</v>
      </c>
      <c r="O289" s="744">
        <v>0.5</v>
      </c>
      <c r="P289" s="662">
        <v>0</v>
      </c>
      <c r="Q289" s="677"/>
      <c r="R289" s="661">
        <v>6</v>
      </c>
      <c r="S289" s="677">
        <v>1</v>
      </c>
      <c r="T289" s="744">
        <v>0.5</v>
      </c>
      <c r="U289" s="700">
        <v>1</v>
      </c>
    </row>
    <row r="290" spans="1:21" ht="14.4" customHeight="1" x14ac:dyDescent="0.3">
      <c r="A290" s="660">
        <v>7</v>
      </c>
      <c r="B290" s="661" t="s">
        <v>2167</v>
      </c>
      <c r="C290" s="661" t="s">
        <v>2372</v>
      </c>
      <c r="D290" s="742" t="s">
        <v>3449</v>
      </c>
      <c r="E290" s="743" t="s">
        <v>2389</v>
      </c>
      <c r="F290" s="661" t="s">
        <v>2367</v>
      </c>
      <c r="G290" s="661" t="s">
        <v>2742</v>
      </c>
      <c r="H290" s="661" t="s">
        <v>1517</v>
      </c>
      <c r="I290" s="661" t="s">
        <v>3039</v>
      </c>
      <c r="J290" s="661" t="s">
        <v>3040</v>
      </c>
      <c r="K290" s="661" t="s">
        <v>2745</v>
      </c>
      <c r="L290" s="662">
        <v>340.97</v>
      </c>
      <c r="M290" s="662">
        <v>1363.88</v>
      </c>
      <c r="N290" s="661">
        <v>4</v>
      </c>
      <c r="O290" s="744">
        <v>2.5</v>
      </c>
      <c r="P290" s="662">
        <v>1363.88</v>
      </c>
      <c r="Q290" s="677">
        <v>1</v>
      </c>
      <c r="R290" s="661">
        <v>4</v>
      </c>
      <c r="S290" s="677">
        <v>1</v>
      </c>
      <c r="T290" s="744">
        <v>2.5</v>
      </c>
      <c r="U290" s="700">
        <v>1</v>
      </c>
    </row>
    <row r="291" spans="1:21" ht="14.4" customHeight="1" x14ac:dyDescent="0.3">
      <c r="A291" s="660">
        <v>7</v>
      </c>
      <c r="B291" s="661" t="s">
        <v>2167</v>
      </c>
      <c r="C291" s="661" t="s">
        <v>2372</v>
      </c>
      <c r="D291" s="742" t="s">
        <v>3449</v>
      </c>
      <c r="E291" s="743" t="s">
        <v>2389</v>
      </c>
      <c r="F291" s="661" t="s">
        <v>2367</v>
      </c>
      <c r="G291" s="661" t="s">
        <v>2483</v>
      </c>
      <c r="H291" s="661" t="s">
        <v>1517</v>
      </c>
      <c r="I291" s="661" t="s">
        <v>1580</v>
      </c>
      <c r="J291" s="661" t="s">
        <v>1581</v>
      </c>
      <c r="K291" s="661" t="s">
        <v>2341</v>
      </c>
      <c r="L291" s="662">
        <v>65.989999999999995</v>
      </c>
      <c r="M291" s="662">
        <v>791.87999999999988</v>
      </c>
      <c r="N291" s="661">
        <v>12</v>
      </c>
      <c r="O291" s="744">
        <v>2.5</v>
      </c>
      <c r="P291" s="662">
        <v>593.90999999999985</v>
      </c>
      <c r="Q291" s="677">
        <v>0.74999999999999989</v>
      </c>
      <c r="R291" s="661">
        <v>9</v>
      </c>
      <c r="S291" s="677">
        <v>0.75</v>
      </c>
      <c r="T291" s="744">
        <v>2</v>
      </c>
      <c r="U291" s="700">
        <v>0.8</v>
      </c>
    </row>
    <row r="292" spans="1:21" ht="14.4" customHeight="1" x14ac:dyDescent="0.3">
      <c r="A292" s="660">
        <v>7</v>
      </c>
      <c r="B292" s="661" t="s">
        <v>2167</v>
      </c>
      <c r="C292" s="661" t="s">
        <v>2372</v>
      </c>
      <c r="D292" s="742" t="s">
        <v>3449</v>
      </c>
      <c r="E292" s="743" t="s">
        <v>2389</v>
      </c>
      <c r="F292" s="661" t="s">
        <v>2367</v>
      </c>
      <c r="G292" s="661" t="s">
        <v>2483</v>
      </c>
      <c r="H292" s="661" t="s">
        <v>1517</v>
      </c>
      <c r="I292" s="661" t="s">
        <v>1623</v>
      </c>
      <c r="J292" s="661" t="s">
        <v>1538</v>
      </c>
      <c r="K292" s="661" t="s">
        <v>2342</v>
      </c>
      <c r="L292" s="662">
        <v>132</v>
      </c>
      <c r="M292" s="662">
        <v>396</v>
      </c>
      <c r="N292" s="661">
        <v>3</v>
      </c>
      <c r="O292" s="744">
        <v>0.5</v>
      </c>
      <c r="P292" s="662">
        <v>396</v>
      </c>
      <c r="Q292" s="677">
        <v>1</v>
      </c>
      <c r="R292" s="661">
        <v>3</v>
      </c>
      <c r="S292" s="677">
        <v>1</v>
      </c>
      <c r="T292" s="744">
        <v>0.5</v>
      </c>
      <c r="U292" s="700">
        <v>1</v>
      </c>
    </row>
    <row r="293" spans="1:21" ht="14.4" customHeight="1" x14ac:dyDescent="0.3">
      <c r="A293" s="660">
        <v>7</v>
      </c>
      <c r="B293" s="661" t="s">
        <v>2167</v>
      </c>
      <c r="C293" s="661" t="s">
        <v>2372</v>
      </c>
      <c r="D293" s="742" t="s">
        <v>3449</v>
      </c>
      <c r="E293" s="743" t="s">
        <v>2389</v>
      </c>
      <c r="F293" s="661" t="s">
        <v>2367</v>
      </c>
      <c r="G293" s="661" t="s">
        <v>2483</v>
      </c>
      <c r="H293" s="661" t="s">
        <v>1517</v>
      </c>
      <c r="I293" s="661" t="s">
        <v>1537</v>
      </c>
      <c r="J293" s="661" t="s">
        <v>1538</v>
      </c>
      <c r="K293" s="661" t="s">
        <v>2343</v>
      </c>
      <c r="L293" s="662">
        <v>264</v>
      </c>
      <c r="M293" s="662">
        <v>528</v>
      </c>
      <c r="N293" s="661">
        <v>2</v>
      </c>
      <c r="O293" s="744">
        <v>1</v>
      </c>
      <c r="P293" s="662">
        <v>528</v>
      </c>
      <c r="Q293" s="677">
        <v>1</v>
      </c>
      <c r="R293" s="661">
        <v>2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7</v>
      </c>
      <c r="B294" s="661" t="s">
        <v>2167</v>
      </c>
      <c r="C294" s="661" t="s">
        <v>2372</v>
      </c>
      <c r="D294" s="742" t="s">
        <v>3449</v>
      </c>
      <c r="E294" s="743" t="s">
        <v>2389</v>
      </c>
      <c r="F294" s="661" t="s">
        <v>2367</v>
      </c>
      <c r="G294" s="661" t="s">
        <v>2483</v>
      </c>
      <c r="H294" s="661" t="s">
        <v>566</v>
      </c>
      <c r="I294" s="661" t="s">
        <v>3041</v>
      </c>
      <c r="J294" s="661" t="s">
        <v>3042</v>
      </c>
      <c r="K294" s="661" t="s">
        <v>2741</v>
      </c>
      <c r="L294" s="662">
        <v>0</v>
      </c>
      <c r="M294" s="662">
        <v>0</v>
      </c>
      <c r="N294" s="661">
        <v>1</v>
      </c>
      <c r="O294" s="744">
        <v>0.5</v>
      </c>
      <c r="P294" s="662"/>
      <c r="Q294" s="677"/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7</v>
      </c>
      <c r="B295" s="661" t="s">
        <v>2167</v>
      </c>
      <c r="C295" s="661" t="s">
        <v>2372</v>
      </c>
      <c r="D295" s="742" t="s">
        <v>3449</v>
      </c>
      <c r="E295" s="743" t="s">
        <v>2389</v>
      </c>
      <c r="F295" s="661" t="s">
        <v>2367</v>
      </c>
      <c r="G295" s="661" t="s">
        <v>2634</v>
      </c>
      <c r="H295" s="661" t="s">
        <v>566</v>
      </c>
      <c r="I295" s="661" t="s">
        <v>3043</v>
      </c>
      <c r="J295" s="661" t="s">
        <v>3044</v>
      </c>
      <c r="K295" s="661" t="s">
        <v>3045</v>
      </c>
      <c r="L295" s="662">
        <v>0</v>
      </c>
      <c r="M295" s="662">
        <v>0</v>
      </c>
      <c r="N295" s="661">
        <v>1</v>
      </c>
      <c r="O295" s="744">
        <v>1</v>
      </c>
      <c r="P295" s="662">
        <v>0</v>
      </c>
      <c r="Q295" s="677"/>
      <c r="R295" s="661">
        <v>1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7</v>
      </c>
      <c r="B296" s="661" t="s">
        <v>2167</v>
      </c>
      <c r="C296" s="661" t="s">
        <v>2372</v>
      </c>
      <c r="D296" s="742" t="s">
        <v>3449</v>
      </c>
      <c r="E296" s="743" t="s">
        <v>2389</v>
      </c>
      <c r="F296" s="661" t="s">
        <v>2367</v>
      </c>
      <c r="G296" s="661" t="s">
        <v>2627</v>
      </c>
      <c r="H296" s="661" t="s">
        <v>566</v>
      </c>
      <c r="I296" s="661" t="s">
        <v>3046</v>
      </c>
      <c r="J296" s="661" t="s">
        <v>2917</v>
      </c>
      <c r="K296" s="661" t="s">
        <v>3047</v>
      </c>
      <c r="L296" s="662">
        <v>140.94999999999999</v>
      </c>
      <c r="M296" s="662">
        <v>140.94999999999999</v>
      </c>
      <c r="N296" s="661">
        <v>1</v>
      </c>
      <c r="O296" s="744">
        <v>1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7</v>
      </c>
      <c r="B297" s="661" t="s">
        <v>2167</v>
      </c>
      <c r="C297" s="661" t="s">
        <v>2372</v>
      </c>
      <c r="D297" s="742" t="s">
        <v>3449</v>
      </c>
      <c r="E297" s="743" t="s">
        <v>2389</v>
      </c>
      <c r="F297" s="661" t="s">
        <v>2367</v>
      </c>
      <c r="G297" s="661" t="s">
        <v>2627</v>
      </c>
      <c r="H297" s="661" t="s">
        <v>566</v>
      </c>
      <c r="I297" s="661" t="s">
        <v>3048</v>
      </c>
      <c r="J297" s="661" t="s">
        <v>3049</v>
      </c>
      <c r="K297" s="661" t="s">
        <v>3050</v>
      </c>
      <c r="L297" s="662">
        <v>211.42</v>
      </c>
      <c r="M297" s="662">
        <v>422.84</v>
      </c>
      <c r="N297" s="661">
        <v>2</v>
      </c>
      <c r="O297" s="744">
        <v>0.5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7</v>
      </c>
      <c r="B298" s="661" t="s">
        <v>2167</v>
      </c>
      <c r="C298" s="661" t="s">
        <v>2372</v>
      </c>
      <c r="D298" s="742" t="s">
        <v>3449</v>
      </c>
      <c r="E298" s="743" t="s">
        <v>2389</v>
      </c>
      <c r="F298" s="661" t="s">
        <v>2367</v>
      </c>
      <c r="G298" s="661" t="s">
        <v>2627</v>
      </c>
      <c r="H298" s="661" t="s">
        <v>566</v>
      </c>
      <c r="I298" s="661" t="s">
        <v>3051</v>
      </c>
      <c r="J298" s="661" t="s">
        <v>2629</v>
      </c>
      <c r="K298" s="661" t="s">
        <v>3052</v>
      </c>
      <c r="L298" s="662">
        <v>0</v>
      </c>
      <c r="M298" s="662">
        <v>0</v>
      </c>
      <c r="N298" s="661">
        <v>3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7</v>
      </c>
      <c r="B299" s="661" t="s">
        <v>2167</v>
      </c>
      <c r="C299" s="661" t="s">
        <v>2372</v>
      </c>
      <c r="D299" s="742" t="s">
        <v>3449</v>
      </c>
      <c r="E299" s="743" t="s">
        <v>2389</v>
      </c>
      <c r="F299" s="661" t="s">
        <v>2367</v>
      </c>
      <c r="G299" s="661" t="s">
        <v>2627</v>
      </c>
      <c r="H299" s="661" t="s">
        <v>566</v>
      </c>
      <c r="I299" s="661" t="s">
        <v>3053</v>
      </c>
      <c r="J299" s="661" t="s">
        <v>3049</v>
      </c>
      <c r="K299" s="661" t="s">
        <v>3054</v>
      </c>
      <c r="L299" s="662">
        <v>0</v>
      </c>
      <c r="M299" s="662">
        <v>0</v>
      </c>
      <c r="N299" s="661">
        <v>3</v>
      </c>
      <c r="O299" s="744">
        <v>0.5</v>
      </c>
      <c r="P299" s="662"/>
      <c r="Q299" s="677"/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7</v>
      </c>
      <c r="B300" s="661" t="s">
        <v>2167</v>
      </c>
      <c r="C300" s="661" t="s">
        <v>2372</v>
      </c>
      <c r="D300" s="742" t="s">
        <v>3449</v>
      </c>
      <c r="E300" s="743" t="s">
        <v>2389</v>
      </c>
      <c r="F300" s="661" t="s">
        <v>2367</v>
      </c>
      <c r="G300" s="661" t="s">
        <v>2491</v>
      </c>
      <c r="H300" s="661" t="s">
        <v>566</v>
      </c>
      <c r="I300" s="661" t="s">
        <v>2492</v>
      </c>
      <c r="J300" s="661" t="s">
        <v>2493</v>
      </c>
      <c r="K300" s="661" t="s">
        <v>2494</v>
      </c>
      <c r="L300" s="662">
        <v>72.64</v>
      </c>
      <c r="M300" s="662">
        <v>72.64</v>
      </c>
      <c r="N300" s="661">
        <v>1</v>
      </c>
      <c r="O300" s="744">
        <v>0.5</v>
      </c>
      <c r="P300" s="662">
        <v>72.64</v>
      </c>
      <c r="Q300" s="677">
        <v>1</v>
      </c>
      <c r="R300" s="661">
        <v>1</v>
      </c>
      <c r="S300" s="677">
        <v>1</v>
      </c>
      <c r="T300" s="744">
        <v>0.5</v>
      </c>
      <c r="U300" s="700">
        <v>1</v>
      </c>
    </row>
    <row r="301" spans="1:21" ht="14.4" customHeight="1" x14ac:dyDescent="0.3">
      <c r="A301" s="660">
        <v>7</v>
      </c>
      <c r="B301" s="661" t="s">
        <v>2167</v>
      </c>
      <c r="C301" s="661" t="s">
        <v>2372</v>
      </c>
      <c r="D301" s="742" t="s">
        <v>3449</v>
      </c>
      <c r="E301" s="743" t="s">
        <v>2389</v>
      </c>
      <c r="F301" s="661" t="s">
        <v>2367</v>
      </c>
      <c r="G301" s="661" t="s">
        <v>2501</v>
      </c>
      <c r="H301" s="661" t="s">
        <v>566</v>
      </c>
      <c r="I301" s="661" t="s">
        <v>2502</v>
      </c>
      <c r="J301" s="661" t="s">
        <v>2503</v>
      </c>
      <c r="K301" s="661" t="s">
        <v>2504</v>
      </c>
      <c r="L301" s="662">
        <v>24.68</v>
      </c>
      <c r="M301" s="662">
        <v>542.96</v>
      </c>
      <c r="N301" s="661">
        <v>22</v>
      </c>
      <c r="O301" s="744">
        <v>6</v>
      </c>
      <c r="P301" s="662">
        <v>197.44</v>
      </c>
      <c r="Q301" s="677">
        <v>0.36363636363636359</v>
      </c>
      <c r="R301" s="661">
        <v>8</v>
      </c>
      <c r="S301" s="677">
        <v>0.36363636363636365</v>
      </c>
      <c r="T301" s="744">
        <v>2.5</v>
      </c>
      <c r="U301" s="700">
        <v>0.41666666666666669</v>
      </c>
    </row>
    <row r="302" spans="1:21" ht="14.4" customHeight="1" x14ac:dyDescent="0.3">
      <c r="A302" s="660">
        <v>7</v>
      </c>
      <c r="B302" s="661" t="s">
        <v>2167</v>
      </c>
      <c r="C302" s="661" t="s">
        <v>2372</v>
      </c>
      <c r="D302" s="742" t="s">
        <v>3449</v>
      </c>
      <c r="E302" s="743" t="s">
        <v>2389</v>
      </c>
      <c r="F302" s="661" t="s">
        <v>2367</v>
      </c>
      <c r="G302" s="661" t="s">
        <v>2501</v>
      </c>
      <c r="H302" s="661" t="s">
        <v>566</v>
      </c>
      <c r="I302" s="661" t="s">
        <v>2919</v>
      </c>
      <c r="J302" s="661" t="s">
        <v>2920</v>
      </c>
      <c r="K302" s="661" t="s">
        <v>2921</v>
      </c>
      <c r="L302" s="662">
        <v>74.06</v>
      </c>
      <c r="M302" s="662">
        <v>2369.92</v>
      </c>
      <c r="N302" s="661">
        <v>32</v>
      </c>
      <c r="O302" s="744">
        <v>8</v>
      </c>
      <c r="P302" s="662">
        <v>1629.3200000000002</v>
      </c>
      <c r="Q302" s="677">
        <v>0.6875</v>
      </c>
      <c r="R302" s="661">
        <v>22</v>
      </c>
      <c r="S302" s="677">
        <v>0.6875</v>
      </c>
      <c r="T302" s="744">
        <v>5.5</v>
      </c>
      <c r="U302" s="700">
        <v>0.6875</v>
      </c>
    </row>
    <row r="303" spans="1:21" ht="14.4" customHeight="1" x14ac:dyDescent="0.3">
      <c r="A303" s="660">
        <v>7</v>
      </c>
      <c r="B303" s="661" t="s">
        <v>2167</v>
      </c>
      <c r="C303" s="661" t="s">
        <v>2372</v>
      </c>
      <c r="D303" s="742" t="s">
        <v>3449</v>
      </c>
      <c r="E303" s="743" t="s">
        <v>2389</v>
      </c>
      <c r="F303" s="661" t="s">
        <v>2367</v>
      </c>
      <c r="G303" s="661" t="s">
        <v>2824</v>
      </c>
      <c r="H303" s="661" t="s">
        <v>566</v>
      </c>
      <c r="I303" s="661" t="s">
        <v>3055</v>
      </c>
      <c r="J303" s="661" t="s">
        <v>3056</v>
      </c>
      <c r="K303" s="661" t="s">
        <v>3057</v>
      </c>
      <c r="L303" s="662">
        <v>232.68</v>
      </c>
      <c r="M303" s="662">
        <v>2792.16</v>
      </c>
      <c r="N303" s="661">
        <v>12</v>
      </c>
      <c r="O303" s="744">
        <v>2</v>
      </c>
      <c r="P303" s="662">
        <v>2792.16</v>
      </c>
      <c r="Q303" s="677">
        <v>1</v>
      </c>
      <c r="R303" s="661">
        <v>12</v>
      </c>
      <c r="S303" s="677">
        <v>1</v>
      </c>
      <c r="T303" s="744">
        <v>2</v>
      </c>
      <c r="U303" s="700">
        <v>1</v>
      </c>
    </row>
    <row r="304" spans="1:21" ht="14.4" customHeight="1" x14ac:dyDescent="0.3">
      <c r="A304" s="660">
        <v>7</v>
      </c>
      <c r="B304" s="661" t="s">
        <v>2167</v>
      </c>
      <c r="C304" s="661" t="s">
        <v>2372</v>
      </c>
      <c r="D304" s="742" t="s">
        <v>3449</v>
      </c>
      <c r="E304" s="743" t="s">
        <v>2389</v>
      </c>
      <c r="F304" s="661" t="s">
        <v>2367</v>
      </c>
      <c r="G304" s="661" t="s">
        <v>2824</v>
      </c>
      <c r="H304" s="661" t="s">
        <v>566</v>
      </c>
      <c r="I304" s="661" t="s">
        <v>3058</v>
      </c>
      <c r="J304" s="661" t="s">
        <v>3059</v>
      </c>
      <c r="K304" s="661" t="s">
        <v>3060</v>
      </c>
      <c r="L304" s="662">
        <v>0</v>
      </c>
      <c r="M304" s="662">
        <v>0</v>
      </c>
      <c r="N304" s="661">
        <v>12</v>
      </c>
      <c r="O304" s="744">
        <v>1</v>
      </c>
      <c r="P304" s="662"/>
      <c r="Q304" s="677"/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7</v>
      </c>
      <c r="B305" s="661" t="s">
        <v>2167</v>
      </c>
      <c r="C305" s="661" t="s">
        <v>2372</v>
      </c>
      <c r="D305" s="742" t="s">
        <v>3449</v>
      </c>
      <c r="E305" s="743" t="s">
        <v>2389</v>
      </c>
      <c r="F305" s="661" t="s">
        <v>2367</v>
      </c>
      <c r="G305" s="661" t="s">
        <v>2824</v>
      </c>
      <c r="H305" s="661" t="s">
        <v>566</v>
      </c>
      <c r="I305" s="661" t="s">
        <v>3061</v>
      </c>
      <c r="J305" s="661" t="s">
        <v>3062</v>
      </c>
      <c r="K305" s="661" t="s">
        <v>3063</v>
      </c>
      <c r="L305" s="662">
        <v>969.48</v>
      </c>
      <c r="M305" s="662">
        <v>3877.92</v>
      </c>
      <c r="N305" s="661">
        <v>4</v>
      </c>
      <c r="O305" s="744">
        <v>1</v>
      </c>
      <c r="P305" s="662">
        <v>3877.92</v>
      </c>
      <c r="Q305" s="677">
        <v>1</v>
      </c>
      <c r="R305" s="661">
        <v>4</v>
      </c>
      <c r="S305" s="677">
        <v>1</v>
      </c>
      <c r="T305" s="744">
        <v>1</v>
      </c>
      <c r="U305" s="700">
        <v>1</v>
      </c>
    </row>
    <row r="306" spans="1:21" ht="14.4" customHeight="1" x14ac:dyDescent="0.3">
      <c r="A306" s="660">
        <v>7</v>
      </c>
      <c r="B306" s="661" t="s">
        <v>2167</v>
      </c>
      <c r="C306" s="661" t="s">
        <v>2372</v>
      </c>
      <c r="D306" s="742" t="s">
        <v>3449</v>
      </c>
      <c r="E306" s="743" t="s">
        <v>2389</v>
      </c>
      <c r="F306" s="661" t="s">
        <v>2367</v>
      </c>
      <c r="G306" s="661" t="s">
        <v>2824</v>
      </c>
      <c r="H306" s="661" t="s">
        <v>566</v>
      </c>
      <c r="I306" s="661" t="s">
        <v>3064</v>
      </c>
      <c r="J306" s="661" t="s">
        <v>3065</v>
      </c>
      <c r="K306" s="661" t="s">
        <v>3066</v>
      </c>
      <c r="L306" s="662">
        <v>1938.97</v>
      </c>
      <c r="M306" s="662">
        <v>11633.82</v>
      </c>
      <c r="N306" s="661">
        <v>6</v>
      </c>
      <c r="O306" s="744">
        <v>1</v>
      </c>
      <c r="P306" s="662">
        <v>11633.82</v>
      </c>
      <c r="Q306" s="677">
        <v>1</v>
      </c>
      <c r="R306" s="661">
        <v>6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7</v>
      </c>
      <c r="B307" s="661" t="s">
        <v>2167</v>
      </c>
      <c r="C307" s="661" t="s">
        <v>2372</v>
      </c>
      <c r="D307" s="742" t="s">
        <v>3449</v>
      </c>
      <c r="E307" s="743" t="s">
        <v>2389</v>
      </c>
      <c r="F307" s="661" t="s">
        <v>2367</v>
      </c>
      <c r="G307" s="661" t="s">
        <v>2824</v>
      </c>
      <c r="H307" s="661" t="s">
        <v>566</v>
      </c>
      <c r="I307" s="661" t="s">
        <v>3067</v>
      </c>
      <c r="J307" s="661" t="s">
        <v>3068</v>
      </c>
      <c r="K307" s="661" t="s">
        <v>3069</v>
      </c>
      <c r="L307" s="662">
        <v>7096.12</v>
      </c>
      <c r="M307" s="662">
        <v>85153.44</v>
      </c>
      <c r="N307" s="661">
        <v>12</v>
      </c>
      <c r="O307" s="744">
        <v>4</v>
      </c>
      <c r="P307" s="662">
        <v>85153.44</v>
      </c>
      <c r="Q307" s="677">
        <v>1</v>
      </c>
      <c r="R307" s="661">
        <v>12</v>
      </c>
      <c r="S307" s="677">
        <v>1</v>
      </c>
      <c r="T307" s="744">
        <v>4</v>
      </c>
      <c r="U307" s="700">
        <v>1</v>
      </c>
    </row>
    <row r="308" spans="1:21" ht="14.4" customHeight="1" x14ac:dyDescent="0.3">
      <c r="A308" s="660">
        <v>7</v>
      </c>
      <c r="B308" s="661" t="s">
        <v>2167</v>
      </c>
      <c r="C308" s="661" t="s">
        <v>2372</v>
      </c>
      <c r="D308" s="742" t="s">
        <v>3449</v>
      </c>
      <c r="E308" s="743" t="s">
        <v>2389</v>
      </c>
      <c r="F308" s="661" t="s">
        <v>2367</v>
      </c>
      <c r="G308" s="661" t="s">
        <v>2824</v>
      </c>
      <c r="H308" s="661" t="s">
        <v>566</v>
      </c>
      <c r="I308" s="661" t="s">
        <v>3070</v>
      </c>
      <c r="J308" s="661" t="s">
        <v>3071</v>
      </c>
      <c r="K308" s="661" t="s">
        <v>3072</v>
      </c>
      <c r="L308" s="662">
        <v>0</v>
      </c>
      <c r="M308" s="662">
        <v>0</v>
      </c>
      <c r="N308" s="661">
        <v>2</v>
      </c>
      <c r="O308" s="744">
        <v>1</v>
      </c>
      <c r="P308" s="662">
        <v>0</v>
      </c>
      <c r="Q308" s="677"/>
      <c r="R308" s="661">
        <v>2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7</v>
      </c>
      <c r="B309" s="661" t="s">
        <v>2167</v>
      </c>
      <c r="C309" s="661" t="s">
        <v>2372</v>
      </c>
      <c r="D309" s="742" t="s">
        <v>3449</v>
      </c>
      <c r="E309" s="743" t="s">
        <v>2389</v>
      </c>
      <c r="F309" s="661" t="s">
        <v>2367</v>
      </c>
      <c r="G309" s="661" t="s">
        <v>2824</v>
      </c>
      <c r="H309" s="661" t="s">
        <v>566</v>
      </c>
      <c r="I309" s="661" t="s">
        <v>3073</v>
      </c>
      <c r="J309" s="661" t="s">
        <v>3071</v>
      </c>
      <c r="K309" s="661" t="s">
        <v>3074</v>
      </c>
      <c r="L309" s="662">
        <v>5322.08</v>
      </c>
      <c r="M309" s="662">
        <v>74509.12000000001</v>
      </c>
      <c r="N309" s="661">
        <v>14</v>
      </c>
      <c r="O309" s="744">
        <v>7</v>
      </c>
      <c r="P309" s="662">
        <v>69187.040000000008</v>
      </c>
      <c r="Q309" s="677">
        <v>0.9285714285714286</v>
      </c>
      <c r="R309" s="661">
        <v>13</v>
      </c>
      <c r="S309" s="677">
        <v>0.9285714285714286</v>
      </c>
      <c r="T309" s="744">
        <v>6</v>
      </c>
      <c r="U309" s="700">
        <v>0.8571428571428571</v>
      </c>
    </row>
    <row r="310" spans="1:21" ht="14.4" customHeight="1" x14ac:dyDescent="0.3">
      <c r="A310" s="660">
        <v>7</v>
      </c>
      <c r="B310" s="661" t="s">
        <v>2167</v>
      </c>
      <c r="C310" s="661" t="s">
        <v>2372</v>
      </c>
      <c r="D310" s="742" t="s">
        <v>3449</v>
      </c>
      <c r="E310" s="743" t="s">
        <v>2389</v>
      </c>
      <c r="F310" s="661" t="s">
        <v>2367</v>
      </c>
      <c r="G310" s="661" t="s">
        <v>2824</v>
      </c>
      <c r="H310" s="661" t="s">
        <v>566</v>
      </c>
      <c r="I310" s="661" t="s">
        <v>3075</v>
      </c>
      <c r="J310" s="661" t="s">
        <v>3076</v>
      </c>
      <c r="K310" s="661" t="s">
        <v>3077</v>
      </c>
      <c r="L310" s="662">
        <v>5322.08</v>
      </c>
      <c r="M310" s="662">
        <v>5322.08</v>
      </c>
      <c r="N310" s="661">
        <v>1</v>
      </c>
      <c r="O310" s="744">
        <v>1</v>
      </c>
      <c r="P310" s="662">
        <v>5322.08</v>
      </c>
      <c r="Q310" s="677">
        <v>1</v>
      </c>
      <c r="R310" s="661">
        <v>1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7</v>
      </c>
      <c r="B311" s="661" t="s">
        <v>2167</v>
      </c>
      <c r="C311" s="661" t="s">
        <v>2372</v>
      </c>
      <c r="D311" s="742" t="s">
        <v>3449</v>
      </c>
      <c r="E311" s="743" t="s">
        <v>2389</v>
      </c>
      <c r="F311" s="661" t="s">
        <v>2367</v>
      </c>
      <c r="G311" s="661" t="s">
        <v>2824</v>
      </c>
      <c r="H311" s="661" t="s">
        <v>566</v>
      </c>
      <c r="I311" s="661" t="s">
        <v>3078</v>
      </c>
      <c r="J311" s="661" t="s">
        <v>3079</v>
      </c>
      <c r="K311" s="661" t="s">
        <v>3080</v>
      </c>
      <c r="L311" s="662">
        <v>969.48</v>
      </c>
      <c r="M311" s="662">
        <v>2908.44</v>
      </c>
      <c r="N311" s="661">
        <v>3</v>
      </c>
      <c r="O311" s="744">
        <v>1</v>
      </c>
      <c r="P311" s="662">
        <v>2908.44</v>
      </c>
      <c r="Q311" s="677">
        <v>1</v>
      </c>
      <c r="R311" s="661">
        <v>3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7</v>
      </c>
      <c r="B312" s="661" t="s">
        <v>2167</v>
      </c>
      <c r="C312" s="661" t="s">
        <v>2372</v>
      </c>
      <c r="D312" s="742" t="s">
        <v>3449</v>
      </c>
      <c r="E312" s="743" t="s">
        <v>2389</v>
      </c>
      <c r="F312" s="661" t="s">
        <v>2367</v>
      </c>
      <c r="G312" s="661" t="s">
        <v>2824</v>
      </c>
      <c r="H312" s="661" t="s">
        <v>566</v>
      </c>
      <c r="I312" s="661" t="s">
        <v>2831</v>
      </c>
      <c r="J312" s="661" t="s">
        <v>2832</v>
      </c>
      <c r="K312" s="661" t="s">
        <v>2833</v>
      </c>
      <c r="L312" s="662">
        <v>1938.97</v>
      </c>
      <c r="M312" s="662">
        <v>124094.08</v>
      </c>
      <c r="N312" s="661">
        <v>64</v>
      </c>
      <c r="O312" s="744">
        <v>10</v>
      </c>
      <c r="P312" s="662">
        <v>100826.44</v>
      </c>
      <c r="Q312" s="677">
        <v>0.8125</v>
      </c>
      <c r="R312" s="661">
        <v>52</v>
      </c>
      <c r="S312" s="677">
        <v>0.8125</v>
      </c>
      <c r="T312" s="744">
        <v>8</v>
      </c>
      <c r="U312" s="700">
        <v>0.8</v>
      </c>
    </row>
    <row r="313" spans="1:21" ht="14.4" customHeight="1" x14ac:dyDescent="0.3">
      <c r="A313" s="660">
        <v>7</v>
      </c>
      <c r="B313" s="661" t="s">
        <v>2167</v>
      </c>
      <c r="C313" s="661" t="s">
        <v>2372</v>
      </c>
      <c r="D313" s="742" t="s">
        <v>3449</v>
      </c>
      <c r="E313" s="743" t="s">
        <v>2389</v>
      </c>
      <c r="F313" s="661" t="s">
        <v>2367</v>
      </c>
      <c r="G313" s="661" t="s">
        <v>2824</v>
      </c>
      <c r="H313" s="661" t="s">
        <v>566</v>
      </c>
      <c r="I313" s="661" t="s">
        <v>2923</v>
      </c>
      <c r="J313" s="661" t="s">
        <v>2924</v>
      </c>
      <c r="K313" s="661" t="s">
        <v>2925</v>
      </c>
      <c r="L313" s="662">
        <v>1454.23</v>
      </c>
      <c r="M313" s="662">
        <v>31993.06</v>
      </c>
      <c r="N313" s="661">
        <v>22</v>
      </c>
      <c r="O313" s="744">
        <v>4</v>
      </c>
      <c r="P313" s="662">
        <v>31993.06</v>
      </c>
      <c r="Q313" s="677">
        <v>1</v>
      </c>
      <c r="R313" s="661">
        <v>22</v>
      </c>
      <c r="S313" s="677">
        <v>1</v>
      </c>
      <c r="T313" s="744">
        <v>4</v>
      </c>
      <c r="U313" s="700">
        <v>1</v>
      </c>
    </row>
    <row r="314" spans="1:21" ht="14.4" customHeight="1" x14ac:dyDescent="0.3">
      <c r="A314" s="660">
        <v>7</v>
      </c>
      <c r="B314" s="661" t="s">
        <v>2167</v>
      </c>
      <c r="C314" s="661" t="s">
        <v>2372</v>
      </c>
      <c r="D314" s="742" t="s">
        <v>3449</v>
      </c>
      <c r="E314" s="743" t="s">
        <v>2389</v>
      </c>
      <c r="F314" s="661" t="s">
        <v>2367</v>
      </c>
      <c r="G314" s="661" t="s">
        <v>2824</v>
      </c>
      <c r="H314" s="661" t="s">
        <v>566</v>
      </c>
      <c r="I314" s="661" t="s">
        <v>2926</v>
      </c>
      <c r="J314" s="661" t="s">
        <v>2927</v>
      </c>
      <c r="K314" s="661" t="s">
        <v>2928</v>
      </c>
      <c r="L314" s="662">
        <v>484.75</v>
      </c>
      <c r="M314" s="662">
        <v>11149.25</v>
      </c>
      <c r="N314" s="661">
        <v>23</v>
      </c>
      <c r="O314" s="744">
        <v>5</v>
      </c>
      <c r="P314" s="662">
        <v>8240.75</v>
      </c>
      <c r="Q314" s="677">
        <v>0.73913043478260865</v>
      </c>
      <c r="R314" s="661">
        <v>17</v>
      </c>
      <c r="S314" s="677">
        <v>0.73913043478260865</v>
      </c>
      <c r="T314" s="744">
        <v>4</v>
      </c>
      <c r="U314" s="700">
        <v>0.8</v>
      </c>
    </row>
    <row r="315" spans="1:21" ht="14.4" customHeight="1" x14ac:dyDescent="0.3">
      <c r="A315" s="660">
        <v>7</v>
      </c>
      <c r="B315" s="661" t="s">
        <v>2167</v>
      </c>
      <c r="C315" s="661" t="s">
        <v>2372</v>
      </c>
      <c r="D315" s="742" t="s">
        <v>3449</v>
      </c>
      <c r="E315" s="743" t="s">
        <v>2389</v>
      </c>
      <c r="F315" s="661" t="s">
        <v>2367</v>
      </c>
      <c r="G315" s="661" t="s">
        <v>2824</v>
      </c>
      <c r="H315" s="661" t="s">
        <v>566</v>
      </c>
      <c r="I315" s="661" t="s">
        <v>2834</v>
      </c>
      <c r="J315" s="661" t="s">
        <v>2835</v>
      </c>
      <c r="K315" s="661" t="s">
        <v>2836</v>
      </c>
      <c r="L315" s="662">
        <v>969.48</v>
      </c>
      <c r="M315" s="662">
        <v>25206.48</v>
      </c>
      <c r="N315" s="661">
        <v>26</v>
      </c>
      <c r="O315" s="744">
        <v>4.5</v>
      </c>
      <c r="P315" s="662">
        <v>25206.48</v>
      </c>
      <c r="Q315" s="677">
        <v>1</v>
      </c>
      <c r="R315" s="661">
        <v>26</v>
      </c>
      <c r="S315" s="677">
        <v>1</v>
      </c>
      <c r="T315" s="744">
        <v>4.5</v>
      </c>
      <c r="U315" s="700">
        <v>1</v>
      </c>
    </row>
    <row r="316" spans="1:21" ht="14.4" customHeight="1" x14ac:dyDescent="0.3">
      <c r="A316" s="660">
        <v>7</v>
      </c>
      <c r="B316" s="661" t="s">
        <v>2167</v>
      </c>
      <c r="C316" s="661" t="s">
        <v>2372</v>
      </c>
      <c r="D316" s="742" t="s">
        <v>3449</v>
      </c>
      <c r="E316" s="743" t="s">
        <v>2389</v>
      </c>
      <c r="F316" s="661" t="s">
        <v>2367</v>
      </c>
      <c r="G316" s="661" t="s">
        <v>2824</v>
      </c>
      <c r="H316" s="661" t="s">
        <v>566</v>
      </c>
      <c r="I316" s="661" t="s">
        <v>3081</v>
      </c>
      <c r="J316" s="661" t="s">
        <v>3082</v>
      </c>
      <c r="K316" s="661" t="s">
        <v>3083</v>
      </c>
      <c r="L316" s="662">
        <v>1938.97</v>
      </c>
      <c r="M316" s="662">
        <v>46535.28</v>
      </c>
      <c r="N316" s="661">
        <v>24</v>
      </c>
      <c r="O316" s="744">
        <v>4</v>
      </c>
      <c r="P316" s="662">
        <v>23267.64</v>
      </c>
      <c r="Q316" s="677">
        <v>0.5</v>
      </c>
      <c r="R316" s="661">
        <v>12</v>
      </c>
      <c r="S316" s="677">
        <v>0.5</v>
      </c>
      <c r="T316" s="744">
        <v>2</v>
      </c>
      <c r="U316" s="700">
        <v>0.5</v>
      </c>
    </row>
    <row r="317" spans="1:21" ht="14.4" customHeight="1" x14ac:dyDescent="0.3">
      <c r="A317" s="660">
        <v>7</v>
      </c>
      <c r="B317" s="661" t="s">
        <v>2167</v>
      </c>
      <c r="C317" s="661" t="s">
        <v>2372</v>
      </c>
      <c r="D317" s="742" t="s">
        <v>3449</v>
      </c>
      <c r="E317" s="743" t="s">
        <v>2389</v>
      </c>
      <c r="F317" s="661" t="s">
        <v>2367</v>
      </c>
      <c r="G317" s="661" t="s">
        <v>2824</v>
      </c>
      <c r="H317" s="661" t="s">
        <v>566</v>
      </c>
      <c r="I317" s="661" t="s">
        <v>3084</v>
      </c>
      <c r="J317" s="661" t="s">
        <v>3085</v>
      </c>
      <c r="K317" s="661" t="s">
        <v>3086</v>
      </c>
      <c r="L317" s="662">
        <v>969.48</v>
      </c>
      <c r="M317" s="662">
        <v>2908.44</v>
      </c>
      <c r="N317" s="661">
        <v>3</v>
      </c>
      <c r="O317" s="744">
        <v>1</v>
      </c>
      <c r="P317" s="662">
        <v>2908.44</v>
      </c>
      <c r="Q317" s="677">
        <v>1</v>
      </c>
      <c r="R317" s="661">
        <v>3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7</v>
      </c>
      <c r="B318" s="661" t="s">
        <v>2167</v>
      </c>
      <c r="C318" s="661" t="s">
        <v>2372</v>
      </c>
      <c r="D318" s="742" t="s">
        <v>3449</v>
      </c>
      <c r="E318" s="743" t="s">
        <v>2389</v>
      </c>
      <c r="F318" s="661" t="s">
        <v>2367</v>
      </c>
      <c r="G318" s="661" t="s">
        <v>2824</v>
      </c>
      <c r="H318" s="661" t="s">
        <v>566</v>
      </c>
      <c r="I318" s="661" t="s">
        <v>3087</v>
      </c>
      <c r="J318" s="661" t="s">
        <v>3088</v>
      </c>
      <c r="K318" s="661" t="s">
        <v>3089</v>
      </c>
      <c r="L318" s="662">
        <v>5322.08</v>
      </c>
      <c r="M318" s="662">
        <v>42576.639999999999</v>
      </c>
      <c r="N318" s="661">
        <v>8</v>
      </c>
      <c r="O318" s="744">
        <v>3</v>
      </c>
      <c r="P318" s="662">
        <v>42576.639999999999</v>
      </c>
      <c r="Q318" s="677">
        <v>1</v>
      </c>
      <c r="R318" s="661">
        <v>8</v>
      </c>
      <c r="S318" s="677">
        <v>1</v>
      </c>
      <c r="T318" s="744">
        <v>3</v>
      </c>
      <c r="U318" s="700">
        <v>1</v>
      </c>
    </row>
    <row r="319" spans="1:21" ht="14.4" customHeight="1" x14ac:dyDescent="0.3">
      <c r="A319" s="660">
        <v>7</v>
      </c>
      <c r="B319" s="661" t="s">
        <v>2167</v>
      </c>
      <c r="C319" s="661" t="s">
        <v>2372</v>
      </c>
      <c r="D319" s="742" t="s">
        <v>3449</v>
      </c>
      <c r="E319" s="743" t="s">
        <v>2389</v>
      </c>
      <c r="F319" s="661" t="s">
        <v>2367</v>
      </c>
      <c r="G319" s="661" t="s">
        <v>2824</v>
      </c>
      <c r="H319" s="661" t="s">
        <v>566</v>
      </c>
      <c r="I319" s="661" t="s">
        <v>3090</v>
      </c>
      <c r="J319" s="661" t="s">
        <v>3091</v>
      </c>
      <c r="K319" s="661" t="s">
        <v>3092</v>
      </c>
      <c r="L319" s="662">
        <v>484.75</v>
      </c>
      <c r="M319" s="662">
        <v>2908.5</v>
      </c>
      <c r="N319" s="661">
        <v>6</v>
      </c>
      <c r="O319" s="744">
        <v>1</v>
      </c>
      <c r="P319" s="662">
        <v>2908.5</v>
      </c>
      <c r="Q319" s="677">
        <v>1</v>
      </c>
      <c r="R319" s="661">
        <v>6</v>
      </c>
      <c r="S319" s="677">
        <v>1</v>
      </c>
      <c r="T319" s="744">
        <v>1</v>
      </c>
      <c r="U319" s="700">
        <v>1</v>
      </c>
    </row>
    <row r="320" spans="1:21" ht="14.4" customHeight="1" x14ac:dyDescent="0.3">
      <c r="A320" s="660">
        <v>7</v>
      </c>
      <c r="B320" s="661" t="s">
        <v>2167</v>
      </c>
      <c r="C320" s="661" t="s">
        <v>2372</v>
      </c>
      <c r="D320" s="742" t="s">
        <v>3449</v>
      </c>
      <c r="E320" s="743" t="s">
        <v>2389</v>
      </c>
      <c r="F320" s="661" t="s">
        <v>2367</v>
      </c>
      <c r="G320" s="661" t="s">
        <v>2824</v>
      </c>
      <c r="H320" s="661" t="s">
        <v>566</v>
      </c>
      <c r="I320" s="661" t="s">
        <v>3093</v>
      </c>
      <c r="J320" s="661" t="s">
        <v>3094</v>
      </c>
      <c r="K320" s="661" t="s">
        <v>3095</v>
      </c>
      <c r="L320" s="662">
        <v>969.48</v>
      </c>
      <c r="M320" s="662">
        <v>17450.64</v>
      </c>
      <c r="N320" s="661">
        <v>18</v>
      </c>
      <c r="O320" s="744">
        <v>3</v>
      </c>
      <c r="P320" s="662">
        <v>17450.64</v>
      </c>
      <c r="Q320" s="677">
        <v>1</v>
      </c>
      <c r="R320" s="661">
        <v>18</v>
      </c>
      <c r="S320" s="677">
        <v>1</v>
      </c>
      <c r="T320" s="744">
        <v>3</v>
      </c>
      <c r="U320" s="700">
        <v>1</v>
      </c>
    </row>
    <row r="321" spans="1:21" ht="14.4" customHeight="1" x14ac:dyDescent="0.3">
      <c r="A321" s="660">
        <v>7</v>
      </c>
      <c r="B321" s="661" t="s">
        <v>2167</v>
      </c>
      <c r="C321" s="661" t="s">
        <v>2372</v>
      </c>
      <c r="D321" s="742" t="s">
        <v>3449</v>
      </c>
      <c r="E321" s="743" t="s">
        <v>2389</v>
      </c>
      <c r="F321" s="661" t="s">
        <v>2367</v>
      </c>
      <c r="G321" s="661" t="s">
        <v>2824</v>
      </c>
      <c r="H321" s="661" t="s">
        <v>566</v>
      </c>
      <c r="I321" s="661" t="s">
        <v>3096</v>
      </c>
      <c r="J321" s="661" t="s">
        <v>3097</v>
      </c>
      <c r="K321" s="661" t="s">
        <v>3098</v>
      </c>
      <c r="L321" s="662">
        <v>484.75</v>
      </c>
      <c r="M321" s="662">
        <v>5817</v>
      </c>
      <c r="N321" s="661">
        <v>12</v>
      </c>
      <c r="O321" s="744">
        <v>2</v>
      </c>
      <c r="P321" s="662">
        <v>5817</v>
      </c>
      <c r="Q321" s="677">
        <v>1</v>
      </c>
      <c r="R321" s="661">
        <v>12</v>
      </c>
      <c r="S321" s="677">
        <v>1</v>
      </c>
      <c r="T321" s="744">
        <v>2</v>
      </c>
      <c r="U321" s="700">
        <v>1</v>
      </c>
    </row>
    <row r="322" spans="1:21" ht="14.4" customHeight="1" x14ac:dyDescent="0.3">
      <c r="A322" s="660">
        <v>7</v>
      </c>
      <c r="B322" s="661" t="s">
        <v>2167</v>
      </c>
      <c r="C322" s="661" t="s">
        <v>2372</v>
      </c>
      <c r="D322" s="742" t="s">
        <v>3449</v>
      </c>
      <c r="E322" s="743" t="s">
        <v>2389</v>
      </c>
      <c r="F322" s="661" t="s">
        <v>2367</v>
      </c>
      <c r="G322" s="661" t="s">
        <v>2824</v>
      </c>
      <c r="H322" s="661" t="s">
        <v>566</v>
      </c>
      <c r="I322" s="661" t="s">
        <v>3099</v>
      </c>
      <c r="J322" s="661" t="s">
        <v>3100</v>
      </c>
      <c r="K322" s="661" t="s">
        <v>3101</v>
      </c>
      <c r="L322" s="662">
        <v>5322.08</v>
      </c>
      <c r="M322" s="662">
        <v>10644.16</v>
      </c>
      <c r="N322" s="661">
        <v>2</v>
      </c>
      <c r="O322" s="744">
        <v>1</v>
      </c>
      <c r="P322" s="662">
        <v>10644.16</v>
      </c>
      <c r="Q322" s="677">
        <v>1</v>
      </c>
      <c r="R322" s="661">
        <v>2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7</v>
      </c>
      <c r="B323" s="661" t="s">
        <v>2167</v>
      </c>
      <c r="C323" s="661" t="s">
        <v>2372</v>
      </c>
      <c r="D323" s="742" t="s">
        <v>3449</v>
      </c>
      <c r="E323" s="743" t="s">
        <v>2389</v>
      </c>
      <c r="F323" s="661" t="s">
        <v>2367</v>
      </c>
      <c r="G323" s="661" t="s">
        <v>2824</v>
      </c>
      <c r="H323" s="661" t="s">
        <v>566</v>
      </c>
      <c r="I323" s="661" t="s">
        <v>3102</v>
      </c>
      <c r="J323" s="661" t="s">
        <v>3103</v>
      </c>
      <c r="K323" s="661" t="s">
        <v>3104</v>
      </c>
      <c r="L323" s="662">
        <v>0</v>
      </c>
      <c r="M323" s="662">
        <v>0</v>
      </c>
      <c r="N323" s="661">
        <v>4</v>
      </c>
      <c r="O323" s="744">
        <v>1</v>
      </c>
      <c r="P323" s="662">
        <v>0</v>
      </c>
      <c r="Q323" s="677"/>
      <c r="R323" s="661">
        <v>4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7</v>
      </c>
      <c r="B324" s="661" t="s">
        <v>2167</v>
      </c>
      <c r="C324" s="661" t="s">
        <v>2372</v>
      </c>
      <c r="D324" s="742" t="s">
        <v>3449</v>
      </c>
      <c r="E324" s="743" t="s">
        <v>2389</v>
      </c>
      <c r="F324" s="661" t="s">
        <v>2367</v>
      </c>
      <c r="G324" s="661" t="s">
        <v>3105</v>
      </c>
      <c r="H324" s="661" t="s">
        <v>1517</v>
      </c>
      <c r="I324" s="661" t="s">
        <v>3106</v>
      </c>
      <c r="J324" s="661" t="s">
        <v>3107</v>
      </c>
      <c r="K324" s="661" t="s">
        <v>3108</v>
      </c>
      <c r="L324" s="662">
        <v>0</v>
      </c>
      <c r="M324" s="662">
        <v>0</v>
      </c>
      <c r="N324" s="661">
        <v>2</v>
      </c>
      <c r="O324" s="744">
        <v>0.5</v>
      </c>
      <c r="P324" s="662"/>
      <c r="Q324" s="677"/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7</v>
      </c>
      <c r="B325" s="661" t="s">
        <v>2167</v>
      </c>
      <c r="C325" s="661" t="s">
        <v>2372</v>
      </c>
      <c r="D325" s="742" t="s">
        <v>3449</v>
      </c>
      <c r="E325" s="743" t="s">
        <v>2389</v>
      </c>
      <c r="F325" s="661" t="s">
        <v>2367</v>
      </c>
      <c r="G325" s="661" t="s">
        <v>2837</v>
      </c>
      <c r="H325" s="661" t="s">
        <v>1517</v>
      </c>
      <c r="I325" s="661" t="s">
        <v>3109</v>
      </c>
      <c r="J325" s="661" t="s">
        <v>3110</v>
      </c>
      <c r="K325" s="661" t="s">
        <v>3111</v>
      </c>
      <c r="L325" s="662">
        <v>565.94000000000005</v>
      </c>
      <c r="M325" s="662">
        <v>3395.6400000000003</v>
      </c>
      <c r="N325" s="661">
        <v>6</v>
      </c>
      <c r="O325" s="744">
        <v>2</v>
      </c>
      <c r="P325" s="662">
        <v>2263.7600000000002</v>
      </c>
      <c r="Q325" s="677">
        <v>0.66666666666666663</v>
      </c>
      <c r="R325" s="661">
        <v>4</v>
      </c>
      <c r="S325" s="677">
        <v>0.66666666666666663</v>
      </c>
      <c r="T325" s="744">
        <v>1.5</v>
      </c>
      <c r="U325" s="700">
        <v>0.75</v>
      </c>
    </row>
    <row r="326" spans="1:21" ht="14.4" customHeight="1" x14ac:dyDescent="0.3">
      <c r="A326" s="660">
        <v>7</v>
      </c>
      <c r="B326" s="661" t="s">
        <v>2167</v>
      </c>
      <c r="C326" s="661" t="s">
        <v>2372</v>
      </c>
      <c r="D326" s="742" t="s">
        <v>3449</v>
      </c>
      <c r="E326" s="743" t="s">
        <v>2389</v>
      </c>
      <c r="F326" s="661" t="s">
        <v>2367</v>
      </c>
      <c r="G326" s="661" t="s">
        <v>2837</v>
      </c>
      <c r="H326" s="661" t="s">
        <v>1517</v>
      </c>
      <c r="I326" s="661" t="s">
        <v>3112</v>
      </c>
      <c r="J326" s="661" t="s">
        <v>3113</v>
      </c>
      <c r="K326" s="661" t="s">
        <v>3114</v>
      </c>
      <c r="L326" s="662">
        <v>107.42</v>
      </c>
      <c r="M326" s="662">
        <v>107.42</v>
      </c>
      <c r="N326" s="661">
        <v>1</v>
      </c>
      <c r="O326" s="744">
        <v>0.5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7</v>
      </c>
      <c r="B327" s="661" t="s">
        <v>2167</v>
      </c>
      <c r="C327" s="661" t="s">
        <v>2372</v>
      </c>
      <c r="D327" s="742" t="s">
        <v>3449</v>
      </c>
      <c r="E327" s="743" t="s">
        <v>2389</v>
      </c>
      <c r="F327" s="661" t="s">
        <v>2367</v>
      </c>
      <c r="G327" s="661" t="s">
        <v>2837</v>
      </c>
      <c r="H327" s="661" t="s">
        <v>1517</v>
      </c>
      <c r="I327" s="661" t="s">
        <v>3115</v>
      </c>
      <c r="J327" s="661" t="s">
        <v>3113</v>
      </c>
      <c r="K327" s="661" t="s">
        <v>3116</v>
      </c>
      <c r="L327" s="662">
        <v>537.12</v>
      </c>
      <c r="M327" s="662">
        <v>537.12</v>
      </c>
      <c r="N327" s="661">
        <v>1</v>
      </c>
      <c r="O327" s="744">
        <v>0.5</v>
      </c>
      <c r="P327" s="662">
        <v>537.12</v>
      </c>
      <c r="Q327" s="677">
        <v>1</v>
      </c>
      <c r="R327" s="661">
        <v>1</v>
      </c>
      <c r="S327" s="677">
        <v>1</v>
      </c>
      <c r="T327" s="744">
        <v>0.5</v>
      </c>
      <c r="U327" s="700">
        <v>1</v>
      </c>
    </row>
    <row r="328" spans="1:21" ht="14.4" customHeight="1" x14ac:dyDescent="0.3">
      <c r="A328" s="660">
        <v>7</v>
      </c>
      <c r="B328" s="661" t="s">
        <v>2167</v>
      </c>
      <c r="C328" s="661" t="s">
        <v>2372</v>
      </c>
      <c r="D328" s="742" t="s">
        <v>3449</v>
      </c>
      <c r="E328" s="743" t="s">
        <v>2389</v>
      </c>
      <c r="F328" s="661" t="s">
        <v>2367</v>
      </c>
      <c r="G328" s="661" t="s">
        <v>2837</v>
      </c>
      <c r="H328" s="661" t="s">
        <v>1517</v>
      </c>
      <c r="I328" s="661" t="s">
        <v>2841</v>
      </c>
      <c r="J328" s="661" t="s">
        <v>2839</v>
      </c>
      <c r="K328" s="661" t="s">
        <v>2842</v>
      </c>
      <c r="L328" s="662">
        <v>848.49</v>
      </c>
      <c r="M328" s="662">
        <v>56000.340000000018</v>
      </c>
      <c r="N328" s="661">
        <v>66</v>
      </c>
      <c r="O328" s="744">
        <v>20.5</v>
      </c>
      <c r="P328" s="662">
        <v>43272.99000000002</v>
      </c>
      <c r="Q328" s="677">
        <v>0.77272727272727282</v>
      </c>
      <c r="R328" s="661">
        <v>51</v>
      </c>
      <c r="S328" s="677">
        <v>0.77272727272727271</v>
      </c>
      <c r="T328" s="744">
        <v>15</v>
      </c>
      <c r="U328" s="700">
        <v>0.73170731707317072</v>
      </c>
    </row>
    <row r="329" spans="1:21" ht="14.4" customHeight="1" x14ac:dyDescent="0.3">
      <c r="A329" s="660">
        <v>7</v>
      </c>
      <c r="B329" s="661" t="s">
        <v>2167</v>
      </c>
      <c r="C329" s="661" t="s">
        <v>2372</v>
      </c>
      <c r="D329" s="742" t="s">
        <v>3449</v>
      </c>
      <c r="E329" s="743" t="s">
        <v>2389</v>
      </c>
      <c r="F329" s="661" t="s">
        <v>2367</v>
      </c>
      <c r="G329" s="661" t="s">
        <v>2837</v>
      </c>
      <c r="H329" s="661" t="s">
        <v>1517</v>
      </c>
      <c r="I329" s="661" t="s">
        <v>3117</v>
      </c>
      <c r="J329" s="661" t="s">
        <v>3118</v>
      </c>
      <c r="K329" s="661" t="s">
        <v>3119</v>
      </c>
      <c r="L329" s="662">
        <v>478.07</v>
      </c>
      <c r="M329" s="662">
        <v>5736.84</v>
      </c>
      <c r="N329" s="661">
        <v>12</v>
      </c>
      <c r="O329" s="744">
        <v>2</v>
      </c>
      <c r="P329" s="662">
        <v>4302.63</v>
      </c>
      <c r="Q329" s="677">
        <v>0.75</v>
      </c>
      <c r="R329" s="661">
        <v>9</v>
      </c>
      <c r="S329" s="677">
        <v>0.75</v>
      </c>
      <c r="T329" s="744">
        <v>1.5</v>
      </c>
      <c r="U329" s="700">
        <v>0.75</v>
      </c>
    </row>
    <row r="330" spans="1:21" ht="14.4" customHeight="1" x14ac:dyDescent="0.3">
      <c r="A330" s="660">
        <v>7</v>
      </c>
      <c r="B330" s="661" t="s">
        <v>2167</v>
      </c>
      <c r="C330" s="661" t="s">
        <v>2372</v>
      </c>
      <c r="D330" s="742" t="s">
        <v>3449</v>
      </c>
      <c r="E330" s="743" t="s">
        <v>2389</v>
      </c>
      <c r="F330" s="661" t="s">
        <v>2367</v>
      </c>
      <c r="G330" s="661" t="s">
        <v>3120</v>
      </c>
      <c r="H330" s="661" t="s">
        <v>566</v>
      </c>
      <c r="I330" s="661" t="s">
        <v>695</v>
      </c>
      <c r="J330" s="661" t="s">
        <v>3121</v>
      </c>
      <c r="K330" s="661" t="s">
        <v>3122</v>
      </c>
      <c r="L330" s="662">
        <v>0</v>
      </c>
      <c r="M330" s="662">
        <v>0</v>
      </c>
      <c r="N330" s="661">
        <v>3</v>
      </c>
      <c r="O330" s="744">
        <v>1</v>
      </c>
      <c r="P330" s="662">
        <v>0</v>
      </c>
      <c r="Q330" s="677"/>
      <c r="R330" s="661">
        <v>3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7</v>
      </c>
      <c r="B331" s="661" t="s">
        <v>2167</v>
      </c>
      <c r="C331" s="661" t="s">
        <v>2372</v>
      </c>
      <c r="D331" s="742" t="s">
        <v>3449</v>
      </c>
      <c r="E331" s="743" t="s">
        <v>2389</v>
      </c>
      <c r="F331" s="661" t="s">
        <v>2367</v>
      </c>
      <c r="G331" s="661" t="s">
        <v>2447</v>
      </c>
      <c r="H331" s="661" t="s">
        <v>566</v>
      </c>
      <c r="I331" s="661" t="s">
        <v>777</v>
      </c>
      <c r="J331" s="661" t="s">
        <v>778</v>
      </c>
      <c r="K331" s="661" t="s">
        <v>2448</v>
      </c>
      <c r="L331" s="662">
        <v>156.77000000000001</v>
      </c>
      <c r="M331" s="662">
        <v>627.08000000000004</v>
      </c>
      <c r="N331" s="661">
        <v>4</v>
      </c>
      <c r="O331" s="744">
        <v>1.5</v>
      </c>
      <c r="P331" s="662">
        <v>156.77000000000001</v>
      </c>
      <c r="Q331" s="677">
        <v>0.25</v>
      </c>
      <c r="R331" s="661">
        <v>1</v>
      </c>
      <c r="S331" s="677">
        <v>0.25</v>
      </c>
      <c r="T331" s="744">
        <v>1</v>
      </c>
      <c r="U331" s="700">
        <v>0.66666666666666663</v>
      </c>
    </row>
    <row r="332" spans="1:21" ht="14.4" customHeight="1" x14ac:dyDescent="0.3">
      <c r="A332" s="660">
        <v>7</v>
      </c>
      <c r="B332" s="661" t="s">
        <v>2167</v>
      </c>
      <c r="C332" s="661" t="s">
        <v>2372</v>
      </c>
      <c r="D332" s="742" t="s">
        <v>3449</v>
      </c>
      <c r="E332" s="743" t="s">
        <v>2389</v>
      </c>
      <c r="F332" s="661" t="s">
        <v>2367</v>
      </c>
      <c r="G332" s="661" t="s">
        <v>3123</v>
      </c>
      <c r="H332" s="661" t="s">
        <v>566</v>
      </c>
      <c r="I332" s="661" t="s">
        <v>3124</v>
      </c>
      <c r="J332" s="661" t="s">
        <v>1822</v>
      </c>
      <c r="K332" s="661" t="s">
        <v>3125</v>
      </c>
      <c r="L332" s="662">
        <v>0</v>
      </c>
      <c r="M332" s="662">
        <v>0</v>
      </c>
      <c r="N332" s="661">
        <v>2</v>
      </c>
      <c r="O332" s="744">
        <v>0.5</v>
      </c>
      <c r="P332" s="662">
        <v>0</v>
      </c>
      <c r="Q332" s="677"/>
      <c r="R332" s="661">
        <v>2</v>
      </c>
      <c r="S332" s="677">
        <v>1</v>
      </c>
      <c r="T332" s="744">
        <v>0.5</v>
      </c>
      <c r="U332" s="700">
        <v>1</v>
      </c>
    </row>
    <row r="333" spans="1:21" ht="14.4" customHeight="1" x14ac:dyDescent="0.3">
      <c r="A333" s="660">
        <v>7</v>
      </c>
      <c r="B333" s="661" t="s">
        <v>2167</v>
      </c>
      <c r="C333" s="661" t="s">
        <v>2372</v>
      </c>
      <c r="D333" s="742" t="s">
        <v>3449</v>
      </c>
      <c r="E333" s="743" t="s">
        <v>2389</v>
      </c>
      <c r="F333" s="661" t="s">
        <v>2367</v>
      </c>
      <c r="G333" s="661" t="s">
        <v>2576</v>
      </c>
      <c r="H333" s="661" t="s">
        <v>566</v>
      </c>
      <c r="I333" s="661" t="s">
        <v>2577</v>
      </c>
      <c r="J333" s="661" t="s">
        <v>2578</v>
      </c>
      <c r="K333" s="661" t="s">
        <v>2579</v>
      </c>
      <c r="L333" s="662">
        <v>72.22</v>
      </c>
      <c r="M333" s="662">
        <v>361.1</v>
      </c>
      <c r="N333" s="661">
        <v>5</v>
      </c>
      <c r="O333" s="744">
        <v>3.5</v>
      </c>
      <c r="P333" s="662">
        <v>72.22</v>
      </c>
      <c r="Q333" s="677">
        <v>0.19999999999999998</v>
      </c>
      <c r="R333" s="661">
        <v>1</v>
      </c>
      <c r="S333" s="677">
        <v>0.2</v>
      </c>
      <c r="T333" s="744">
        <v>0.5</v>
      </c>
      <c r="U333" s="700">
        <v>0.14285714285714285</v>
      </c>
    </row>
    <row r="334" spans="1:21" ht="14.4" customHeight="1" x14ac:dyDescent="0.3">
      <c r="A334" s="660">
        <v>7</v>
      </c>
      <c r="B334" s="661" t="s">
        <v>2167</v>
      </c>
      <c r="C334" s="661" t="s">
        <v>2372</v>
      </c>
      <c r="D334" s="742" t="s">
        <v>3449</v>
      </c>
      <c r="E334" s="743" t="s">
        <v>2389</v>
      </c>
      <c r="F334" s="661" t="s">
        <v>2367</v>
      </c>
      <c r="G334" s="661" t="s">
        <v>2843</v>
      </c>
      <c r="H334" s="661" t="s">
        <v>566</v>
      </c>
      <c r="I334" s="661" t="s">
        <v>2933</v>
      </c>
      <c r="J334" s="661" t="s">
        <v>2851</v>
      </c>
      <c r="K334" s="661" t="s">
        <v>2934</v>
      </c>
      <c r="L334" s="662">
        <v>908.53</v>
      </c>
      <c r="M334" s="662">
        <v>5451.18</v>
      </c>
      <c r="N334" s="661">
        <v>6</v>
      </c>
      <c r="O334" s="744">
        <v>2</v>
      </c>
      <c r="P334" s="662">
        <v>5451.18</v>
      </c>
      <c r="Q334" s="677">
        <v>1</v>
      </c>
      <c r="R334" s="661">
        <v>6</v>
      </c>
      <c r="S334" s="677">
        <v>1</v>
      </c>
      <c r="T334" s="744">
        <v>2</v>
      </c>
      <c r="U334" s="700">
        <v>1</v>
      </c>
    </row>
    <row r="335" spans="1:21" ht="14.4" customHeight="1" x14ac:dyDescent="0.3">
      <c r="A335" s="660">
        <v>7</v>
      </c>
      <c r="B335" s="661" t="s">
        <v>2167</v>
      </c>
      <c r="C335" s="661" t="s">
        <v>2372</v>
      </c>
      <c r="D335" s="742" t="s">
        <v>3449</v>
      </c>
      <c r="E335" s="743" t="s">
        <v>2389</v>
      </c>
      <c r="F335" s="661" t="s">
        <v>2367</v>
      </c>
      <c r="G335" s="661" t="s">
        <v>2843</v>
      </c>
      <c r="H335" s="661" t="s">
        <v>566</v>
      </c>
      <c r="I335" s="661" t="s">
        <v>3126</v>
      </c>
      <c r="J335" s="661" t="s">
        <v>2845</v>
      </c>
      <c r="K335" s="661" t="s">
        <v>3127</v>
      </c>
      <c r="L335" s="662">
        <v>1677.3</v>
      </c>
      <c r="M335" s="662">
        <v>10063.799999999999</v>
      </c>
      <c r="N335" s="661">
        <v>6</v>
      </c>
      <c r="O335" s="744">
        <v>2</v>
      </c>
      <c r="P335" s="662">
        <v>5031.8999999999996</v>
      </c>
      <c r="Q335" s="677">
        <v>0.5</v>
      </c>
      <c r="R335" s="661">
        <v>3</v>
      </c>
      <c r="S335" s="677">
        <v>0.5</v>
      </c>
      <c r="T335" s="744">
        <v>1</v>
      </c>
      <c r="U335" s="700">
        <v>0.5</v>
      </c>
    </row>
    <row r="336" spans="1:21" ht="14.4" customHeight="1" x14ac:dyDescent="0.3">
      <c r="A336" s="660">
        <v>7</v>
      </c>
      <c r="B336" s="661" t="s">
        <v>2167</v>
      </c>
      <c r="C336" s="661" t="s">
        <v>2372</v>
      </c>
      <c r="D336" s="742" t="s">
        <v>3449</v>
      </c>
      <c r="E336" s="743" t="s">
        <v>2389</v>
      </c>
      <c r="F336" s="661" t="s">
        <v>2367</v>
      </c>
      <c r="G336" s="661" t="s">
        <v>2937</v>
      </c>
      <c r="H336" s="661" t="s">
        <v>566</v>
      </c>
      <c r="I336" s="661" t="s">
        <v>985</v>
      </c>
      <c r="J336" s="661" t="s">
        <v>986</v>
      </c>
      <c r="K336" s="661" t="s">
        <v>2938</v>
      </c>
      <c r="L336" s="662">
        <v>60.9</v>
      </c>
      <c r="M336" s="662">
        <v>974.39999999999986</v>
      </c>
      <c r="N336" s="661">
        <v>16</v>
      </c>
      <c r="O336" s="744">
        <v>4.5</v>
      </c>
      <c r="P336" s="662">
        <v>791.69999999999993</v>
      </c>
      <c r="Q336" s="677">
        <v>0.8125</v>
      </c>
      <c r="R336" s="661">
        <v>13</v>
      </c>
      <c r="S336" s="677">
        <v>0.8125</v>
      </c>
      <c r="T336" s="744">
        <v>4</v>
      </c>
      <c r="U336" s="700">
        <v>0.88888888888888884</v>
      </c>
    </row>
    <row r="337" spans="1:21" ht="14.4" customHeight="1" x14ac:dyDescent="0.3">
      <c r="A337" s="660">
        <v>7</v>
      </c>
      <c r="B337" s="661" t="s">
        <v>2167</v>
      </c>
      <c r="C337" s="661" t="s">
        <v>2372</v>
      </c>
      <c r="D337" s="742" t="s">
        <v>3449</v>
      </c>
      <c r="E337" s="743" t="s">
        <v>2389</v>
      </c>
      <c r="F337" s="661" t="s">
        <v>2367</v>
      </c>
      <c r="G337" s="661" t="s">
        <v>2414</v>
      </c>
      <c r="H337" s="661" t="s">
        <v>566</v>
      </c>
      <c r="I337" s="661" t="s">
        <v>3128</v>
      </c>
      <c r="J337" s="661" t="s">
        <v>2416</v>
      </c>
      <c r="K337" s="661"/>
      <c r="L337" s="662">
        <v>908.53</v>
      </c>
      <c r="M337" s="662">
        <v>908.53</v>
      </c>
      <c r="N337" s="661">
        <v>1</v>
      </c>
      <c r="O337" s="744">
        <v>1</v>
      </c>
      <c r="P337" s="662">
        <v>908.53</v>
      </c>
      <c r="Q337" s="677">
        <v>1</v>
      </c>
      <c r="R337" s="661">
        <v>1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7</v>
      </c>
      <c r="B338" s="661" t="s">
        <v>2167</v>
      </c>
      <c r="C338" s="661" t="s">
        <v>2372</v>
      </c>
      <c r="D338" s="742" t="s">
        <v>3449</v>
      </c>
      <c r="E338" s="743" t="s">
        <v>2389</v>
      </c>
      <c r="F338" s="661" t="s">
        <v>2367</v>
      </c>
      <c r="G338" s="661" t="s">
        <v>2414</v>
      </c>
      <c r="H338" s="661" t="s">
        <v>566</v>
      </c>
      <c r="I338" s="661" t="s">
        <v>3129</v>
      </c>
      <c r="J338" s="661" t="s">
        <v>2416</v>
      </c>
      <c r="K338" s="661"/>
      <c r="L338" s="662">
        <v>0</v>
      </c>
      <c r="M338" s="662">
        <v>0</v>
      </c>
      <c r="N338" s="661">
        <v>6</v>
      </c>
      <c r="O338" s="744">
        <v>2</v>
      </c>
      <c r="P338" s="662">
        <v>0</v>
      </c>
      <c r="Q338" s="677"/>
      <c r="R338" s="661">
        <v>3</v>
      </c>
      <c r="S338" s="677">
        <v>0.5</v>
      </c>
      <c r="T338" s="744">
        <v>1</v>
      </c>
      <c r="U338" s="700">
        <v>0.5</v>
      </c>
    </row>
    <row r="339" spans="1:21" ht="14.4" customHeight="1" x14ac:dyDescent="0.3">
      <c r="A339" s="660">
        <v>7</v>
      </c>
      <c r="B339" s="661" t="s">
        <v>2167</v>
      </c>
      <c r="C339" s="661" t="s">
        <v>2372</v>
      </c>
      <c r="D339" s="742" t="s">
        <v>3449</v>
      </c>
      <c r="E339" s="743" t="s">
        <v>2389</v>
      </c>
      <c r="F339" s="661" t="s">
        <v>2367</v>
      </c>
      <c r="G339" s="661" t="s">
        <v>2414</v>
      </c>
      <c r="H339" s="661" t="s">
        <v>566</v>
      </c>
      <c r="I339" s="661" t="s">
        <v>3130</v>
      </c>
      <c r="J339" s="661" t="s">
        <v>2416</v>
      </c>
      <c r="K339" s="661"/>
      <c r="L339" s="662">
        <v>0</v>
      </c>
      <c r="M339" s="662">
        <v>0</v>
      </c>
      <c r="N339" s="661">
        <v>3</v>
      </c>
      <c r="O339" s="744">
        <v>1</v>
      </c>
      <c r="P339" s="662"/>
      <c r="Q339" s="677"/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7</v>
      </c>
      <c r="B340" s="661" t="s">
        <v>2167</v>
      </c>
      <c r="C340" s="661" t="s">
        <v>2372</v>
      </c>
      <c r="D340" s="742" t="s">
        <v>3449</v>
      </c>
      <c r="E340" s="743" t="s">
        <v>2389</v>
      </c>
      <c r="F340" s="661" t="s">
        <v>2367</v>
      </c>
      <c r="G340" s="661" t="s">
        <v>3131</v>
      </c>
      <c r="H340" s="661" t="s">
        <v>566</v>
      </c>
      <c r="I340" s="661" t="s">
        <v>3132</v>
      </c>
      <c r="J340" s="661" t="s">
        <v>3133</v>
      </c>
      <c r="K340" s="661" t="s">
        <v>3134</v>
      </c>
      <c r="L340" s="662">
        <v>6822.19</v>
      </c>
      <c r="M340" s="662">
        <v>6822.19</v>
      </c>
      <c r="N340" s="661">
        <v>1</v>
      </c>
      <c r="O340" s="744">
        <v>1</v>
      </c>
      <c r="P340" s="662">
        <v>6822.19</v>
      </c>
      <c r="Q340" s="677">
        <v>1</v>
      </c>
      <c r="R340" s="661">
        <v>1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7</v>
      </c>
      <c r="B341" s="661" t="s">
        <v>2167</v>
      </c>
      <c r="C341" s="661" t="s">
        <v>2372</v>
      </c>
      <c r="D341" s="742" t="s">
        <v>3449</v>
      </c>
      <c r="E341" s="743" t="s">
        <v>2389</v>
      </c>
      <c r="F341" s="661" t="s">
        <v>2367</v>
      </c>
      <c r="G341" s="661" t="s">
        <v>2939</v>
      </c>
      <c r="H341" s="661" t="s">
        <v>566</v>
      </c>
      <c r="I341" s="661" t="s">
        <v>1176</v>
      </c>
      <c r="J341" s="661" t="s">
        <v>1177</v>
      </c>
      <c r="K341" s="661" t="s">
        <v>1178</v>
      </c>
      <c r="L341" s="662">
        <v>70.05</v>
      </c>
      <c r="M341" s="662">
        <v>140.1</v>
      </c>
      <c r="N341" s="661">
        <v>2</v>
      </c>
      <c r="O341" s="744">
        <v>0.5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7</v>
      </c>
      <c r="B342" s="661" t="s">
        <v>2167</v>
      </c>
      <c r="C342" s="661" t="s">
        <v>2372</v>
      </c>
      <c r="D342" s="742" t="s">
        <v>3449</v>
      </c>
      <c r="E342" s="743" t="s">
        <v>2389</v>
      </c>
      <c r="F342" s="661" t="s">
        <v>2367</v>
      </c>
      <c r="G342" s="661" t="s">
        <v>2524</v>
      </c>
      <c r="H342" s="661" t="s">
        <v>566</v>
      </c>
      <c r="I342" s="661" t="s">
        <v>3135</v>
      </c>
      <c r="J342" s="661" t="s">
        <v>2529</v>
      </c>
      <c r="K342" s="661" t="s">
        <v>3136</v>
      </c>
      <c r="L342" s="662">
        <v>0</v>
      </c>
      <c r="M342" s="662">
        <v>0</v>
      </c>
      <c r="N342" s="661">
        <v>2</v>
      </c>
      <c r="O342" s="744">
        <v>0.5</v>
      </c>
      <c r="P342" s="662">
        <v>0</v>
      </c>
      <c r="Q342" s="677"/>
      <c r="R342" s="661">
        <v>2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7</v>
      </c>
      <c r="B343" s="661" t="s">
        <v>2167</v>
      </c>
      <c r="C343" s="661" t="s">
        <v>2372</v>
      </c>
      <c r="D343" s="742" t="s">
        <v>3449</v>
      </c>
      <c r="E343" s="743" t="s">
        <v>2389</v>
      </c>
      <c r="F343" s="661" t="s">
        <v>2367</v>
      </c>
      <c r="G343" s="661" t="s">
        <v>3137</v>
      </c>
      <c r="H343" s="661" t="s">
        <v>566</v>
      </c>
      <c r="I343" s="661" t="s">
        <v>3138</v>
      </c>
      <c r="J343" s="661" t="s">
        <v>3139</v>
      </c>
      <c r="K343" s="661" t="s">
        <v>3140</v>
      </c>
      <c r="L343" s="662">
        <v>23.61</v>
      </c>
      <c r="M343" s="662">
        <v>94.44</v>
      </c>
      <c r="N343" s="661">
        <v>4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7</v>
      </c>
      <c r="B344" s="661" t="s">
        <v>2167</v>
      </c>
      <c r="C344" s="661" t="s">
        <v>2372</v>
      </c>
      <c r="D344" s="742" t="s">
        <v>3449</v>
      </c>
      <c r="E344" s="743" t="s">
        <v>2389</v>
      </c>
      <c r="F344" s="661" t="s">
        <v>2367</v>
      </c>
      <c r="G344" s="661" t="s">
        <v>3137</v>
      </c>
      <c r="H344" s="661" t="s">
        <v>566</v>
      </c>
      <c r="I344" s="661" t="s">
        <v>3141</v>
      </c>
      <c r="J344" s="661" t="s">
        <v>3142</v>
      </c>
      <c r="K344" s="661" t="s">
        <v>3143</v>
      </c>
      <c r="L344" s="662">
        <v>0</v>
      </c>
      <c r="M344" s="662">
        <v>0</v>
      </c>
      <c r="N344" s="661">
        <v>2</v>
      </c>
      <c r="O344" s="744">
        <v>1</v>
      </c>
      <c r="P344" s="662">
        <v>0</v>
      </c>
      <c r="Q344" s="677"/>
      <c r="R344" s="661">
        <v>2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7</v>
      </c>
      <c r="B345" s="661" t="s">
        <v>2167</v>
      </c>
      <c r="C345" s="661" t="s">
        <v>2372</v>
      </c>
      <c r="D345" s="742" t="s">
        <v>3449</v>
      </c>
      <c r="E345" s="743" t="s">
        <v>2389</v>
      </c>
      <c r="F345" s="661" t="s">
        <v>2367</v>
      </c>
      <c r="G345" s="661" t="s">
        <v>2946</v>
      </c>
      <c r="H345" s="661" t="s">
        <v>566</v>
      </c>
      <c r="I345" s="661" t="s">
        <v>2947</v>
      </c>
      <c r="J345" s="661" t="s">
        <v>2948</v>
      </c>
      <c r="K345" s="661" t="s">
        <v>798</v>
      </c>
      <c r="L345" s="662">
        <v>0</v>
      </c>
      <c r="M345" s="662">
        <v>0</v>
      </c>
      <c r="N345" s="661">
        <v>4</v>
      </c>
      <c r="O345" s="744">
        <v>1.5</v>
      </c>
      <c r="P345" s="662">
        <v>0</v>
      </c>
      <c r="Q345" s="677"/>
      <c r="R345" s="661">
        <v>3</v>
      </c>
      <c r="S345" s="677">
        <v>0.75</v>
      </c>
      <c r="T345" s="744">
        <v>1</v>
      </c>
      <c r="U345" s="700">
        <v>0.66666666666666663</v>
      </c>
    </row>
    <row r="346" spans="1:21" ht="14.4" customHeight="1" x14ac:dyDescent="0.3">
      <c r="A346" s="660">
        <v>7</v>
      </c>
      <c r="B346" s="661" t="s">
        <v>2167</v>
      </c>
      <c r="C346" s="661" t="s">
        <v>2372</v>
      </c>
      <c r="D346" s="742" t="s">
        <v>3449</v>
      </c>
      <c r="E346" s="743" t="s">
        <v>2389</v>
      </c>
      <c r="F346" s="661" t="s">
        <v>2367</v>
      </c>
      <c r="G346" s="661" t="s">
        <v>3144</v>
      </c>
      <c r="H346" s="661" t="s">
        <v>566</v>
      </c>
      <c r="I346" s="661" t="s">
        <v>3145</v>
      </c>
      <c r="J346" s="661" t="s">
        <v>3146</v>
      </c>
      <c r="K346" s="661" t="s">
        <v>3147</v>
      </c>
      <c r="L346" s="662">
        <v>1567.35</v>
      </c>
      <c r="M346" s="662">
        <v>23510.25</v>
      </c>
      <c r="N346" s="661">
        <v>15</v>
      </c>
      <c r="O346" s="744">
        <v>4</v>
      </c>
      <c r="P346" s="662">
        <v>17240.849999999999</v>
      </c>
      <c r="Q346" s="677">
        <v>0.73333333333333328</v>
      </c>
      <c r="R346" s="661">
        <v>11</v>
      </c>
      <c r="S346" s="677">
        <v>0.73333333333333328</v>
      </c>
      <c r="T346" s="744">
        <v>3</v>
      </c>
      <c r="U346" s="700">
        <v>0.75</v>
      </c>
    </row>
    <row r="347" spans="1:21" ht="14.4" customHeight="1" x14ac:dyDescent="0.3">
      <c r="A347" s="660">
        <v>7</v>
      </c>
      <c r="B347" s="661" t="s">
        <v>2167</v>
      </c>
      <c r="C347" s="661" t="s">
        <v>2372</v>
      </c>
      <c r="D347" s="742" t="s">
        <v>3449</v>
      </c>
      <c r="E347" s="743" t="s">
        <v>2389</v>
      </c>
      <c r="F347" s="661" t="s">
        <v>2367</v>
      </c>
      <c r="G347" s="661" t="s">
        <v>3148</v>
      </c>
      <c r="H347" s="661" t="s">
        <v>566</v>
      </c>
      <c r="I347" s="661" t="s">
        <v>3149</v>
      </c>
      <c r="J347" s="661" t="s">
        <v>3150</v>
      </c>
      <c r="K347" s="661" t="s">
        <v>3151</v>
      </c>
      <c r="L347" s="662">
        <v>66.97</v>
      </c>
      <c r="M347" s="662">
        <v>133.94</v>
      </c>
      <c r="N347" s="661">
        <v>2</v>
      </c>
      <c r="O347" s="744">
        <v>0.5</v>
      </c>
      <c r="P347" s="662">
        <v>133.94</v>
      </c>
      <c r="Q347" s="677">
        <v>1</v>
      </c>
      <c r="R347" s="661">
        <v>2</v>
      </c>
      <c r="S347" s="677">
        <v>1</v>
      </c>
      <c r="T347" s="744">
        <v>0.5</v>
      </c>
      <c r="U347" s="700">
        <v>1</v>
      </c>
    </row>
    <row r="348" spans="1:21" ht="14.4" customHeight="1" x14ac:dyDescent="0.3">
      <c r="A348" s="660">
        <v>7</v>
      </c>
      <c r="B348" s="661" t="s">
        <v>2167</v>
      </c>
      <c r="C348" s="661" t="s">
        <v>2372</v>
      </c>
      <c r="D348" s="742" t="s">
        <v>3449</v>
      </c>
      <c r="E348" s="743" t="s">
        <v>2389</v>
      </c>
      <c r="F348" s="661" t="s">
        <v>2367</v>
      </c>
      <c r="G348" s="661" t="s">
        <v>3148</v>
      </c>
      <c r="H348" s="661" t="s">
        <v>566</v>
      </c>
      <c r="I348" s="661" t="s">
        <v>818</v>
      </c>
      <c r="J348" s="661" t="s">
        <v>3152</v>
      </c>
      <c r="K348" s="661" t="s">
        <v>3153</v>
      </c>
      <c r="L348" s="662">
        <v>53.57</v>
      </c>
      <c r="M348" s="662">
        <v>53.57</v>
      </c>
      <c r="N348" s="661">
        <v>1</v>
      </c>
      <c r="O348" s="744">
        <v>1</v>
      </c>
      <c r="P348" s="662">
        <v>53.57</v>
      </c>
      <c r="Q348" s="677">
        <v>1</v>
      </c>
      <c r="R348" s="661">
        <v>1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7</v>
      </c>
      <c r="B349" s="661" t="s">
        <v>2167</v>
      </c>
      <c r="C349" s="661" t="s">
        <v>2372</v>
      </c>
      <c r="D349" s="742" t="s">
        <v>3449</v>
      </c>
      <c r="E349" s="743" t="s">
        <v>2389</v>
      </c>
      <c r="F349" s="661" t="s">
        <v>2367</v>
      </c>
      <c r="G349" s="661" t="s">
        <v>2654</v>
      </c>
      <c r="H349" s="661" t="s">
        <v>566</v>
      </c>
      <c r="I349" s="661" t="s">
        <v>3154</v>
      </c>
      <c r="J349" s="661" t="s">
        <v>3155</v>
      </c>
      <c r="K349" s="661" t="s">
        <v>3156</v>
      </c>
      <c r="L349" s="662">
        <v>27.5</v>
      </c>
      <c r="M349" s="662">
        <v>27.5</v>
      </c>
      <c r="N349" s="661">
        <v>1</v>
      </c>
      <c r="O349" s="744">
        <v>1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7</v>
      </c>
      <c r="B350" s="661" t="s">
        <v>2167</v>
      </c>
      <c r="C350" s="661" t="s">
        <v>2372</v>
      </c>
      <c r="D350" s="742" t="s">
        <v>3449</v>
      </c>
      <c r="E350" s="743" t="s">
        <v>2389</v>
      </c>
      <c r="F350" s="661" t="s">
        <v>2367</v>
      </c>
      <c r="G350" s="661" t="s">
        <v>2860</v>
      </c>
      <c r="H350" s="661" t="s">
        <v>566</v>
      </c>
      <c r="I350" s="661" t="s">
        <v>3157</v>
      </c>
      <c r="J350" s="661" t="s">
        <v>2952</v>
      </c>
      <c r="K350" s="661" t="s">
        <v>2953</v>
      </c>
      <c r="L350" s="662">
        <v>127</v>
      </c>
      <c r="M350" s="662">
        <v>1270</v>
      </c>
      <c r="N350" s="661">
        <v>10</v>
      </c>
      <c r="O350" s="744">
        <v>4</v>
      </c>
      <c r="P350" s="662">
        <v>381</v>
      </c>
      <c r="Q350" s="677">
        <v>0.3</v>
      </c>
      <c r="R350" s="661">
        <v>3</v>
      </c>
      <c r="S350" s="677">
        <v>0.3</v>
      </c>
      <c r="T350" s="744">
        <v>1</v>
      </c>
      <c r="U350" s="700">
        <v>0.25</v>
      </c>
    </row>
    <row r="351" spans="1:21" ht="14.4" customHeight="1" x14ac:dyDescent="0.3">
      <c r="A351" s="660">
        <v>7</v>
      </c>
      <c r="B351" s="661" t="s">
        <v>2167</v>
      </c>
      <c r="C351" s="661" t="s">
        <v>2372</v>
      </c>
      <c r="D351" s="742" t="s">
        <v>3449</v>
      </c>
      <c r="E351" s="743" t="s">
        <v>2389</v>
      </c>
      <c r="F351" s="661" t="s">
        <v>2367</v>
      </c>
      <c r="G351" s="661" t="s">
        <v>2860</v>
      </c>
      <c r="H351" s="661" t="s">
        <v>566</v>
      </c>
      <c r="I351" s="661" t="s">
        <v>2861</v>
      </c>
      <c r="J351" s="661" t="s">
        <v>2862</v>
      </c>
      <c r="K351" s="661" t="s">
        <v>2863</v>
      </c>
      <c r="L351" s="662">
        <v>701.65</v>
      </c>
      <c r="M351" s="662">
        <v>2104.9499999999998</v>
      </c>
      <c r="N351" s="661">
        <v>3</v>
      </c>
      <c r="O351" s="744">
        <v>1</v>
      </c>
      <c r="P351" s="662">
        <v>2104.9499999999998</v>
      </c>
      <c r="Q351" s="677">
        <v>1</v>
      </c>
      <c r="R351" s="661">
        <v>3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7</v>
      </c>
      <c r="B352" s="661" t="s">
        <v>2167</v>
      </c>
      <c r="C352" s="661" t="s">
        <v>2372</v>
      </c>
      <c r="D352" s="742" t="s">
        <v>3449</v>
      </c>
      <c r="E352" s="743" t="s">
        <v>2389</v>
      </c>
      <c r="F352" s="661" t="s">
        <v>2367</v>
      </c>
      <c r="G352" s="661" t="s">
        <v>2860</v>
      </c>
      <c r="H352" s="661" t="s">
        <v>566</v>
      </c>
      <c r="I352" s="661" t="s">
        <v>2949</v>
      </c>
      <c r="J352" s="661" t="s">
        <v>2950</v>
      </c>
      <c r="K352" s="661" t="s">
        <v>1601</v>
      </c>
      <c r="L352" s="662">
        <v>208.18</v>
      </c>
      <c r="M352" s="662">
        <v>208.18</v>
      </c>
      <c r="N352" s="661">
        <v>1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7</v>
      </c>
      <c r="B353" s="661" t="s">
        <v>2167</v>
      </c>
      <c r="C353" s="661" t="s">
        <v>2372</v>
      </c>
      <c r="D353" s="742" t="s">
        <v>3449</v>
      </c>
      <c r="E353" s="743" t="s">
        <v>2389</v>
      </c>
      <c r="F353" s="661" t="s">
        <v>2367</v>
      </c>
      <c r="G353" s="661" t="s">
        <v>2860</v>
      </c>
      <c r="H353" s="661" t="s">
        <v>566</v>
      </c>
      <c r="I353" s="661" t="s">
        <v>3158</v>
      </c>
      <c r="J353" s="661" t="s">
        <v>3159</v>
      </c>
      <c r="K353" s="661" t="s">
        <v>865</v>
      </c>
      <c r="L353" s="662">
        <v>383.18</v>
      </c>
      <c r="M353" s="662">
        <v>7663.6</v>
      </c>
      <c r="N353" s="661">
        <v>20</v>
      </c>
      <c r="O353" s="744">
        <v>7</v>
      </c>
      <c r="P353" s="662">
        <v>5364.52</v>
      </c>
      <c r="Q353" s="677">
        <v>0.70000000000000007</v>
      </c>
      <c r="R353" s="661">
        <v>14</v>
      </c>
      <c r="S353" s="677">
        <v>0.7</v>
      </c>
      <c r="T353" s="744">
        <v>5</v>
      </c>
      <c r="U353" s="700">
        <v>0.7142857142857143</v>
      </c>
    </row>
    <row r="354" spans="1:21" ht="14.4" customHeight="1" x14ac:dyDescent="0.3">
      <c r="A354" s="660">
        <v>7</v>
      </c>
      <c r="B354" s="661" t="s">
        <v>2167</v>
      </c>
      <c r="C354" s="661" t="s">
        <v>2372</v>
      </c>
      <c r="D354" s="742" t="s">
        <v>3449</v>
      </c>
      <c r="E354" s="743" t="s">
        <v>2389</v>
      </c>
      <c r="F354" s="661" t="s">
        <v>2367</v>
      </c>
      <c r="G354" s="661" t="s">
        <v>2860</v>
      </c>
      <c r="H354" s="661" t="s">
        <v>566</v>
      </c>
      <c r="I354" s="661" t="s">
        <v>3160</v>
      </c>
      <c r="J354" s="661" t="s">
        <v>3161</v>
      </c>
      <c r="K354" s="661" t="s">
        <v>3162</v>
      </c>
      <c r="L354" s="662">
        <v>233.95</v>
      </c>
      <c r="M354" s="662">
        <v>1637.6499999999999</v>
      </c>
      <c r="N354" s="661">
        <v>7</v>
      </c>
      <c r="O354" s="744">
        <v>2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7</v>
      </c>
      <c r="B355" s="661" t="s">
        <v>2167</v>
      </c>
      <c r="C355" s="661" t="s">
        <v>2372</v>
      </c>
      <c r="D355" s="742" t="s">
        <v>3449</v>
      </c>
      <c r="E355" s="743" t="s">
        <v>2389</v>
      </c>
      <c r="F355" s="661" t="s">
        <v>2367</v>
      </c>
      <c r="G355" s="661" t="s">
        <v>2860</v>
      </c>
      <c r="H355" s="661" t="s">
        <v>566</v>
      </c>
      <c r="I355" s="661" t="s">
        <v>2954</v>
      </c>
      <c r="J355" s="661" t="s">
        <v>2955</v>
      </c>
      <c r="K355" s="661" t="s">
        <v>2892</v>
      </c>
      <c r="L355" s="662">
        <v>389.92</v>
      </c>
      <c r="M355" s="662">
        <v>2339.52</v>
      </c>
      <c r="N355" s="661">
        <v>6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7</v>
      </c>
      <c r="B356" s="661" t="s">
        <v>2167</v>
      </c>
      <c r="C356" s="661" t="s">
        <v>2372</v>
      </c>
      <c r="D356" s="742" t="s">
        <v>3449</v>
      </c>
      <c r="E356" s="743" t="s">
        <v>2389</v>
      </c>
      <c r="F356" s="661" t="s">
        <v>2367</v>
      </c>
      <c r="G356" s="661" t="s">
        <v>2860</v>
      </c>
      <c r="H356" s="661" t="s">
        <v>566</v>
      </c>
      <c r="I356" s="661" t="s">
        <v>2956</v>
      </c>
      <c r="J356" s="661" t="s">
        <v>2862</v>
      </c>
      <c r="K356" s="661" t="s">
        <v>2863</v>
      </c>
      <c r="L356" s="662">
        <v>701.65</v>
      </c>
      <c r="M356" s="662">
        <v>4209.8999999999996</v>
      </c>
      <c r="N356" s="661">
        <v>6</v>
      </c>
      <c r="O356" s="744">
        <v>1</v>
      </c>
      <c r="P356" s="662">
        <v>4209.8999999999996</v>
      </c>
      <c r="Q356" s="677">
        <v>1</v>
      </c>
      <c r="R356" s="661">
        <v>6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7</v>
      </c>
      <c r="B357" s="661" t="s">
        <v>2167</v>
      </c>
      <c r="C357" s="661" t="s">
        <v>2372</v>
      </c>
      <c r="D357" s="742" t="s">
        <v>3449</v>
      </c>
      <c r="E357" s="743" t="s">
        <v>2389</v>
      </c>
      <c r="F357" s="661" t="s">
        <v>2367</v>
      </c>
      <c r="G357" s="661" t="s">
        <v>2860</v>
      </c>
      <c r="H357" s="661" t="s">
        <v>566</v>
      </c>
      <c r="I357" s="661" t="s">
        <v>3163</v>
      </c>
      <c r="J357" s="661" t="s">
        <v>3161</v>
      </c>
      <c r="K357" s="661" t="s">
        <v>3162</v>
      </c>
      <c r="L357" s="662">
        <v>233.95</v>
      </c>
      <c r="M357" s="662">
        <v>3509.2499999999995</v>
      </c>
      <c r="N357" s="661">
        <v>15</v>
      </c>
      <c r="O357" s="744">
        <v>2</v>
      </c>
      <c r="P357" s="662">
        <v>1403.6999999999998</v>
      </c>
      <c r="Q357" s="677">
        <v>0.4</v>
      </c>
      <c r="R357" s="661">
        <v>6</v>
      </c>
      <c r="S357" s="677">
        <v>0.4</v>
      </c>
      <c r="T357" s="744">
        <v>1</v>
      </c>
      <c r="U357" s="700">
        <v>0.5</v>
      </c>
    </row>
    <row r="358" spans="1:21" ht="14.4" customHeight="1" x14ac:dyDescent="0.3">
      <c r="A358" s="660">
        <v>7</v>
      </c>
      <c r="B358" s="661" t="s">
        <v>2167</v>
      </c>
      <c r="C358" s="661" t="s">
        <v>2372</v>
      </c>
      <c r="D358" s="742" t="s">
        <v>3449</v>
      </c>
      <c r="E358" s="743" t="s">
        <v>2389</v>
      </c>
      <c r="F358" s="661" t="s">
        <v>2367</v>
      </c>
      <c r="G358" s="661" t="s">
        <v>2860</v>
      </c>
      <c r="H358" s="661" t="s">
        <v>566</v>
      </c>
      <c r="I358" s="661" t="s">
        <v>3164</v>
      </c>
      <c r="J358" s="661" t="s">
        <v>3159</v>
      </c>
      <c r="K358" s="661" t="s">
        <v>1539</v>
      </c>
      <c r="L358" s="662">
        <v>0</v>
      </c>
      <c r="M358" s="662">
        <v>0</v>
      </c>
      <c r="N358" s="661">
        <v>1</v>
      </c>
      <c r="O358" s="744">
        <v>1</v>
      </c>
      <c r="P358" s="662">
        <v>0</v>
      </c>
      <c r="Q358" s="677"/>
      <c r="R358" s="661">
        <v>1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7</v>
      </c>
      <c r="B359" s="661" t="s">
        <v>2167</v>
      </c>
      <c r="C359" s="661" t="s">
        <v>2372</v>
      </c>
      <c r="D359" s="742" t="s">
        <v>3449</v>
      </c>
      <c r="E359" s="743" t="s">
        <v>2389</v>
      </c>
      <c r="F359" s="661" t="s">
        <v>2367</v>
      </c>
      <c r="G359" s="661" t="s">
        <v>3165</v>
      </c>
      <c r="H359" s="661" t="s">
        <v>566</v>
      </c>
      <c r="I359" s="661" t="s">
        <v>3166</v>
      </c>
      <c r="J359" s="661" t="s">
        <v>3167</v>
      </c>
      <c r="K359" s="661" t="s">
        <v>3168</v>
      </c>
      <c r="L359" s="662">
        <v>0</v>
      </c>
      <c r="M359" s="662">
        <v>0</v>
      </c>
      <c r="N359" s="661">
        <v>6</v>
      </c>
      <c r="O359" s="744">
        <v>1</v>
      </c>
      <c r="P359" s="662">
        <v>0</v>
      </c>
      <c r="Q359" s="677"/>
      <c r="R359" s="661">
        <v>6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7</v>
      </c>
      <c r="B360" s="661" t="s">
        <v>2167</v>
      </c>
      <c r="C360" s="661" t="s">
        <v>2372</v>
      </c>
      <c r="D360" s="742" t="s">
        <v>3449</v>
      </c>
      <c r="E360" s="743" t="s">
        <v>2389</v>
      </c>
      <c r="F360" s="661" t="s">
        <v>2367</v>
      </c>
      <c r="G360" s="661" t="s">
        <v>2465</v>
      </c>
      <c r="H360" s="661" t="s">
        <v>566</v>
      </c>
      <c r="I360" s="661" t="s">
        <v>2466</v>
      </c>
      <c r="J360" s="661" t="s">
        <v>1527</v>
      </c>
      <c r="K360" s="661" t="s">
        <v>2467</v>
      </c>
      <c r="L360" s="662">
        <v>48.42</v>
      </c>
      <c r="M360" s="662">
        <v>338.94</v>
      </c>
      <c r="N360" s="661">
        <v>7</v>
      </c>
      <c r="O360" s="744">
        <v>3</v>
      </c>
      <c r="P360" s="662">
        <v>242.1</v>
      </c>
      <c r="Q360" s="677">
        <v>0.7142857142857143</v>
      </c>
      <c r="R360" s="661">
        <v>5</v>
      </c>
      <c r="S360" s="677">
        <v>0.7142857142857143</v>
      </c>
      <c r="T360" s="744">
        <v>2</v>
      </c>
      <c r="U360" s="700">
        <v>0.66666666666666663</v>
      </c>
    </row>
    <row r="361" spans="1:21" ht="14.4" customHeight="1" x14ac:dyDescent="0.3">
      <c r="A361" s="660">
        <v>7</v>
      </c>
      <c r="B361" s="661" t="s">
        <v>2167</v>
      </c>
      <c r="C361" s="661" t="s">
        <v>2372</v>
      </c>
      <c r="D361" s="742" t="s">
        <v>3449</v>
      </c>
      <c r="E361" s="743" t="s">
        <v>2389</v>
      </c>
      <c r="F361" s="661" t="s">
        <v>2367</v>
      </c>
      <c r="G361" s="661" t="s">
        <v>3169</v>
      </c>
      <c r="H361" s="661" t="s">
        <v>1517</v>
      </c>
      <c r="I361" s="661" t="s">
        <v>3170</v>
      </c>
      <c r="J361" s="661" t="s">
        <v>3171</v>
      </c>
      <c r="K361" s="661" t="s">
        <v>3172</v>
      </c>
      <c r="L361" s="662">
        <v>974.8</v>
      </c>
      <c r="M361" s="662">
        <v>974.8</v>
      </c>
      <c r="N361" s="661">
        <v>1</v>
      </c>
      <c r="O361" s="744">
        <v>1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7</v>
      </c>
      <c r="B362" s="661" t="s">
        <v>2167</v>
      </c>
      <c r="C362" s="661" t="s">
        <v>2372</v>
      </c>
      <c r="D362" s="742" t="s">
        <v>3449</v>
      </c>
      <c r="E362" s="743" t="s">
        <v>2389</v>
      </c>
      <c r="F362" s="661" t="s">
        <v>2367</v>
      </c>
      <c r="G362" s="661" t="s">
        <v>2869</v>
      </c>
      <c r="H362" s="661" t="s">
        <v>566</v>
      </c>
      <c r="I362" s="661" t="s">
        <v>3173</v>
      </c>
      <c r="J362" s="661" t="s">
        <v>2958</v>
      </c>
      <c r="K362" s="661" t="s">
        <v>2971</v>
      </c>
      <c r="L362" s="662">
        <v>3354.59</v>
      </c>
      <c r="M362" s="662">
        <v>83864.75</v>
      </c>
      <c r="N362" s="661">
        <v>25</v>
      </c>
      <c r="O362" s="744">
        <v>8</v>
      </c>
      <c r="P362" s="662">
        <v>83864.75</v>
      </c>
      <c r="Q362" s="677">
        <v>1</v>
      </c>
      <c r="R362" s="661">
        <v>25</v>
      </c>
      <c r="S362" s="677">
        <v>1</v>
      </c>
      <c r="T362" s="744">
        <v>8</v>
      </c>
      <c r="U362" s="700">
        <v>1</v>
      </c>
    </row>
    <row r="363" spans="1:21" ht="14.4" customHeight="1" x14ac:dyDescent="0.3">
      <c r="A363" s="660">
        <v>7</v>
      </c>
      <c r="B363" s="661" t="s">
        <v>2167</v>
      </c>
      <c r="C363" s="661" t="s">
        <v>2372</v>
      </c>
      <c r="D363" s="742" t="s">
        <v>3449</v>
      </c>
      <c r="E363" s="743" t="s">
        <v>2389</v>
      </c>
      <c r="F363" s="661" t="s">
        <v>2367</v>
      </c>
      <c r="G363" s="661" t="s">
        <v>2869</v>
      </c>
      <c r="H363" s="661" t="s">
        <v>566</v>
      </c>
      <c r="I363" s="661" t="s">
        <v>2870</v>
      </c>
      <c r="J363" s="661" t="s">
        <v>2871</v>
      </c>
      <c r="K363" s="661" t="s">
        <v>2872</v>
      </c>
      <c r="L363" s="662">
        <v>454.27</v>
      </c>
      <c r="M363" s="662">
        <v>9085.4</v>
      </c>
      <c r="N363" s="661">
        <v>20</v>
      </c>
      <c r="O363" s="744">
        <v>4</v>
      </c>
      <c r="P363" s="662">
        <v>4996.9699999999993</v>
      </c>
      <c r="Q363" s="677">
        <v>0.54999999999999993</v>
      </c>
      <c r="R363" s="661">
        <v>11</v>
      </c>
      <c r="S363" s="677">
        <v>0.55000000000000004</v>
      </c>
      <c r="T363" s="744">
        <v>3</v>
      </c>
      <c r="U363" s="700">
        <v>0.75</v>
      </c>
    </row>
    <row r="364" spans="1:21" ht="14.4" customHeight="1" x14ac:dyDescent="0.3">
      <c r="A364" s="660">
        <v>7</v>
      </c>
      <c r="B364" s="661" t="s">
        <v>2167</v>
      </c>
      <c r="C364" s="661" t="s">
        <v>2372</v>
      </c>
      <c r="D364" s="742" t="s">
        <v>3449</v>
      </c>
      <c r="E364" s="743" t="s">
        <v>2389</v>
      </c>
      <c r="F364" s="661" t="s">
        <v>2367</v>
      </c>
      <c r="G364" s="661" t="s">
        <v>2869</v>
      </c>
      <c r="H364" s="661" t="s">
        <v>566</v>
      </c>
      <c r="I364" s="661" t="s">
        <v>3174</v>
      </c>
      <c r="J364" s="661" t="s">
        <v>2871</v>
      </c>
      <c r="K364" s="661" t="s">
        <v>2981</v>
      </c>
      <c r="L364" s="662">
        <v>908.53</v>
      </c>
      <c r="M364" s="662">
        <v>42700.909999999996</v>
      </c>
      <c r="N364" s="661">
        <v>47</v>
      </c>
      <c r="O364" s="744">
        <v>15</v>
      </c>
      <c r="P364" s="662">
        <v>32707.079999999994</v>
      </c>
      <c r="Q364" s="677">
        <v>0.76595744680851052</v>
      </c>
      <c r="R364" s="661">
        <v>36</v>
      </c>
      <c r="S364" s="677">
        <v>0.76595744680851063</v>
      </c>
      <c r="T364" s="744">
        <v>11</v>
      </c>
      <c r="U364" s="700">
        <v>0.73333333333333328</v>
      </c>
    </row>
    <row r="365" spans="1:21" ht="14.4" customHeight="1" x14ac:dyDescent="0.3">
      <c r="A365" s="660">
        <v>7</v>
      </c>
      <c r="B365" s="661" t="s">
        <v>2167</v>
      </c>
      <c r="C365" s="661" t="s">
        <v>2372</v>
      </c>
      <c r="D365" s="742" t="s">
        <v>3449</v>
      </c>
      <c r="E365" s="743" t="s">
        <v>2389</v>
      </c>
      <c r="F365" s="661" t="s">
        <v>2367</v>
      </c>
      <c r="G365" s="661" t="s">
        <v>2869</v>
      </c>
      <c r="H365" s="661" t="s">
        <v>566</v>
      </c>
      <c r="I365" s="661" t="s">
        <v>3175</v>
      </c>
      <c r="J365" s="661" t="s">
        <v>2961</v>
      </c>
      <c r="K365" s="661" t="s">
        <v>2976</v>
      </c>
      <c r="L365" s="662">
        <v>291.85000000000002</v>
      </c>
      <c r="M365" s="662">
        <v>1167.4000000000001</v>
      </c>
      <c r="N365" s="661">
        <v>4</v>
      </c>
      <c r="O365" s="744">
        <v>1</v>
      </c>
      <c r="P365" s="662">
        <v>1167.4000000000001</v>
      </c>
      <c r="Q365" s="677">
        <v>1</v>
      </c>
      <c r="R365" s="661">
        <v>4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7</v>
      </c>
      <c r="B366" s="661" t="s">
        <v>2167</v>
      </c>
      <c r="C366" s="661" t="s">
        <v>2372</v>
      </c>
      <c r="D366" s="742" t="s">
        <v>3449</v>
      </c>
      <c r="E366" s="743" t="s">
        <v>2389</v>
      </c>
      <c r="F366" s="661" t="s">
        <v>2367</v>
      </c>
      <c r="G366" s="661" t="s">
        <v>2869</v>
      </c>
      <c r="H366" s="661" t="s">
        <v>566</v>
      </c>
      <c r="I366" s="661" t="s">
        <v>2960</v>
      </c>
      <c r="J366" s="661" t="s">
        <v>2961</v>
      </c>
      <c r="K366" s="661" t="s">
        <v>2962</v>
      </c>
      <c r="L366" s="662">
        <v>583.70000000000005</v>
      </c>
      <c r="M366" s="662">
        <v>4669.6000000000004</v>
      </c>
      <c r="N366" s="661">
        <v>8</v>
      </c>
      <c r="O366" s="744">
        <v>4</v>
      </c>
      <c r="P366" s="662">
        <v>3502.2000000000003</v>
      </c>
      <c r="Q366" s="677">
        <v>0.75</v>
      </c>
      <c r="R366" s="661">
        <v>6</v>
      </c>
      <c r="S366" s="677">
        <v>0.75</v>
      </c>
      <c r="T366" s="744">
        <v>3</v>
      </c>
      <c r="U366" s="700">
        <v>0.75</v>
      </c>
    </row>
    <row r="367" spans="1:21" ht="14.4" customHeight="1" x14ac:dyDescent="0.3">
      <c r="A367" s="660">
        <v>7</v>
      </c>
      <c r="B367" s="661" t="s">
        <v>2167</v>
      </c>
      <c r="C367" s="661" t="s">
        <v>2372</v>
      </c>
      <c r="D367" s="742" t="s">
        <v>3449</v>
      </c>
      <c r="E367" s="743" t="s">
        <v>2389</v>
      </c>
      <c r="F367" s="661" t="s">
        <v>2367</v>
      </c>
      <c r="G367" s="661" t="s">
        <v>2869</v>
      </c>
      <c r="H367" s="661" t="s">
        <v>566</v>
      </c>
      <c r="I367" s="661" t="s">
        <v>2963</v>
      </c>
      <c r="J367" s="661" t="s">
        <v>2874</v>
      </c>
      <c r="K367" s="661" t="s">
        <v>2964</v>
      </c>
      <c r="L367" s="662">
        <v>838.65</v>
      </c>
      <c r="M367" s="662">
        <v>12579.75</v>
      </c>
      <c r="N367" s="661">
        <v>15</v>
      </c>
      <c r="O367" s="744">
        <v>2</v>
      </c>
      <c r="P367" s="662">
        <v>5031.8999999999996</v>
      </c>
      <c r="Q367" s="677">
        <v>0.39999999999999997</v>
      </c>
      <c r="R367" s="661">
        <v>6</v>
      </c>
      <c r="S367" s="677">
        <v>0.4</v>
      </c>
      <c r="T367" s="744">
        <v>1</v>
      </c>
      <c r="U367" s="700">
        <v>0.5</v>
      </c>
    </row>
    <row r="368" spans="1:21" ht="14.4" customHeight="1" x14ac:dyDescent="0.3">
      <c r="A368" s="660">
        <v>7</v>
      </c>
      <c r="B368" s="661" t="s">
        <v>2167</v>
      </c>
      <c r="C368" s="661" t="s">
        <v>2372</v>
      </c>
      <c r="D368" s="742" t="s">
        <v>3449</v>
      </c>
      <c r="E368" s="743" t="s">
        <v>2389</v>
      </c>
      <c r="F368" s="661" t="s">
        <v>2367</v>
      </c>
      <c r="G368" s="661" t="s">
        <v>2869</v>
      </c>
      <c r="H368" s="661" t="s">
        <v>566</v>
      </c>
      <c r="I368" s="661" t="s">
        <v>2873</v>
      </c>
      <c r="J368" s="661" t="s">
        <v>2874</v>
      </c>
      <c r="K368" s="661" t="s">
        <v>2875</v>
      </c>
      <c r="L368" s="662">
        <v>1677.3</v>
      </c>
      <c r="M368" s="662">
        <v>45287.1</v>
      </c>
      <c r="N368" s="661">
        <v>27</v>
      </c>
      <c r="O368" s="744">
        <v>9</v>
      </c>
      <c r="P368" s="662">
        <v>31868.7</v>
      </c>
      <c r="Q368" s="677">
        <v>0.70370370370370372</v>
      </c>
      <c r="R368" s="661">
        <v>19</v>
      </c>
      <c r="S368" s="677">
        <v>0.70370370370370372</v>
      </c>
      <c r="T368" s="744">
        <v>6</v>
      </c>
      <c r="U368" s="700">
        <v>0.66666666666666663</v>
      </c>
    </row>
    <row r="369" spans="1:21" ht="14.4" customHeight="1" x14ac:dyDescent="0.3">
      <c r="A369" s="660">
        <v>7</v>
      </c>
      <c r="B369" s="661" t="s">
        <v>2167</v>
      </c>
      <c r="C369" s="661" t="s">
        <v>2372</v>
      </c>
      <c r="D369" s="742" t="s">
        <v>3449</v>
      </c>
      <c r="E369" s="743" t="s">
        <v>2389</v>
      </c>
      <c r="F369" s="661" t="s">
        <v>2367</v>
      </c>
      <c r="G369" s="661" t="s">
        <v>2869</v>
      </c>
      <c r="H369" s="661" t="s">
        <v>566</v>
      </c>
      <c r="I369" s="661" t="s">
        <v>2965</v>
      </c>
      <c r="J369" s="661" t="s">
        <v>2966</v>
      </c>
      <c r="K369" s="661" t="s">
        <v>2875</v>
      </c>
      <c r="L369" s="662">
        <v>1677.3</v>
      </c>
      <c r="M369" s="662">
        <v>5031.8999999999996</v>
      </c>
      <c r="N369" s="661">
        <v>3</v>
      </c>
      <c r="O369" s="744">
        <v>1</v>
      </c>
      <c r="P369" s="662">
        <v>5031.8999999999996</v>
      </c>
      <c r="Q369" s="677">
        <v>1</v>
      </c>
      <c r="R369" s="661">
        <v>3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7</v>
      </c>
      <c r="B370" s="661" t="s">
        <v>2167</v>
      </c>
      <c r="C370" s="661" t="s">
        <v>2372</v>
      </c>
      <c r="D370" s="742" t="s">
        <v>3449</v>
      </c>
      <c r="E370" s="743" t="s">
        <v>2389</v>
      </c>
      <c r="F370" s="661" t="s">
        <v>2367</v>
      </c>
      <c r="G370" s="661" t="s">
        <v>2869</v>
      </c>
      <c r="H370" s="661" t="s">
        <v>566</v>
      </c>
      <c r="I370" s="661" t="s">
        <v>3176</v>
      </c>
      <c r="J370" s="661" t="s">
        <v>3177</v>
      </c>
      <c r="K370" s="661" t="s">
        <v>2872</v>
      </c>
      <c r="L370" s="662">
        <v>0</v>
      </c>
      <c r="M370" s="662">
        <v>0</v>
      </c>
      <c r="N370" s="661">
        <v>7</v>
      </c>
      <c r="O370" s="744">
        <v>2</v>
      </c>
      <c r="P370" s="662">
        <v>0</v>
      </c>
      <c r="Q370" s="677"/>
      <c r="R370" s="661">
        <v>7</v>
      </c>
      <c r="S370" s="677">
        <v>1</v>
      </c>
      <c r="T370" s="744">
        <v>2</v>
      </c>
      <c r="U370" s="700">
        <v>1</v>
      </c>
    </row>
    <row r="371" spans="1:21" ht="14.4" customHeight="1" x14ac:dyDescent="0.3">
      <c r="A371" s="660">
        <v>7</v>
      </c>
      <c r="B371" s="661" t="s">
        <v>2167</v>
      </c>
      <c r="C371" s="661" t="s">
        <v>2372</v>
      </c>
      <c r="D371" s="742" t="s">
        <v>3449</v>
      </c>
      <c r="E371" s="743" t="s">
        <v>2389</v>
      </c>
      <c r="F371" s="661" t="s">
        <v>2367</v>
      </c>
      <c r="G371" s="661" t="s">
        <v>2869</v>
      </c>
      <c r="H371" s="661" t="s">
        <v>566</v>
      </c>
      <c r="I371" s="661" t="s">
        <v>3178</v>
      </c>
      <c r="J371" s="661" t="s">
        <v>2983</v>
      </c>
      <c r="K371" s="661" t="s">
        <v>3179</v>
      </c>
      <c r="L371" s="662">
        <v>0</v>
      </c>
      <c r="M371" s="662">
        <v>0</v>
      </c>
      <c r="N371" s="661">
        <v>2</v>
      </c>
      <c r="O371" s="744">
        <v>1</v>
      </c>
      <c r="P371" s="662">
        <v>0</v>
      </c>
      <c r="Q371" s="677"/>
      <c r="R371" s="661">
        <v>2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7</v>
      </c>
      <c r="B372" s="661" t="s">
        <v>2167</v>
      </c>
      <c r="C372" s="661" t="s">
        <v>2372</v>
      </c>
      <c r="D372" s="742" t="s">
        <v>3449</v>
      </c>
      <c r="E372" s="743" t="s">
        <v>2389</v>
      </c>
      <c r="F372" s="661" t="s">
        <v>2367</v>
      </c>
      <c r="G372" s="661" t="s">
        <v>2869</v>
      </c>
      <c r="H372" s="661" t="s">
        <v>566</v>
      </c>
      <c r="I372" s="661" t="s">
        <v>3180</v>
      </c>
      <c r="J372" s="661" t="s">
        <v>2979</v>
      </c>
      <c r="K372" s="661" t="s">
        <v>3181</v>
      </c>
      <c r="L372" s="662">
        <v>0</v>
      </c>
      <c r="M372" s="662">
        <v>0</v>
      </c>
      <c r="N372" s="661">
        <v>2</v>
      </c>
      <c r="O372" s="744">
        <v>1</v>
      </c>
      <c r="P372" s="662">
        <v>0</v>
      </c>
      <c r="Q372" s="677"/>
      <c r="R372" s="661">
        <v>2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7</v>
      </c>
      <c r="B373" s="661" t="s">
        <v>2167</v>
      </c>
      <c r="C373" s="661" t="s">
        <v>2372</v>
      </c>
      <c r="D373" s="742" t="s">
        <v>3449</v>
      </c>
      <c r="E373" s="743" t="s">
        <v>2389</v>
      </c>
      <c r="F373" s="661" t="s">
        <v>2367</v>
      </c>
      <c r="G373" s="661" t="s">
        <v>2869</v>
      </c>
      <c r="H373" s="661" t="s">
        <v>566</v>
      </c>
      <c r="I373" s="661" t="s">
        <v>3182</v>
      </c>
      <c r="J373" s="661" t="s">
        <v>2871</v>
      </c>
      <c r="K373" s="661" t="s">
        <v>3181</v>
      </c>
      <c r="L373" s="662">
        <v>0</v>
      </c>
      <c r="M373" s="662">
        <v>0</v>
      </c>
      <c r="N373" s="661">
        <v>3</v>
      </c>
      <c r="O373" s="744">
        <v>1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7</v>
      </c>
      <c r="B374" s="661" t="s">
        <v>2167</v>
      </c>
      <c r="C374" s="661" t="s">
        <v>2372</v>
      </c>
      <c r="D374" s="742" t="s">
        <v>3449</v>
      </c>
      <c r="E374" s="743" t="s">
        <v>2389</v>
      </c>
      <c r="F374" s="661" t="s">
        <v>2367</v>
      </c>
      <c r="G374" s="661" t="s">
        <v>2876</v>
      </c>
      <c r="H374" s="661" t="s">
        <v>566</v>
      </c>
      <c r="I374" s="661" t="s">
        <v>2985</v>
      </c>
      <c r="J374" s="661" t="s">
        <v>2986</v>
      </c>
      <c r="K374" s="661" t="s">
        <v>2987</v>
      </c>
      <c r="L374" s="662">
        <v>1112.45</v>
      </c>
      <c r="M374" s="662">
        <v>3337.3500000000004</v>
      </c>
      <c r="N374" s="661">
        <v>3</v>
      </c>
      <c r="O374" s="744">
        <v>1</v>
      </c>
      <c r="P374" s="662">
        <v>3337.3500000000004</v>
      </c>
      <c r="Q374" s="677">
        <v>1</v>
      </c>
      <c r="R374" s="661">
        <v>3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7</v>
      </c>
      <c r="B375" s="661" t="s">
        <v>2167</v>
      </c>
      <c r="C375" s="661" t="s">
        <v>2372</v>
      </c>
      <c r="D375" s="742" t="s">
        <v>3449</v>
      </c>
      <c r="E375" s="743" t="s">
        <v>2389</v>
      </c>
      <c r="F375" s="661" t="s">
        <v>2367</v>
      </c>
      <c r="G375" s="661" t="s">
        <v>2876</v>
      </c>
      <c r="H375" s="661" t="s">
        <v>566</v>
      </c>
      <c r="I375" s="661" t="s">
        <v>3183</v>
      </c>
      <c r="J375" s="661" t="s">
        <v>3184</v>
      </c>
      <c r="K375" s="661" t="s">
        <v>2987</v>
      </c>
      <c r="L375" s="662">
        <v>2146.12</v>
      </c>
      <c r="M375" s="662">
        <v>6438.36</v>
      </c>
      <c r="N375" s="661">
        <v>3</v>
      </c>
      <c r="O375" s="744">
        <v>1</v>
      </c>
      <c r="P375" s="662">
        <v>6438.36</v>
      </c>
      <c r="Q375" s="677">
        <v>1</v>
      </c>
      <c r="R375" s="661">
        <v>3</v>
      </c>
      <c r="S375" s="677">
        <v>1</v>
      </c>
      <c r="T375" s="744">
        <v>1</v>
      </c>
      <c r="U375" s="700">
        <v>1</v>
      </c>
    </row>
    <row r="376" spans="1:21" ht="14.4" customHeight="1" x14ac:dyDescent="0.3">
      <c r="A376" s="660">
        <v>7</v>
      </c>
      <c r="B376" s="661" t="s">
        <v>2167</v>
      </c>
      <c r="C376" s="661" t="s">
        <v>2372</v>
      </c>
      <c r="D376" s="742" t="s">
        <v>3449</v>
      </c>
      <c r="E376" s="743" t="s">
        <v>2389</v>
      </c>
      <c r="F376" s="661" t="s">
        <v>2367</v>
      </c>
      <c r="G376" s="661" t="s">
        <v>2876</v>
      </c>
      <c r="H376" s="661" t="s">
        <v>566</v>
      </c>
      <c r="I376" s="661" t="s">
        <v>2988</v>
      </c>
      <c r="J376" s="661" t="s">
        <v>2878</v>
      </c>
      <c r="K376" s="661" t="s">
        <v>2987</v>
      </c>
      <c r="L376" s="662">
        <v>3690.52</v>
      </c>
      <c r="M376" s="662">
        <v>40595.72</v>
      </c>
      <c r="N376" s="661">
        <v>11</v>
      </c>
      <c r="O376" s="744">
        <v>4</v>
      </c>
      <c r="P376" s="662">
        <v>29524.16</v>
      </c>
      <c r="Q376" s="677">
        <v>0.72727272727272729</v>
      </c>
      <c r="R376" s="661">
        <v>8</v>
      </c>
      <c r="S376" s="677">
        <v>0.72727272727272729</v>
      </c>
      <c r="T376" s="744">
        <v>3</v>
      </c>
      <c r="U376" s="700">
        <v>0.75</v>
      </c>
    </row>
    <row r="377" spans="1:21" ht="14.4" customHeight="1" x14ac:dyDescent="0.3">
      <c r="A377" s="660">
        <v>7</v>
      </c>
      <c r="B377" s="661" t="s">
        <v>2167</v>
      </c>
      <c r="C377" s="661" t="s">
        <v>2372</v>
      </c>
      <c r="D377" s="742" t="s">
        <v>3449</v>
      </c>
      <c r="E377" s="743" t="s">
        <v>2389</v>
      </c>
      <c r="F377" s="661" t="s">
        <v>2367</v>
      </c>
      <c r="G377" s="661" t="s">
        <v>2548</v>
      </c>
      <c r="H377" s="661" t="s">
        <v>1517</v>
      </c>
      <c r="I377" s="661" t="s">
        <v>3185</v>
      </c>
      <c r="J377" s="661" t="s">
        <v>1553</v>
      </c>
      <c r="K377" s="661" t="s">
        <v>3186</v>
      </c>
      <c r="L377" s="662">
        <v>0</v>
      </c>
      <c r="M377" s="662">
        <v>0</v>
      </c>
      <c r="N377" s="661">
        <v>3</v>
      </c>
      <c r="O377" s="744">
        <v>1</v>
      </c>
      <c r="P377" s="662">
        <v>0</v>
      </c>
      <c r="Q377" s="677"/>
      <c r="R377" s="661">
        <v>3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7</v>
      </c>
      <c r="B378" s="661" t="s">
        <v>2167</v>
      </c>
      <c r="C378" s="661" t="s">
        <v>2372</v>
      </c>
      <c r="D378" s="742" t="s">
        <v>3449</v>
      </c>
      <c r="E378" s="743" t="s">
        <v>2389</v>
      </c>
      <c r="F378" s="661" t="s">
        <v>2367</v>
      </c>
      <c r="G378" s="661" t="s">
        <v>2468</v>
      </c>
      <c r="H378" s="661" t="s">
        <v>566</v>
      </c>
      <c r="I378" s="661" t="s">
        <v>1437</v>
      </c>
      <c r="J378" s="661" t="s">
        <v>1438</v>
      </c>
      <c r="K378" s="661" t="s">
        <v>1439</v>
      </c>
      <c r="L378" s="662">
        <v>108.44</v>
      </c>
      <c r="M378" s="662">
        <v>2385.6799999999998</v>
      </c>
      <c r="N378" s="661">
        <v>22</v>
      </c>
      <c r="O378" s="744">
        <v>8</v>
      </c>
      <c r="P378" s="662">
        <v>1409.7199999999998</v>
      </c>
      <c r="Q378" s="677">
        <v>0.59090909090909083</v>
      </c>
      <c r="R378" s="661">
        <v>13</v>
      </c>
      <c r="S378" s="677">
        <v>0.59090909090909094</v>
      </c>
      <c r="T378" s="744">
        <v>5</v>
      </c>
      <c r="U378" s="700">
        <v>0.625</v>
      </c>
    </row>
    <row r="379" spans="1:21" ht="14.4" customHeight="1" x14ac:dyDescent="0.3">
      <c r="A379" s="660">
        <v>7</v>
      </c>
      <c r="B379" s="661" t="s">
        <v>2167</v>
      </c>
      <c r="C379" s="661" t="s">
        <v>2372</v>
      </c>
      <c r="D379" s="742" t="s">
        <v>3449</v>
      </c>
      <c r="E379" s="743" t="s">
        <v>2389</v>
      </c>
      <c r="F379" s="661" t="s">
        <v>2367</v>
      </c>
      <c r="G379" s="661" t="s">
        <v>2468</v>
      </c>
      <c r="H379" s="661" t="s">
        <v>566</v>
      </c>
      <c r="I379" s="661" t="s">
        <v>3187</v>
      </c>
      <c r="J379" s="661" t="s">
        <v>1438</v>
      </c>
      <c r="K379" s="661" t="s">
        <v>2932</v>
      </c>
      <c r="L379" s="662">
        <v>54.23</v>
      </c>
      <c r="M379" s="662">
        <v>108.46</v>
      </c>
      <c r="N379" s="661">
        <v>2</v>
      </c>
      <c r="O379" s="744">
        <v>1</v>
      </c>
      <c r="P379" s="662">
        <v>108.46</v>
      </c>
      <c r="Q379" s="677">
        <v>1</v>
      </c>
      <c r="R379" s="661">
        <v>2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7</v>
      </c>
      <c r="B380" s="661" t="s">
        <v>2167</v>
      </c>
      <c r="C380" s="661" t="s">
        <v>2372</v>
      </c>
      <c r="D380" s="742" t="s">
        <v>3449</v>
      </c>
      <c r="E380" s="743" t="s">
        <v>2389</v>
      </c>
      <c r="F380" s="661" t="s">
        <v>2367</v>
      </c>
      <c r="G380" s="661" t="s">
        <v>2551</v>
      </c>
      <c r="H380" s="661" t="s">
        <v>566</v>
      </c>
      <c r="I380" s="661" t="s">
        <v>649</v>
      </c>
      <c r="J380" s="661" t="s">
        <v>2622</v>
      </c>
      <c r="K380" s="661" t="s">
        <v>2623</v>
      </c>
      <c r="L380" s="662">
        <v>24.78</v>
      </c>
      <c r="M380" s="662">
        <v>223.02</v>
      </c>
      <c r="N380" s="661">
        <v>9</v>
      </c>
      <c r="O380" s="744">
        <v>1</v>
      </c>
      <c r="P380" s="662">
        <v>74.34</v>
      </c>
      <c r="Q380" s="677">
        <v>0.33333333333333331</v>
      </c>
      <c r="R380" s="661">
        <v>3</v>
      </c>
      <c r="S380" s="677">
        <v>0.33333333333333331</v>
      </c>
      <c r="T380" s="744">
        <v>0.5</v>
      </c>
      <c r="U380" s="700">
        <v>0.5</v>
      </c>
    </row>
    <row r="381" spans="1:21" ht="14.4" customHeight="1" x14ac:dyDescent="0.3">
      <c r="A381" s="660">
        <v>7</v>
      </c>
      <c r="B381" s="661" t="s">
        <v>2167</v>
      </c>
      <c r="C381" s="661" t="s">
        <v>2372</v>
      </c>
      <c r="D381" s="742" t="s">
        <v>3449</v>
      </c>
      <c r="E381" s="743" t="s">
        <v>2389</v>
      </c>
      <c r="F381" s="661" t="s">
        <v>2367</v>
      </c>
      <c r="G381" s="661" t="s">
        <v>2551</v>
      </c>
      <c r="H381" s="661" t="s">
        <v>566</v>
      </c>
      <c r="I381" s="661" t="s">
        <v>1118</v>
      </c>
      <c r="J381" s="661" t="s">
        <v>2552</v>
      </c>
      <c r="K381" s="661" t="s">
        <v>2553</v>
      </c>
      <c r="L381" s="662">
        <v>99.11</v>
      </c>
      <c r="M381" s="662">
        <v>2874.19</v>
      </c>
      <c r="N381" s="661">
        <v>29</v>
      </c>
      <c r="O381" s="744">
        <v>6.5</v>
      </c>
      <c r="P381" s="662">
        <v>2279.5300000000002</v>
      </c>
      <c r="Q381" s="677">
        <v>0.7931034482758621</v>
      </c>
      <c r="R381" s="661">
        <v>23</v>
      </c>
      <c r="S381" s="677">
        <v>0.7931034482758621</v>
      </c>
      <c r="T381" s="744">
        <v>5.5</v>
      </c>
      <c r="U381" s="700">
        <v>0.84615384615384615</v>
      </c>
    </row>
    <row r="382" spans="1:21" ht="14.4" customHeight="1" x14ac:dyDescent="0.3">
      <c r="A382" s="660">
        <v>7</v>
      </c>
      <c r="B382" s="661" t="s">
        <v>2167</v>
      </c>
      <c r="C382" s="661" t="s">
        <v>2372</v>
      </c>
      <c r="D382" s="742" t="s">
        <v>3449</v>
      </c>
      <c r="E382" s="743" t="s">
        <v>2389</v>
      </c>
      <c r="F382" s="661" t="s">
        <v>2367</v>
      </c>
      <c r="G382" s="661" t="s">
        <v>2880</v>
      </c>
      <c r="H382" s="661" t="s">
        <v>1517</v>
      </c>
      <c r="I382" s="661" t="s">
        <v>3188</v>
      </c>
      <c r="J382" s="661" t="s">
        <v>3189</v>
      </c>
      <c r="K382" s="661" t="s">
        <v>3190</v>
      </c>
      <c r="L382" s="662">
        <v>1286.2</v>
      </c>
      <c r="M382" s="662">
        <v>20579.2</v>
      </c>
      <c r="N382" s="661">
        <v>16</v>
      </c>
      <c r="O382" s="744">
        <v>3.5</v>
      </c>
      <c r="P382" s="662">
        <v>14148.2</v>
      </c>
      <c r="Q382" s="677">
        <v>0.6875</v>
      </c>
      <c r="R382" s="661">
        <v>11</v>
      </c>
      <c r="S382" s="677">
        <v>0.6875</v>
      </c>
      <c r="T382" s="744">
        <v>3</v>
      </c>
      <c r="U382" s="700">
        <v>0.8571428571428571</v>
      </c>
    </row>
    <row r="383" spans="1:21" ht="14.4" customHeight="1" x14ac:dyDescent="0.3">
      <c r="A383" s="660">
        <v>7</v>
      </c>
      <c r="B383" s="661" t="s">
        <v>2167</v>
      </c>
      <c r="C383" s="661" t="s">
        <v>2372</v>
      </c>
      <c r="D383" s="742" t="s">
        <v>3449</v>
      </c>
      <c r="E383" s="743" t="s">
        <v>2389</v>
      </c>
      <c r="F383" s="661" t="s">
        <v>2367</v>
      </c>
      <c r="G383" s="661" t="s">
        <v>2880</v>
      </c>
      <c r="H383" s="661" t="s">
        <v>1517</v>
      </c>
      <c r="I383" s="661" t="s">
        <v>2881</v>
      </c>
      <c r="J383" s="661" t="s">
        <v>2882</v>
      </c>
      <c r="K383" s="661" t="s">
        <v>2883</v>
      </c>
      <c r="L383" s="662">
        <v>1715.48</v>
      </c>
      <c r="M383" s="662">
        <v>75481.120000000024</v>
      </c>
      <c r="N383" s="661">
        <v>44</v>
      </c>
      <c r="O383" s="744">
        <v>10.5</v>
      </c>
      <c r="P383" s="662">
        <v>48033.440000000024</v>
      </c>
      <c r="Q383" s="677">
        <v>0.63636363636363646</v>
      </c>
      <c r="R383" s="661">
        <v>28</v>
      </c>
      <c r="S383" s="677">
        <v>0.63636363636363635</v>
      </c>
      <c r="T383" s="744">
        <v>6</v>
      </c>
      <c r="U383" s="700">
        <v>0.5714285714285714</v>
      </c>
    </row>
    <row r="384" spans="1:21" ht="14.4" customHeight="1" x14ac:dyDescent="0.3">
      <c r="A384" s="660">
        <v>7</v>
      </c>
      <c r="B384" s="661" t="s">
        <v>2167</v>
      </c>
      <c r="C384" s="661" t="s">
        <v>2372</v>
      </c>
      <c r="D384" s="742" t="s">
        <v>3449</v>
      </c>
      <c r="E384" s="743" t="s">
        <v>2389</v>
      </c>
      <c r="F384" s="661" t="s">
        <v>2367</v>
      </c>
      <c r="G384" s="661" t="s">
        <v>2880</v>
      </c>
      <c r="H384" s="661" t="s">
        <v>566</v>
      </c>
      <c r="I384" s="661" t="s">
        <v>3191</v>
      </c>
      <c r="J384" s="661" t="s">
        <v>3192</v>
      </c>
      <c r="K384" s="661" t="s">
        <v>2842</v>
      </c>
      <c r="L384" s="662">
        <v>0</v>
      </c>
      <c r="M384" s="662">
        <v>0</v>
      </c>
      <c r="N384" s="661">
        <v>4</v>
      </c>
      <c r="O384" s="744">
        <v>1</v>
      </c>
      <c r="P384" s="662">
        <v>0</v>
      </c>
      <c r="Q384" s="677"/>
      <c r="R384" s="661">
        <v>4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7</v>
      </c>
      <c r="B385" s="661" t="s">
        <v>2167</v>
      </c>
      <c r="C385" s="661" t="s">
        <v>2372</v>
      </c>
      <c r="D385" s="742" t="s">
        <v>3449</v>
      </c>
      <c r="E385" s="743" t="s">
        <v>2389</v>
      </c>
      <c r="F385" s="661" t="s">
        <v>2367</v>
      </c>
      <c r="G385" s="661" t="s">
        <v>2554</v>
      </c>
      <c r="H385" s="661" t="s">
        <v>566</v>
      </c>
      <c r="I385" s="661" t="s">
        <v>762</v>
      </c>
      <c r="J385" s="661" t="s">
        <v>2555</v>
      </c>
      <c r="K385" s="661" t="s">
        <v>2556</v>
      </c>
      <c r="L385" s="662">
        <v>0</v>
      </c>
      <c r="M385" s="662">
        <v>0</v>
      </c>
      <c r="N385" s="661">
        <v>23</v>
      </c>
      <c r="O385" s="744">
        <v>6.5</v>
      </c>
      <c r="P385" s="662">
        <v>0</v>
      </c>
      <c r="Q385" s="677"/>
      <c r="R385" s="661">
        <v>10</v>
      </c>
      <c r="S385" s="677">
        <v>0.43478260869565216</v>
      </c>
      <c r="T385" s="744">
        <v>2.5</v>
      </c>
      <c r="U385" s="700">
        <v>0.38461538461538464</v>
      </c>
    </row>
    <row r="386" spans="1:21" ht="14.4" customHeight="1" x14ac:dyDescent="0.3">
      <c r="A386" s="660">
        <v>7</v>
      </c>
      <c r="B386" s="661" t="s">
        <v>2167</v>
      </c>
      <c r="C386" s="661" t="s">
        <v>2372</v>
      </c>
      <c r="D386" s="742" t="s">
        <v>3449</v>
      </c>
      <c r="E386" s="743" t="s">
        <v>2389</v>
      </c>
      <c r="F386" s="661" t="s">
        <v>2367</v>
      </c>
      <c r="G386" s="661" t="s">
        <v>2554</v>
      </c>
      <c r="H386" s="661" t="s">
        <v>566</v>
      </c>
      <c r="I386" s="661" t="s">
        <v>3193</v>
      </c>
      <c r="J386" s="661" t="s">
        <v>3194</v>
      </c>
      <c r="K386" s="661" t="s">
        <v>3195</v>
      </c>
      <c r="L386" s="662">
        <v>76.86</v>
      </c>
      <c r="M386" s="662">
        <v>153.72</v>
      </c>
      <c r="N386" s="661">
        <v>2</v>
      </c>
      <c r="O386" s="744">
        <v>0.5</v>
      </c>
      <c r="P386" s="662">
        <v>153.72</v>
      </c>
      <c r="Q386" s="677">
        <v>1</v>
      </c>
      <c r="R386" s="661">
        <v>2</v>
      </c>
      <c r="S386" s="677">
        <v>1</v>
      </c>
      <c r="T386" s="744">
        <v>0.5</v>
      </c>
      <c r="U386" s="700">
        <v>1</v>
      </c>
    </row>
    <row r="387" spans="1:21" ht="14.4" customHeight="1" x14ac:dyDescent="0.3">
      <c r="A387" s="660">
        <v>7</v>
      </c>
      <c r="B387" s="661" t="s">
        <v>2167</v>
      </c>
      <c r="C387" s="661" t="s">
        <v>2372</v>
      </c>
      <c r="D387" s="742" t="s">
        <v>3449</v>
      </c>
      <c r="E387" s="743" t="s">
        <v>2389</v>
      </c>
      <c r="F387" s="661" t="s">
        <v>2367</v>
      </c>
      <c r="G387" s="661" t="s">
        <v>2554</v>
      </c>
      <c r="H387" s="661" t="s">
        <v>566</v>
      </c>
      <c r="I387" s="661" t="s">
        <v>3196</v>
      </c>
      <c r="J387" s="661" t="s">
        <v>3197</v>
      </c>
      <c r="K387" s="661" t="s">
        <v>3198</v>
      </c>
      <c r="L387" s="662">
        <v>16.440000000000001</v>
      </c>
      <c r="M387" s="662">
        <v>65.760000000000005</v>
      </c>
      <c r="N387" s="661">
        <v>4</v>
      </c>
      <c r="O387" s="744">
        <v>1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7</v>
      </c>
      <c r="B388" s="661" t="s">
        <v>2167</v>
      </c>
      <c r="C388" s="661" t="s">
        <v>2372</v>
      </c>
      <c r="D388" s="742" t="s">
        <v>3449</v>
      </c>
      <c r="E388" s="743" t="s">
        <v>2389</v>
      </c>
      <c r="F388" s="661" t="s">
        <v>2367</v>
      </c>
      <c r="G388" s="661" t="s">
        <v>2557</v>
      </c>
      <c r="H388" s="661" t="s">
        <v>566</v>
      </c>
      <c r="I388" s="661" t="s">
        <v>3199</v>
      </c>
      <c r="J388" s="661" t="s">
        <v>3200</v>
      </c>
      <c r="K388" s="661" t="s">
        <v>3201</v>
      </c>
      <c r="L388" s="662">
        <v>0</v>
      </c>
      <c r="M388" s="662">
        <v>0</v>
      </c>
      <c r="N388" s="661">
        <v>3</v>
      </c>
      <c r="O388" s="744">
        <v>0.5</v>
      </c>
      <c r="P388" s="662">
        <v>0</v>
      </c>
      <c r="Q388" s="677"/>
      <c r="R388" s="661">
        <v>3</v>
      </c>
      <c r="S388" s="677">
        <v>1</v>
      </c>
      <c r="T388" s="744">
        <v>0.5</v>
      </c>
      <c r="U388" s="700">
        <v>1</v>
      </c>
    </row>
    <row r="389" spans="1:21" ht="14.4" customHeight="1" x14ac:dyDescent="0.3">
      <c r="A389" s="660">
        <v>7</v>
      </c>
      <c r="B389" s="661" t="s">
        <v>2167</v>
      </c>
      <c r="C389" s="661" t="s">
        <v>2372</v>
      </c>
      <c r="D389" s="742" t="s">
        <v>3449</v>
      </c>
      <c r="E389" s="743" t="s">
        <v>2389</v>
      </c>
      <c r="F389" s="661" t="s">
        <v>2367</v>
      </c>
      <c r="G389" s="661" t="s">
        <v>2884</v>
      </c>
      <c r="H389" s="661" t="s">
        <v>566</v>
      </c>
      <c r="I389" s="661" t="s">
        <v>3202</v>
      </c>
      <c r="J389" s="661" t="s">
        <v>2416</v>
      </c>
      <c r="K389" s="661"/>
      <c r="L389" s="662">
        <v>583.70000000000005</v>
      </c>
      <c r="M389" s="662">
        <v>1167.4000000000001</v>
      </c>
      <c r="N389" s="661">
        <v>2</v>
      </c>
      <c r="O389" s="744">
        <v>1</v>
      </c>
      <c r="P389" s="662">
        <v>1167.4000000000001</v>
      </c>
      <c r="Q389" s="677">
        <v>1</v>
      </c>
      <c r="R389" s="661">
        <v>2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7</v>
      </c>
      <c r="B390" s="661" t="s">
        <v>2167</v>
      </c>
      <c r="C390" s="661" t="s">
        <v>2372</v>
      </c>
      <c r="D390" s="742" t="s">
        <v>3449</v>
      </c>
      <c r="E390" s="743" t="s">
        <v>2389</v>
      </c>
      <c r="F390" s="661" t="s">
        <v>2367</v>
      </c>
      <c r="G390" s="661" t="s">
        <v>2884</v>
      </c>
      <c r="H390" s="661" t="s">
        <v>566</v>
      </c>
      <c r="I390" s="661" t="s">
        <v>3203</v>
      </c>
      <c r="J390" s="661" t="s">
        <v>3204</v>
      </c>
      <c r="K390" s="661" t="s">
        <v>3205</v>
      </c>
      <c r="L390" s="662">
        <v>908.53</v>
      </c>
      <c r="M390" s="662">
        <v>2725.59</v>
      </c>
      <c r="N390" s="661">
        <v>3</v>
      </c>
      <c r="O390" s="744">
        <v>1</v>
      </c>
      <c r="P390" s="662">
        <v>2725.59</v>
      </c>
      <c r="Q390" s="677">
        <v>1</v>
      </c>
      <c r="R390" s="661">
        <v>3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7</v>
      </c>
      <c r="B391" s="661" t="s">
        <v>2167</v>
      </c>
      <c r="C391" s="661" t="s">
        <v>2372</v>
      </c>
      <c r="D391" s="742" t="s">
        <v>3449</v>
      </c>
      <c r="E391" s="743" t="s">
        <v>2389</v>
      </c>
      <c r="F391" s="661" t="s">
        <v>2367</v>
      </c>
      <c r="G391" s="661" t="s">
        <v>2884</v>
      </c>
      <c r="H391" s="661" t="s">
        <v>566</v>
      </c>
      <c r="I391" s="661" t="s">
        <v>3206</v>
      </c>
      <c r="J391" s="661" t="s">
        <v>2416</v>
      </c>
      <c r="K391" s="661"/>
      <c r="L391" s="662">
        <v>0</v>
      </c>
      <c r="M391" s="662">
        <v>0</v>
      </c>
      <c r="N391" s="661">
        <v>3</v>
      </c>
      <c r="O391" s="744">
        <v>1</v>
      </c>
      <c r="P391" s="662">
        <v>0</v>
      </c>
      <c r="Q391" s="677"/>
      <c r="R391" s="661">
        <v>3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7</v>
      </c>
      <c r="B392" s="661" t="s">
        <v>2167</v>
      </c>
      <c r="C392" s="661" t="s">
        <v>2372</v>
      </c>
      <c r="D392" s="742" t="s">
        <v>3449</v>
      </c>
      <c r="E392" s="743" t="s">
        <v>2389</v>
      </c>
      <c r="F392" s="661" t="s">
        <v>2367</v>
      </c>
      <c r="G392" s="661" t="s">
        <v>2884</v>
      </c>
      <c r="H392" s="661" t="s">
        <v>566</v>
      </c>
      <c r="I392" s="661" t="s">
        <v>3207</v>
      </c>
      <c r="J392" s="661" t="s">
        <v>2416</v>
      </c>
      <c r="K392" s="661"/>
      <c r="L392" s="662">
        <v>2096.62</v>
      </c>
      <c r="M392" s="662">
        <v>6289.86</v>
      </c>
      <c r="N392" s="661">
        <v>3</v>
      </c>
      <c r="O392" s="744">
        <v>1</v>
      </c>
      <c r="P392" s="662">
        <v>6289.86</v>
      </c>
      <c r="Q392" s="677">
        <v>1</v>
      </c>
      <c r="R392" s="661">
        <v>3</v>
      </c>
      <c r="S392" s="677">
        <v>1</v>
      </c>
      <c r="T392" s="744">
        <v>1</v>
      </c>
      <c r="U392" s="700">
        <v>1</v>
      </c>
    </row>
    <row r="393" spans="1:21" ht="14.4" customHeight="1" x14ac:dyDescent="0.3">
      <c r="A393" s="660">
        <v>7</v>
      </c>
      <c r="B393" s="661" t="s">
        <v>2167</v>
      </c>
      <c r="C393" s="661" t="s">
        <v>2372</v>
      </c>
      <c r="D393" s="742" t="s">
        <v>3449</v>
      </c>
      <c r="E393" s="743" t="s">
        <v>2389</v>
      </c>
      <c r="F393" s="661" t="s">
        <v>2367</v>
      </c>
      <c r="G393" s="661" t="s">
        <v>2884</v>
      </c>
      <c r="H393" s="661" t="s">
        <v>566</v>
      </c>
      <c r="I393" s="661" t="s">
        <v>3208</v>
      </c>
      <c r="J393" s="661" t="s">
        <v>2416</v>
      </c>
      <c r="K393" s="661"/>
      <c r="L393" s="662">
        <v>151.43</v>
      </c>
      <c r="M393" s="662">
        <v>605.72</v>
      </c>
      <c r="N393" s="661">
        <v>4</v>
      </c>
      <c r="O393" s="744">
        <v>1</v>
      </c>
      <c r="P393" s="662">
        <v>605.72</v>
      </c>
      <c r="Q393" s="677">
        <v>1</v>
      </c>
      <c r="R393" s="661">
        <v>4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7</v>
      </c>
      <c r="B394" s="661" t="s">
        <v>2167</v>
      </c>
      <c r="C394" s="661" t="s">
        <v>2372</v>
      </c>
      <c r="D394" s="742" t="s">
        <v>3449</v>
      </c>
      <c r="E394" s="743" t="s">
        <v>2389</v>
      </c>
      <c r="F394" s="661" t="s">
        <v>2367</v>
      </c>
      <c r="G394" s="661" t="s">
        <v>2884</v>
      </c>
      <c r="H394" s="661" t="s">
        <v>566</v>
      </c>
      <c r="I394" s="661" t="s">
        <v>3130</v>
      </c>
      <c r="J394" s="661" t="s">
        <v>2416</v>
      </c>
      <c r="K394" s="661"/>
      <c r="L394" s="662">
        <v>0</v>
      </c>
      <c r="M394" s="662">
        <v>0</v>
      </c>
      <c r="N394" s="661">
        <v>6</v>
      </c>
      <c r="O394" s="744">
        <v>1</v>
      </c>
      <c r="P394" s="662">
        <v>0</v>
      </c>
      <c r="Q394" s="677"/>
      <c r="R394" s="661">
        <v>6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7</v>
      </c>
      <c r="B395" s="661" t="s">
        <v>2167</v>
      </c>
      <c r="C395" s="661" t="s">
        <v>2372</v>
      </c>
      <c r="D395" s="742" t="s">
        <v>3449</v>
      </c>
      <c r="E395" s="743" t="s">
        <v>2389</v>
      </c>
      <c r="F395" s="661" t="s">
        <v>2367</v>
      </c>
      <c r="G395" s="661" t="s">
        <v>2884</v>
      </c>
      <c r="H395" s="661" t="s">
        <v>566</v>
      </c>
      <c r="I395" s="661" t="s">
        <v>3209</v>
      </c>
      <c r="J395" s="661" t="s">
        <v>2416</v>
      </c>
      <c r="K395" s="661"/>
      <c r="L395" s="662">
        <v>0</v>
      </c>
      <c r="M395" s="662">
        <v>0</v>
      </c>
      <c r="N395" s="661">
        <v>7</v>
      </c>
      <c r="O395" s="744">
        <v>2</v>
      </c>
      <c r="P395" s="662">
        <v>0</v>
      </c>
      <c r="Q395" s="677"/>
      <c r="R395" s="661">
        <v>7</v>
      </c>
      <c r="S395" s="677">
        <v>1</v>
      </c>
      <c r="T395" s="744">
        <v>2</v>
      </c>
      <c r="U395" s="700">
        <v>1</v>
      </c>
    </row>
    <row r="396" spans="1:21" ht="14.4" customHeight="1" x14ac:dyDescent="0.3">
      <c r="A396" s="660">
        <v>7</v>
      </c>
      <c r="B396" s="661" t="s">
        <v>2167</v>
      </c>
      <c r="C396" s="661" t="s">
        <v>2372</v>
      </c>
      <c r="D396" s="742" t="s">
        <v>3449</v>
      </c>
      <c r="E396" s="743" t="s">
        <v>2389</v>
      </c>
      <c r="F396" s="661" t="s">
        <v>2367</v>
      </c>
      <c r="G396" s="661" t="s">
        <v>2884</v>
      </c>
      <c r="H396" s="661" t="s">
        <v>566</v>
      </c>
      <c r="I396" s="661" t="s">
        <v>3210</v>
      </c>
      <c r="J396" s="661" t="s">
        <v>2416</v>
      </c>
      <c r="K396" s="661"/>
      <c r="L396" s="662">
        <v>0</v>
      </c>
      <c r="M396" s="662">
        <v>0</v>
      </c>
      <c r="N396" s="661">
        <v>2</v>
      </c>
      <c r="O396" s="744">
        <v>1</v>
      </c>
      <c r="P396" s="662">
        <v>0</v>
      </c>
      <c r="Q396" s="677"/>
      <c r="R396" s="661">
        <v>2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7</v>
      </c>
      <c r="B397" s="661" t="s">
        <v>2167</v>
      </c>
      <c r="C397" s="661" t="s">
        <v>2372</v>
      </c>
      <c r="D397" s="742" t="s">
        <v>3449</v>
      </c>
      <c r="E397" s="743" t="s">
        <v>2389</v>
      </c>
      <c r="F397" s="661" t="s">
        <v>2367</v>
      </c>
      <c r="G397" s="661" t="s">
        <v>2884</v>
      </c>
      <c r="H397" s="661" t="s">
        <v>566</v>
      </c>
      <c r="I397" s="661" t="s">
        <v>3211</v>
      </c>
      <c r="J397" s="661" t="s">
        <v>3212</v>
      </c>
      <c r="K397" s="661" t="s">
        <v>3213</v>
      </c>
      <c r="L397" s="662">
        <v>0</v>
      </c>
      <c r="M397" s="662">
        <v>0</v>
      </c>
      <c r="N397" s="661">
        <v>3</v>
      </c>
      <c r="O397" s="744">
        <v>1</v>
      </c>
      <c r="P397" s="662">
        <v>0</v>
      </c>
      <c r="Q397" s="677"/>
      <c r="R397" s="661">
        <v>3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7</v>
      </c>
      <c r="B398" s="661" t="s">
        <v>2167</v>
      </c>
      <c r="C398" s="661" t="s">
        <v>2372</v>
      </c>
      <c r="D398" s="742" t="s">
        <v>3449</v>
      </c>
      <c r="E398" s="743" t="s">
        <v>2389</v>
      </c>
      <c r="F398" s="661" t="s">
        <v>2367</v>
      </c>
      <c r="G398" s="661" t="s">
        <v>2884</v>
      </c>
      <c r="H398" s="661" t="s">
        <v>566</v>
      </c>
      <c r="I398" s="661" t="s">
        <v>3214</v>
      </c>
      <c r="J398" s="661" t="s">
        <v>3204</v>
      </c>
      <c r="K398" s="661" t="s">
        <v>3215</v>
      </c>
      <c r="L398" s="662">
        <v>0</v>
      </c>
      <c r="M398" s="662">
        <v>0</v>
      </c>
      <c r="N398" s="661">
        <v>6</v>
      </c>
      <c r="O398" s="744">
        <v>2</v>
      </c>
      <c r="P398" s="662">
        <v>0</v>
      </c>
      <c r="Q398" s="677"/>
      <c r="R398" s="661">
        <v>6</v>
      </c>
      <c r="S398" s="677">
        <v>1</v>
      </c>
      <c r="T398" s="744">
        <v>2</v>
      </c>
      <c r="U398" s="700">
        <v>1</v>
      </c>
    </row>
    <row r="399" spans="1:21" ht="14.4" customHeight="1" x14ac:dyDescent="0.3">
      <c r="A399" s="660">
        <v>7</v>
      </c>
      <c r="B399" s="661" t="s">
        <v>2167</v>
      </c>
      <c r="C399" s="661" t="s">
        <v>2372</v>
      </c>
      <c r="D399" s="742" t="s">
        <v>3449</v>
      </c>
      <c r="E399" s="743" t="s">
        <v>2389</v>
      </c>
      <c r="F399" s="661" t="s">
        <v>2367</v>
      </c>
      <c r="G399" s="661" t="s">
        <v>2884</v>
      </c>
      <c r="H399" s="661" t="s">
        <v>566</v>
      </c>
      <c r="I399" s="661" t="s">
        <v>3216</v>
      </c>
      <c r="J399" s="661" t="s">
        <v>3217</v>
      </c>
      <c r="K399" s="661" t="s">
        <v>2863</v>
      </c>
      <c r="L399" s="662">
        <v>0</v>
      </c>
      <c r="M399" s="662">
        <v>0</v>
      </c>
      <c r="N399" s="661">
        <v>3</v>
      </c>
      <c r="O399" s="744">
        <v>1</v>
      </c>
      <c r="P399" s="662">
        <v>0</v>
      </c>
      <c r="Q399" s="677"/>
      <c r="R399" s="661">
        <v>3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7</v>
      </c>
      <c r="B400" s="661" t="s">
        <v>2167</v>
      </c>
      <c r="C400" s="661" t="s">
        <v>2372</v>
      </c>
      <c r="D400" s="742" t="s">
        <v>3449</v>
      </c>
      <c r="E400" s="743" t="s">
        <v>2389</v>
      </c>
      <c r="F400" s="661" t="s">
        <v>2367</v>
      </c>
      <c r="G400" s="661" t="s">
        <v>2884</v>
      </c>
      <c r="H400" s="661" t="s">
        <v>566</v>
      </c>
      <c r="I400" s="661" t="s">
        <v>3218</v>
      </c>
      <c r="J400" s="661" t="s">
        <v>3219</v>
      </c>
      <c r="K400" s="661" t="s">
        <v>3220</v>
      </c>
      <c r="L400" s="662">
        <v>2096.62</v>
      </c>
      <c r="M400" s="662">
        <v>6289.86</v>
      </c>
      <c r="N400" s="661">
        <v>3</v>
      </c>
      <c r="O400" s="744">
        <v>1</v>
      </c>
      <c r="P400" s="662">
        <v>6289.86</v>
      </c>
      <c r="Q400" s="677">
        <v>1</v>
      </c>
      <c r="R400" s="661">
        <v>3</v>
      </c>
      <c r="S400" s="677">
        <v>1</v>
      </c>
      <c r="T400" s="744">
        <v>1</v>
      </c>
      <c r="U400" s="700">
        <v>1</v>
      </c>
    </row>
    <row r="401" spans="1:21" ht="14.4" customHeight="1" x14ac:dyDescent="0.3">
      <c r="A401" s="660">
        <v>7</v>
      </c>
      <c r="B401" s="661" t="s">
        <v>2167</v>
      </c>
      <c r="C401" s="661" t="s">
        <v>2372</v>
      </c>
      <c r="D401" s="742" t="s">
        <v>3449</v>
      </c>
      <c r="E401" s="743" t="s">
        <v>2389</v>
      </c>
      <c r="F401" s="661" t="s">
        <v>2367</v>
      </c>
      <c r="G401" s="661" t="s">
        <v>3221</v>
      </c>
      <c r="H401" s="661" t="s">
        <v>566</v>
      </c>
      <c r="I401" s="661" t="s">
        <v>715</v>
      </c>
      <c r="J401" s="661" t="s">
        <v>716</v>
      </c>
      <c r="K401" s="661" t="s">
        <v>3222</v>
      </c>
      <c r="L401" s="662">
        <v>55.16</v>
      </c>
      <c r="M401" s="662">
        <v>220.64</v>
      </c>
      <c r="N401" s="661">
        <v>4</v>
      </c>
      <c r="O401" s="744">
        <v>1</v>
      </c>
      <c r="P401" s="662">
        <v>220.64</v>
      </c>
      <c r="Q401" s="677">
        <v>1</v>
      </c>
      <c r="R401" s="661">
        <v>4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7</v>
      </c>
      <c r="B402" s="661" t="s">
        <v>2167</v>
      </c>
      <c r="C402" s="661" t="s">
        <v>2372</v>
      </c>
      <c r="D402" s="742" t="s">
        <v>3449</v>
      </c>
      <c r="E402" s="743" t="s">
        <v>2389</v>
      </c>
      <c r="F402" s="661" t="s">
        <v>2367</v>
      </c>
      <c r="G402" s="661" t="s">
        <v>2565</v>
      </c>
      <c r="H402" s="661" t="s">
        <v>1517</v>
      </c>
      <c r="I402" s="661" t="s">
        <v>2763</v>
      </c>
      <c r="J402" s="661" t="s">
        <v>2764</v>
      </c>
      <c r="K402" s="661" t="s">
        <v>2568</v>
      </c>
      <c r="L402" s="662">
        <v>140.94999999999999</v>
      </c>
      <c r="M402" s="662">
        <v>1832.35</v>
      </c>
      <c r="N402" s="661">
        <v>13</v>
      </c>
      <c r="O402" s="744">
        <v>2</v>
      </c>
      <c r="P402" s="662">
        <v>281.89999999999998</v>
      </c>
      <c r="Q402" s="677">
        <v>0.15384615384615385</v>
      </c>
      <c r="R402" s="661">
        <v>2</v>
      </c>
      <c r="S402" s="677">
        <v>0.15384615384615385</v>
      </c>
      <c r="T402" s="744">
        <v>0.5</v>
      </c>
      <c r="U402" s="700">
        <v>0.25</v>
      </c>
    </row>
    <row r="403" spans="1:21" ht="14.4" customHeight="1" x14ac:dyDescent="0.3">
      <c r="A403" s="660">
        <v>7</v>
      </c>
      <c r="B403" s="661" t="s">
        <v>2167</v>
      </c>
      <c r="C403" s="661" t="s">
        <v>2372</v>
      </c>
      <c r="D403" s="742" t="s">
        <v>3449</v>
      </c>
      <c r="E403" s="743" t="s">
        <v>2389</v>
      </c>
      <c r="F403" s="661" t="s">
        <v>2367</v>
      </c>
      <c r="G403" s="661" t="s">
        <v>2565</v>
      </c>
      <c r="H403" s="661" t="s">
        <v>1517</v>
      </c>
      <c r="I403" s="661" t="s">
        <v>2888</v>
      </c>
      <c r="J403" s="661" t="s">
        <v>2889</v>
      </c>
      <c r="K403" s="661" t="s">
        <v>2863</v>
      </c>
      <c r="L403" s="662">
        <v>187.92</v>
      </c>
      <c r="M403" s="662">
        <v>1315.44</v>
      </c>
      <c r="N403" s="661">
        <v>7</v>
      </c>
      <c r="O403" s="744">
        <v>1.5</v>
      </c>
      <c r="P403" s="662">
        <v>1127.52</v>
      </c>
      <c r="Q403" s="677">
        <v>0.8571428571428571</v>
      </c>
      <c r="R403" s="661">
        <v>6</v>
      </c>
      <c r="S403" s="677">
        <v>0.8571428571428571</v>
      </c>
      <c r="T403" s="744">
        <v>1</v>
      </c>
      <c r="U403" s="700">
        <v>0.66666666666666663</v>
      </c>
    </row>
    <row r="404" spans="1:21" ht="14.4" customHeight="1" x14ac:dyDescent="0.3">
      <c r="A404" s="660">
        <v>7</v>
      </c>
      <c r="B404" s="661" t="s">
        <v>2167</v>
      </c>
      <c r="C404" s="661" t="s">
        <v>2372</v>
      </c>
      <c r="D404" s="742" t="s">
        <v>3449</v>
      </c>
      <c r="E404" s="743" t="s">
        <v>2389</v>
      </c>
      <c r="F404" s="661" t="s">
        <v>2367</v>
      </c>
      <c r="G404" s="661" t="s">
        <v>2565</v>
      </c>
      <c r="H404" s="661" t="s">
        <v>1517</v>
      </c>
      <c r="I404" s="661" t="s">
        <v>2890</v>
      </c>
      <c r="J404" s="661" t="s">
        <v>2891</v>
      </c>
      <c r="K404" s="661" t="s">
        <v>2892</v>
      </c>
      <c r="L404" s="662">
        <v>93.96</v>
      </c>
      <c r="M404" s="662">
        <v>1033.56</v>
      </c>
      <c r="N404" s="661">
        <v>11</v>
      </c>
      <c r="O404" s="744">
        <v>2</v>
      </c>
      <c r="P404" s="662">
        <v>563.76</v>
      </c>
      <c r="Q404" s="677">
        <v>0.54545454545454553</v>
      </c>
      <c r="R404" s="661">
        <v>6</v>
      </c>
      <c r="S404" s="677">
        <v>0.54545454545454541</v>
      </c>
      <c r="T404" s="744">
        <v>1</v>
      </c>
      <c r="U404" s="700">
        <v>0.5</v>
      </c>
    </row>
    <row r="405" spans="1:21" ht="14.4" customHeight="1" x14ac:dyDescent="0.3">
      <c r="A405" s="660">
        <v>7</v>
      </c>
      <c r="B405" s="661" t="s">
        <v>2167</v>
      </c>
      <c r="C405" s="661" t="s">
        <v>2372</v>
      </c>
      <c r="D405" s="742" t="s">
        <v>3449</v>
      </c>
      <c r="E405" s="743" t="s">
        <v>2389</v>
      </c>
      <c r="F405" s="661" t="s">
        <v>2367</v>
      </c>
      <c r="G405" s="661" t="s">
        <v>2565</v>
      </c>
      <c r="H405" s="661" t="s">
        <v>1517</v>
      </c>
      <c r="I405" s="661" t="s">
        <v>2995</v>
      </c>
      <c r="J405" s="661" t="s">
        <v>2891</v>
      </c>
      <c r="K405" s="661" t="s">
        <v>2996</v>
      </c>
      <c r="L405" s="662">
        <v>156.61000000000001</v>
      </c>
      <c r="M405" s="662">
        <v>626.44000000000005</v>
      </c>
      <c r="N405" s="661">
        <v>4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7</v>
      </c>
      <c r="B406" s="661" t="s">
        <v>2167</v>
      </c>
      <c r="C406" s="661" t="s">
        <v>2372</v>
      </c>
      <c r="D406" s="742" t="s">
        <v>3449</v>
      </c>
      <c r="E406" s="743" t="s">
        <v>2389</v>
      </c>
      <c r="F406" s="661" t="s">
        <v>2367</v>
      </c>
      <c r="G406" s="661" t="s">
        <v>2565</v>
      </c>
      <c r="H406" s="661" t="s">
        <v>1517</v>
      </c>
      <c r="I406" s="661" t="s">
        <v>2997</v>
      </c>
      <c r="J406" s="661" t="s">
        <v>2998</v>
      </c>
      <c r="K406" s="661" t="s">
        <v>2999</v>
      </c>
      <c r="L406" s="662">
        <v>300.68</v>
      </c>
      <c r="M406" s="662">
        <v>3006.8</v>
      </c>
      <c r="N406" s="661">
        <v>10</v>
      </c>
      <c r="O406" s="744">
        <v>2.5</v>
      </c>
      <c r="P406" s="662">
        <v>902.04</v>
      </c>
      <c r="Q406" s="677">
        <v>0.3</v>
      </c>
      <c r="R406" s="661">
        <v>3</v>
      </c>
      <c r="S406" s="677">
        <v>0.3</v>
      </c>
      <c r="T406" s="744">
        <v>0.5</v>
      </c>
      <c r="U406" s="700">
        <v>0.2</v>
      </c>
    </row>
    <row r="407" spans="1:21" ht="14.4" customHeight="1" x14ac:dyDescent="0.3">
      <c r="A407" s="660">
        <v>7</v>
      </c>
      <c r="B407" s="661" t="s">
        <v>2167</v>
      </c>
      <c r="C407" s="661" t="s">
        <v>2372</v>
      </c>
      <c r="D407" s="742" t="s">
        <v>3449</v>
      </c>
      <c r="E407" s="743" t="s">
        <v>2389</v>
      </c>
      <c r="F407" s="661" t="s">
        <v>2367</v>
      </c>
      <c r="G407" s="661" t="s">
        <v>2565</v>
      </c>
      <c r="H407" s="661" t="s">
        <v>566</v>
      </c>
      <c r="I407" s="661" t="s">
        <v>3223</v>
      </c>
      <c r="J407" s="661" t="s">
        <v>3224</v>
      </c>
      <c r="K407" s="661" t="s">
        <v>2892</v>
      </c>
      <c r="L407" s="662">
        <v>0</v>
      </c>
      <c r="M407" s="662">
        <v>0</v>
      </c>
      <c r="N407" s="661">
        <v>2</v>
      </c>
      <c r="O407" s="744">
        <v>1</v>
      </c>
      <c r="P407" s="662">
        <v>0</v>
      </c>
      <c r="Q407" s="677"/>
      <c r="R407" s="661">
        <v>1</v>
      </c>
      <c r="S407" s="677">
        <v>0.5</v>
      </c>
      <c r="T407" s="744">
        <v>0.5</v>
      </c>
      <c r="U407" s="700">
        <v>0.5</v>
      </c>
    </row>
    <row r="408" spans="1:21" ht="14.4" customHeight="1" x14ac:dyDescent="0.3">
      <c r="A408" s="660">
        <v>7</v>
      </c>
      <c r="B408" s="661" t="s">
        <v>2167</v>
      </c>
      <c r="C408" s="661" t="s">
        <v>2372</v>
      </c>
      <c r="D408" s="742" t="s">
        <v>3449</v>
      </c>
      <c r="E408" s="743" t="s">
        <v>2389</v>
      </c>
      <c r="F408" s="661" t="s">
        <v>2367</v>
      </c>
      <c r="G408" s="661" t="s">
        <v>2565</v>
      </c>
      <c r="H408" s="661" t="s">
        <v>566</v>
      </c>
      <c r="I408" s="661" t="s">
        <v>3225</v>
      </c>
      <c r="J408" s="661" t="s">
        <v>3226</v>
      </c>
      <c r="K408" s="661" t="s">
        <v>3227</v>
      </c>
      <c r="L408" s="662">
        <v>140.94999999999999</v>
      </c>
      <c r="M408" s="662">
        <v>563.79999999999995</v>
      </c>
      <c r="N408" s="661">
        <v>4</v>
      </c>
      <c r="O408" s="744">
        <v>0.5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7</v>
      </c>
      <c r="B409" s="661" t="s">
        <v>2167</v>
      </c>
      <c r="C409" s="661" t="s">
        <v>2372</v>
      </c>
      <c r="D409" s="742" t="s">
        <v>3449</v>
      </c>
      <c r="E409" s="743" t="s">
        <v>2389</v>
      </c>
      <c r="F409" s="661" t="s">
        <v>2367</v>
      </c>
      <c r="G409" s="661" t="s">
        <v>2569</v>
      </c>
      <c r="H409" s="661" t="s">
        <v>566</v>
      </c>
      <c r="I409" s="661" t="s">
        <v>999</v>
      </c>
      <c r="J409" s="661" t="s">
        <v>1000</v>
      </c>
      <c r="K409" s="661" t="s">
        <v>3228</v>
      </c>
      <c r="L409" s="662">
        <v>75.22</v>
      </c>
      <c r="M409" s="662">
        <v>376.1</v>
      </c>
      <c r="N409" s="661">
        <v>5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7</v>
      </c>
      <c r="B410" s="661" t="s">
        <v>2167</v>
      </c>
      <c r="C410" s="661" t="s">
        <v>2372</v>
      </c>
      <c r="D410" s="742" t="s">
        <v>3449</v>
      </c>
      <c r="E410" s="743" t="s">
        <v>2389</v>
      </c>
      <c r="F410" s="661" t="s">
        <v>2367</v>
      </c>
      <c r="G410" s="661" t="s">
        <v>2569</v>
      </c>
      <c r="H410" s="661" t="s">
        <v>566</v>
      </c>
      <c r="I410" s="661" t="s">
        <v>3229</v>
      </c>
      <c r="J410" s="661" t="s">
        <v>3002</v>
      </c>
      <c r="K410" s="661" t="s">
        <v>3230</v>
      </c>
      <c r="L410" s="662">
        <v>25.08</v>
      </c>
      <c r="M410" s="662">
        <v>250.79999999999998</v>
      </c>
      <c r="N410" s="661">
        <v>10</v>
      </c>
      <c r="O410" s="744">
        <v>2</v>
      </c>
      <c r="P410" s="662">
        <v>50.16</v>
      </c>
      <c r="Q410" s="677">
        <v>0.2</v>
      </c>
      <c r="R410" s="661">
        <v>2</v>
      </c>
      <c r="S410" s="677">
        <v>0.2</v>
      </c>
      <c r="T410" s="744">
        <v>1</v>
      </c>
      <c r="U410" s="700">
        <v>0.5</v>
      </c>
    </row>
    <row r="411" spans="1:21" ht="14.4" customHeight="1" x14ac:dyDescent="0.3">
      <c r="A411" s="660">
        <v>7</v>
      </c>
      <c r="B411" s="661" t="s">
        <v>2167</v>
      </c>
      <c r="C411" s="661" t="s">
        <v>2372</v>
      </c>
      <c r="D411" s="742" t="s">
        <v>3449</v>
      </c>
      <c r="E411" s="743" t="s">
        <v>2389</v>
      </c>
      <c r="F411" s="661" t="s">
        <v>2367</v>
      </c>
      <c r="G411" s="661" t="s">
        <v>2569</v>
      </c>
      <c r="H411" s="661" t="s">
        <v>566</v>
      </c>
      <c r="I411" s="661" t="s">
        <v>2570</v>
      </c>
      <c r="J411" s="661" t="s">
        <v>2571</v>
      </c>
      <c r="K411" s="661" t="s">
        <v>1001</v>
      </c>
      <c r="L411" s="662">
        <v>75.22</v>
      </c>
      <c r="M411" s="662">
        <v>10756.459999999997</v>
      </c>
      <c r="N411" s="661">
        <v>143</v>
      </c>
      <c r="O411" s="744">
        <v>31.5</v>
      </c>
      <c r="P411" s="662">
        <v>7898.0999999999976</v>
      </c>
      <c r="Q411" s="677">
        <v>0.73426573426573427</v>
      </c>
      <c r="R411" s="661">
        <v>105</v>
      </c>
      <c r="S411" s="677">
        <v>0.73426573426573427</v>
      </c>
      <c r="T411" s="744">
        <v>21.5</v>
      </c>
      <c r="U411" s="700">
        <v>0.68253968253968256</v>
      </c>
    </row>
    <row r="412" spans="1:21" ht="14.4" customHeight="1" x14ac:dyDescent="0.3">
      <c r="A412" s="660">
        <v>7</v>
      </c>
      <c r="B412" s="661" t="s">
        <v>2167</v>
      </c>
      <c r="C412" s="661" t="s">
        <v>2372</v>
      </c>
      <c r="D412" s="742" t="s">
        <v>3449</v>
      </c>
      <c r="E412" s="743" t="s">
        <v>2389</v>
      </c>
      <c r="F412" s="661" t="s">
        <v>2367</v>
      </c>
      <c r="G412" s="661" t="s">
        <v>2569</v>
      </c>
      <c r="H412" s="661" t="s">
        <v>566</v>
      </c>
      <c r="I412" s="661" t="s">
        <v>3231</v>
      </c>
      <c r="J412" s="661" t="s">
        <v>3232</v>
      </c>
      <c r="K412" s="661" t="s">
        <v>2575</v>
      </c>
      <c r="L412" s="662">
        <v>410.78</v>
      </c>
      <c r="M412" s="662">
        <v>1232.3399999999999</v>
      </c>
      <c r="N412" s="661">
        <v>3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7</v>
      </c>
      <c r="B413" s="661" t="s">
        <v>2167</v>
      </c>
      <c r="C413" s="661" t="s">
        <v>2372</v>
      </c>
      <c r="D413" s="742" t="s">
        <v>3449</v>
      </c>
      <c r="E413" s="743" t="s">
        <v>2389</v>
      </c>
      <c r="F413" s="661" t="s">
        <v>2367</v>
      </c>
      <c r="G413" s="661" t="s">
        <v>2569</v>
      </c>
      <c r="H413" s="661" t="s">
        <v>566</v>
      </c>
      <c r="I413" s="661" t="s">
        <v>2893</v>
      </c>
      <c r="J413" s="661" t="s">
        <v>2894</v>
      </c>
      <c r="K413" s="661" t="s">
        <v>1001</v>
      </c>
      <c r="L413" s="662">
        <v>58.32</v>
      </c>
      <c r="M413" s="662">
        <v>349.92</v>
      </c>
      <c r="N413" s="661">
        <v>6</v>
      </c>
      <c r="O413" s="744">
        <v>1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7</v>
      </c>
      <c r="B414" s="661" t="s">
        <v>2167</v>
      </c>
      <c r="C414" s="661" t="s">
        <v>2372</v>
      </c>
      <c r="D414" s="742" t="s">
        <v>3449</v>
      </c>
      <c r="E414" s="743" t="s">
        <v>2389</v>
      </c>
      <c r="F414" s="661" t="s">
        <v>2367</v>
      </c>
      <c r="G414" s="661" t="s">
        <v>2569</v>
      </c>
      <c r="H414" s="661" t="s">
        <v>566</v>
      </c>
      <c r="I414" s="661" t="s">
        <v>3001</v>
      </c>
      <c r="J414" s="661" t="s">
        <v>3002</v>
      </c>
      <c r="K414" s="661" t="s">
        <v>3003</v>
      </c>
      <c r="L414" s="662">
        <v>0</v>
      </c>
      <c r="M414" s="662">
        <v>0</v>
      </c>
      <c r="N414" s="661">
        <v>3</v>
      </c>
      <c r="O414" s="744">
        <v>1</v>
      </c>
      <c r="P414" s="662">
        <v>0</v>
      </c>
      <c r="Q414" s="677"/>
      <c r="R414" s="661">
        <v>3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7</v>
      </c>
      <c r="B415" s="661" t="s">
        <v>2167</v>
      </c>
      <c r="C415" s="661" t="s">
        <v>2372</v>
      </c>
      <c r="D415" s="742" t="s">
        <v>3449</v>
      </c>
      <c r="E415" s="743" t="s">
        <v>2389</v>
      </c>
      <c r="F415" s="661" t="s">
        <v>2367</v>
      </c>
      <c r="G415" s="661" t="s">
        <v>2569</v>
      </c>
      <c r="H415" s="661" t="s">
        <v>566</v>
      </c>
      <c r="I415" s="661" t="s">
        <v>3233</v>
      </c>
      <c r="J415" s="661" t="s">
        <v>3234</v>
      </c>
      <c r="K415" s="661" t="s">
        <v>1001</v>
      </c>
      <c r="L415" s="662">
        <v>147.63</v>
      </c>
      <c r="M415" s="662">
        <v>2066.8199999999997</v>
      </c>
      <c r="N415" s="661">
        <v>14</v>
      </c>
      <c r="O415" s="744">
        <v>2</v>
      </c>
      <c r="P415" s="662">
        <v>2066.8199999999997</v>
      </c>
      <c r="Q415" s="677">
        <v>1</v>
      </c>
      <c r="R415" s="661">
        <v>14</v>
      </c>
      <c r="S415" s="677">
        <v>1</v>
      </c>
      <c r="T415" s="744">
        <v>2</v>
      </c>
      <c r="U415" s="700">
        <v>1</v>
      </c>
    </row>
    <row r="416" spans="1:21" ht="14.4" customHeight="1" x14ac:dyDescent="0.3">
      <c r="A416" s="660">
        <v>7</v>
      </c>
      <c r="B416" s="661" t="s">
        <v>2167</v>
      </c>
      <c r="C416" s="661" t="s">
        <v>2372</v>
      </c>
      <c r="D416" s="742" t="s">
        <v>3449</v>
      </c>
      <c r="E416" s="743" t="s">
        <v>2389</v>
      </c>
      <c r="F416" s="661" t="s">
        <v>2367</v>
      </c>
      <c r="G416" s="661" t="s">
        <v>2569</v>
      </c>
      <c r="H416" s="661" t="s">
        <v>566</v>
      </c>
      <c r="I416" s="661" t="s">
        <v>3004</v>
      </c>
      <c r="J416" s="661" t="s">
        <v>3005</v>
      </c>
      <c r="K416" s="661" t="s">
        <v>1001</v>
      </c>
      <c r="L416" s="662">
        <v>136.93</v>
      </c>
      <c r="M416" s="662">
        <v>6846.5000000000009</v>
      </c>
      <c r="N416" s="661">
        <v>50</v>
      </c>
      <c r="O416" s="744">
        <v>8</v>
      </c>
      <c r="P416" s="662">
        <v>2738.6000000000004</v>
      </c>
      <c r="Q416" s="677">
        <v>0.4</v>
      </c>
      <c r="R416" s="661">
        <v>20</v>
      </c>
      <c r="S416" s="677">
        <v>0.4</v>
      </c>
      <c r="T416" s="744">
        <v>3.5</v>
      </c>
      <c r="U416" s="700">
        <v>0.4375</v>
      </c>
    </row>
    <row r="417" spans="1:21" ht="14.4" customHeight="1" x14ac:dyDescent="0.3">
      <c r="A417" s="660">
        <v>7</v>
      </c>
      <c r="B417" s="661" t="s">
        <v>2167</v>
      </c>
      <c r="C417" s="661" t="s">
        <v>2372</v>
      </c>
      <c r="D417" s="742" t="s">
        <v>3449</v>
      </c>
      <c r="E417" s="743" t="s">
        <v>2389</v>
      </c>
      <c r="F417" s="661" t="s">
        <v>2367</v>
      </c>
      <c r="G417" s="661" t="s">
        <v>3235</v>
      </c>
      <c r="H417" s="661" t="s">
        <v>566</v>
      </c>
      <c r="I417" s="661" t="s">
        <v>3236</v>
      </c>
      <c r="J417" s="661" t="s">
        <v>3237</v>
      </c>
      <c r="K417" s="661" t="s">
        <v>3238</v>
      </c>
      <c r="L417" s="662">
        <v>264</v>
      </c>
      <c r="M417" s="662">
        <v>528</v>
      </c>
      <c r="N417" s="661">
        <v>2</v>
      </c>
      <c r="O417" s="744">
        <v>0.5</v>
      </c>
      <c r="P417" s="662">
        <v>528</v>
      </c>
      <c r="Q417" s="677">
        <v>1</v>
      </c>
      <c r="R417" s="661">
        <v>2</v>
      </c>
      <c r="S417" s="677">
        <v>1</v>
      </c>
      <c r="T417" s="744">
        <v>0.5</v>
      </c>
      <c r="U417" s="700">
        <v>1</v>
      </c>
    </row>
    <row r="418" spans="1:21" ht="14.4" customHeight="1" x14ac:dyDescent="0.3">
      <c r="A418" s="660">
        <v>7</v>
      </c>
      <c r="B418" s="661" t="s">
        <v>2167</v>
      </c>
      <c r="C418" s="661" t="s">
        <v>2372</v>
      </c>
      <c r="D418" s="742" t="s">
        <v>3449</v>
      </c>
      <c r="E418" s="743" t="s">
        <v>2389</v>
      </c>
      <c r="F418" s="661" t="s">
        <v>2367</v>
      </c>
      <c r="G418" s="661" t="s">
        <v>3235</v>
      </c>
      <c r="H418" s="661" t="s">
        <v>566</v>
      </c>
      <c r="I418" s="661" t="s">
        <v>3239</v>
      </c>
      <c r="J418" s="661" t="s">
        <v>3240</v>
      </c>
      <c r="K418" s="661" t="s">
        <v>3241</v>
      </c>
      <c r="L418" s="662">
        <v>65.989999999999995</v>
      </c>
      <c r="M418" s="662">
        <v>395.93999999999994</v>
      </c>
      <c r="N418" s="661">
        <v>6</v>
      </c>
      <c r="O418" s="744">
        <v>1</v>
      </c>
      <c r="P418" s="662">
        <v>395.93999999999994</v>
      </c>
      <c r="Q418" s="677">
        <v>1</v>
      </c>
      <c r="R418" s="661">
        <v>6</v>
      </c>
      <c r="S418" s="677">
        <v>1</v>
      </c>
      <c r="T418" s="744">
        <v>1</v>
      </c>
      <c r="U418" s="700">
        <v>1</v>
      </c>
    </row>
    <row r="419" spans="1:21" ht="14.4" customHeight="1" x14ac:dyDescent="0.3">
      <c r="A419" s="660">
        <v>7</v>
      </c>
      <c r="B419" s="661" t="s">
        <v>2167</v>
      </c>
      <c r="C419" s="661" t="s">
        <v>2372</v>
      </c>
      <c r="D419" s="742" t="s">
        <v>3449</v>
      </c>
      <c r="E419" s="743" t="s">
        <v>2389</v>
      </c>
      <c r="F419" s="661" t="s">
        <v>2367</v>
      </c>
      <c r="G419" s="661" t="s">
        <v>3006</v>
      </c>
      <c r="H419" s="661" t="s">
        <v>566</v>
      </c>
      <c r="I419" s="661" t="s">
        <v>3242</v>
      </c>
      <c r="J419" s="661" t="s">
        <v>3243</v>
      </c>
      <c r="K419" s="661" t="s">
        <v>3244</v>
      </c>
      <c r="L419" s="662">
        <v>0</v>
      </c>
      <c r="M419" s="662">
        <v>0</v>
      </c>
      <c r="N419" s="661">
        <v>1</v>
      </c>
      <c r="O419" s="744">
        <v>0.5</v>
      </c>
      <c r="P419" s="662">
        <v>0</v>
      </c>
      <c r="Q419" s="677"/>
      <c r="R419" s="661">
        <v>1</v>
      </c>
      <c r="S419" s="677">
        <v>1</v>
      </c>
      <c r="T419" s="744">
        <v>0.5</v>
      </c>
      <c r="U419" s="700">
        <v>1</v>
      </c>
    </row>
    <row r="420" spans="1:21" ht="14.4" customHeight="1" x14ac:dyDescent="0.3">
      <c r="A420" s="660">
        <v>7</v>
      </c>
      <c r="B420" s="661" t="s">
        <v>2167</v>
      </c>
      <c r="C420" s="661" t="s">
        <v>2372</v>
      </c>
      <c r="D420" s="742" t="s">
        <v>3449</v>
      </c>
      <c r="E420" s="743" t="s">
        <v>2389</v>
      </c>
      <c r="F420" s="661" t="s">
        <v>2367</v>
      </c>
      <c r="G420" s="661" t="s">
        <v>2691</v>
      </c>
      <c r="H420" s="661" t="s">
        <v>566</v>
      </c>
      <c r="I420" s="661" t="s">
        <v>3245</v>
      </c>
      <c r="J420" s="661" t="s">
        <v>2693</v>
      </c>
      <c r="K420" s="661" t="s">
        <v>2694</v>
      </c>
      <c r="L420" s="662">
        <v>0</v>
      </c>
      <c r="M420" s="662">
        <v>0</v>
      </c>
      <c r="N420" s="661">
        <v>2</v>
      </c>
      <c r="O420" s="744">
        <v>1</v>
      </c>
      <c r="P420" s="662"/>
      <c r="Q420" s="677"/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7</v>
      </c>
      <c r="B421" s="661" t="s">
        <v>2167</v>
      </c>
      <c r="C421" s="661" t="s">
        <v>2372</v>
      </c>
      <c r="D421" s="742" t="s">
        <v>3449</v>
      </c>
      <c r="E421" s="743" t="s">
        <v>2389</v>
      </c>
      <c r="F421" s="661" t="s">
        <v>2367</v>
      </c>
      <c r="G421" s="661" t="s">
        <v>2691</v>
      </c>
      <c r="H421" s="661" t="s">
        <v>566</v>
      </c>
      <c r="I421" s="661" t="s">
        <v>3246</v>
      </c>
      <c r="J421" s="661" t="s">
        <v>3011</v>
      </c>
      <c r="K421" s="661" t="s">
        <v>1601</v>
      </c>
      <c r="L421" s="662">
        <v>0</v>
      </c>
      <c r="M421" s="662">
        <v>0</v>
      </c>
      <c r="N421" s="661">
        <v>1</v>
      </c>
      <c r="O421" s="744">
        <v>1</v>
      </c>
      <c r="P421" s="662">
        <v>0</v>
      </c>
      <c r="Q421" s="677"/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7</v>
      </c>
      <c r="B422" s="661" t="s">
        <v>2167</v>
      </c>
      <c r="C422" s="661" t="s">
        <v>2372</v>
      </c>
      <c r="D422" s="742" t="s">
        <v>3449</v>
      </c>
      <c r="E422" s="743" t="s">
        <v>2389</v>
      </c>
      <c r="F422" s="661" t="s">
        <v>2367</v>
      </c>
      <c r="G422" s="661" t="s">
        <v>2691</v>
      </c>
      <c r="H422" s="661" t="s">
        <v>566</v>
      </c>
      <c r="I422" s="661" t="s">
        <v>3010</v>
      </c>
      <c r="J422" s="661" t="s">
        <v>3011</v>
      </c>
      <c r="K422" s="661" t="s">
        <v>2741</v>
      </c>
      <c r="L422" s="662">
        <v>0</v>
      </c>
      <c r="M422" s="662">
        <v>0</v>
      </c>
      <c r="N422" s="661">
        <v>5</v>
      </c>
      <c r="O422" s="744">
        <v>3</v>
      </c>
      <c r="P422" s="662">
        <v>0</v>
      </c>
      <c r="Q422" s="677"/>
      <c r="R422" s="661">
        <v>4</v>
      </c>
      <c r="S422" s="677">
        <v>0.8</v>
      </c>
      <c r="T422" s="744">
        <v>2.5</v>
      </c>
      <c r="U422" s="700">
        <v>0.83333333333333337</v>
      </c>
    </row>
    <row r="423" spans="1:21" ht="14.4" customHeight="1" x14ac:dyDescent="0.3">
      <c r="A423" s="660">
        <v>7</v>
      </c>
      <c r="B423" s="661" t="s">
        <v>2167</v>
      </c>
      <c r="C423" s="661" t="s">
        <v>2372</v>
      </c>
      <c r="D423" s="742" t="s">
        <v>3449</v>
      </c>
      <c r="E423" s="743" t="s">
        <v>2389</v>
      </c>
      <c r="F423" s="661" t="s">
        <v>2367</v>
      </c>
      <c r="G423" s="661" t="s">
        <v>2691</v>
      </c>
      <c r="H423" s="661" t="s">
        <v>566</v>
      </c>
      <c r="I423" s="661" t="s">
        <v>3247</v>
      </c>
      <c r="J423" s="661" t="s">
        <v>3011</v>
      </c>
      <c r="K423" s="661" t="s">
        <v>2694</v>
      </c>
      <c r="L423" s="662">
        <v>0</v>
      </c>
      <c r="M423" s="662">
        <v>0</v>
      </c>
      <c r="N423" s="661">
        <v>1</v>
      </c>
      <c r="O423" s="744">
        <v>0.5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7</v>
      </c>
      <c r="B424" s="661" t="s">
        <v>2167</v>
      </c>
      <c r="C424" s="661" t="s">
        <v>2372</v>
      </c>
      <c r="D424" s="742" t="s">
        <v>3449</v>
      </c>
      <c r="E424" s="743" t="s">
        <v>2392</v>
      </c>
      <c r="F424" s="661" t="s">
        <v>2367</v>
      </c>
      <c r="G424" s="661" t="s">
        <v>2754</v>
      </c>
      <c r="H424" s="661" t="s">
        <v>566</v>
      </c>
      <c r="I424" s="661" t="s">
        <v>2755</v>
      </c>
      <c r="J424" s="661" t="s">
        <v>2756</v>
      </c>
      <c r="K424" s="661" t="s">
        <v>2757</v>
      </c>
      <c r="L424" s="662">
        <v>96.84</v>
      </c>
      <c r="M424" s="662">
        <v>1258.92</v>
      </c>
      <c r="N424" s="661">
        <v>13</v>
      </c>
      <c r="O424" s="744">
        <v>6.5</v>
      </c>
      <c r="P424" s="662">
        <v>871.56000000000006</v>
      </c>
      <c r="Q424" s="677">
        <v>0.69230769230769229</v>
      </c>
      <c r="R424" s="661">
        <v>9</v>
      </c>
      <c r="S424" s="677">
        <v>0.69230769230769229</v>
      </c>
      <c r="T424" s="744">
        <v>4</v>
      </c>
      <c r="U424" s="700">
        <v>0.61538461538461542</v>
      </c>
    </row>
    <row r="425" spans="1:21" ht="14.4" customHeight="1" x14ac:dyDescent="0.3">
      <c r="A425" s="660">
        <v>7</v>
      </c>
      <c r="B425" s="661" t="s">
        <v>2167</v>
      </c>
      <c r="C425" s="661" t="s">
        <v>2372</v>
      </c>
      <c r="D425" s="742" t="s">
        <v>3449</v>
      </c>
      <c r="E425" s="743" t="s">
        <v>2392</v>
      </c>
      <c r="F425" s="661" t="s">
        <v>2367</v>
      </c>
      <c r="G425" s="661" t="s">
        <v>2754</v>
      </c>
      <c r="H425" s="661" t="s">
        <v>566</v>
      </c>
      <c r="I425" s="661" t="s">
        <v>3012</v>
      </c>
      <c r="J425" s="661" t="s">
        <v>2756</v>
      </c>
      <c r="K425" s="661" t="s">
        <v>2757</v>
      </c>
      <c r="L425" s="662">
        <v>96.84</v>
      </c>
      <c r="M425" s="662">
        <v>968.4</v>
      </c>
      <c r="N425" s="661">
        <v>10</v>
      </c>
      <c r="O425" s="744">
        <v>3.5</v>
      </c>
      <c r="P425" s="662">
        <v>96.84</v>
      </c>
      <c r="Q425" s="677">
        <v>0.1</v>
      </c>
      <c r="R425" s="661">
        <v>1</v>
      </c>
      <c r="S425" s="677">
        <v>0.1</v>
      </c>
      <c r="T425" s="744">
        <v>1</v>
      </c>
      <c r="U425" s="700">
        <v>0.2857142857142857</v>
      </c>
    </row>
    <row r="426" spans="1:21" ht="14.4" customHeight="1" x14ac:dyDescent="0.3">
      <c r="A426" s="660">
        <v>7</v>
      </c>
      <c r="B426" s="661" t="s">
        <v>2167</v>
      </c>
      <c r="C426" s="661" t="s">
        <v>2372</v>
      </c>
      <c r="D426" s="742" t="s">
        <v>3449</v>
      </c>
      <c r="E426" s="743" t="s">
        <v>2392</v>
      </c>
      <c r="F426" s="661" t="s">
        <v>2367</v>
      </c>
      <c r="G426" s="661" t="s">
        <v>2754</v>
      </c>
      <c r="H426" s="661" t="s">
        <v>566</v>
      </c>
      <c r="I426" s="661" t="s">
        <v>3248</v>
      </c>
      <c r="J426" s="661" t="s">
        <v>3249</v>
      </c>
      <c r="K426" s="661" t="s">
        <v>3015</v>
      </c>
      <c r="L426" s="662">
        <v>0</v>
      </c>
      <c r="M426" s="662">
        <v>0</v>
      </c>
      <c r="N426" s="661">
        <v>2</v>
      </c>
      <c r="O426" s="744">
        <v>0.5</v>
      </c>
      <c r="P426" s="662">
        <v>0</v>
      </c>
      <c r="Q426" s="677"/>
      <c r="R426" s="661">
        <v>2</v>
      </c>
      <c r="S426" s="677">
        <v>1</v>
      </c>
      <c r="T426" s="744">
        <v>0.5</v>
      </c>
      <c r="U426" s="700">
        <v>1</v>
      </c>
    </row>
    <row r="427" spans="1:21" ht="14.4" customHeight="1" x14ac:dyDescent="0.3">
      <c r="A427" s="660">
        <v>7</v>
      </c>
      <c r="B427" s="661" t="s">
        <v>2167</v>
      </c>
      <c r="C427" s="661" t="s">
        <v>2372</v>
      </c>
      <c r="D427" s="742" t="s">
        <v>3449</v>
      </c>
      <c r="E427" s="743" t="s">
        <v>2392</v>
      </c>
      <c r="F427" s="661" t="s">
        <v>2367</v>
      </c>
      <c r="G427" s="661" t="s">
        <v>3250</v>
      </c>
      <c r="H427" s="661" t="s">
        <v>566</v>
      </c>
      <c r="I427" s="661" t="s">
        <v>3251</v>
      </c>
      <c r="J427" s="661" t="s">
        <v>3252</v>
      </c>
      <c r="K427" s="661" t="s">
        <v>3253</v>
      </c>
      <c r="L427" s="662">
        <v>136.29</v>
      </c>
      <c r="M427" s="662">
        <v>681.44999999999993</v>
      </c>
      <c r="N427" s="661">
        <v>5</v>
      </c>
      <c r="O427" s="744">
        <v>0.5</v>
      </c>
      <c r="P427" s="662">
        <v>681.44999999999993</v>
      </c>
      <c r="Q427" s="677">
        <v>1</v>
      </c>
      <c r="R427" s="661">
        <v>5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7</v>
      </c>
      <c r="B428" s="661" t="s">
        <v>2167</v>
      </c>
      <c r="C428" s="661" t="s">
        <v>2372</v>
      </c>
      <c r="D428" s="742" t="s">
        <v>3449</v>
      </c>
      <c r="E428" s="743" t="s">
        <v>2392</v>
      </c>
      <c r="F428" s="661" t="s">
        <v>2367</v>
      </c>
      <c r="G428" s="661" t="s">
        <v>3250</v>
      </c>
      <c r="H428" s="661" t="s">
        <v>566</v>
      </c>
      <c r="I428" s="661" t="s">
        <v>3251</v>
      </c>
      <c r="J428" s="661" t="s">
        <v>3252</v>
      </c>
      <c r="K428" s="661" t="s">
        <v>3253</v>
      </c>
      <c r="L428" s="662">
        <v>128.55000000000001</v>
      </c>
      <c r="M428" s="662">
        <v>771.30000000000007</v>
      </c>
      <c r="N428" s="661">
        <v>6</v>
      </c>
      <c r="O428" s="744">
        <v>0.5</v>
      </c>
      <c r="P428" s="662">
        <v>771.30000000000007</v>
      </c>
      <c r="Q428" s="677">
        <v>1</v>
      </c>
      <c r="R428" s="661">
        <v>6</v>
      </c>
      <c r="S428" s="677">
        <v>1</v>
      </c>
      <c r="T428" s="744">
        <v>0.5</v>
      </c>
      <c r="U428" s="700">
        <v>1</v>
      </c>
    </row>
    <row r="429" spans="1:21" ht="14.4" customHeight="1" x14ac:dyDescent="0.3">
      <c r="A429" s="660">
        <v>7</v>
      </c>
      <c r="B429" s="661" t="s">
        <v>2167</v>
      </c>
      <c r="C429" s="661" t="s">
        <v>2372</v>
      </c>
      <c r="D429" s="742" t="s">
        <v>3449</v>
      </c>
      <c r="E429" s="743" t="s">
        <v>2392</v>
      </c>
      <c r="F429" s="661" t="s">
        <v>2367</v>
      </c>
      <c r="G429" s="661" t="s">
        <v>3025</v>
      </c>
      <c r="H429" s="661" t="s">
        <v>566</v>
      </c>
      <c r="I429" s="661" t="s">
        <v>3254</v>
      </c>
      <c r="J429" s="661" t="s">
        <v>3027</v>
      </c>
      <c r="K429" s="661" t="s">
        <v>3255</v>
      </c>
      <c r="L429" s="662">
        <v>0</v>
      </c>
      <c r="M429" s="662">
        <v>0</v>
      </c>
      <c r="N429" s="661">
        <v>1</v>
      </c>
      <c r="O429" s="744">
        <v>0.5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7</v>
      </c>
      <c r="B430" s="661" t="s">
        <v>2167</v>
      </c>
      <c r="C430" s="661" t="s">
        <v>2372</v>
      </c>
      <c r="D430" s="742" t="s">
        <v>3449</v>
      </c>
      <c r="E430" s="743" t="s">
        <v>2392</v>
      </c>
      <c r="F430" s="661" t="s">
        <v>2367</v>
      </c>
      <c r="G430" s="661" t="s">
        <v>2900</v>
      </c>
      <c r="H430" s="661" t="s">
        <v>566</v>
      </c>
      <c r="I430" s="661" t="s">
        <v>2901</v>
      </c>
      <c r="J430" s="661" t="s">
        <v>2902</v>
      </c>
      <c r="K430" s="661" t="s">
        <v>2903</v>
      </c>
      <c r="L430" s="662">
        <v>969.48</v>
      </c>
      <c r="M430" s="662">
        <v>11633.759999999998</v>
      </c>
      <c r="N430" s="661">
        <v>12</v>
      </c>
      <c r="O430" s="744">
        <v>3</v>
      </c>
      <c r="P430" s="662">
        <v>1938.96</v>
      </c>
      <c r="Q430" s="677">
        <v>0.16666666666666669</v>
      </c>
      <c r="R430" s="661">
        <v>2</v>
      </c>
      <c r="S430" s="677">
        <v>0.16666666666666666</v>
      </c>
      <c r="T430" s="744">
        <v>1</v>
      </c>
      <c r="U430" s="700">
        <v>0.33333333333333331</v>
      </c>
    </row>
    <row r="431" spans="1:21" ht="14.4" customHeight="1" x14ac:dyDescent="0.3">
      <c r="A431" s="660">
        <v>7</v>
      </c>
      <c r="B431" s="661" t="s">
        <v>2167</v>
      </c>
      <c r="C431" s="661" t="s">
        <v>2372</v>
      </c>
      <c r="D431" s="742" t="s">
        <v>3449</v>
      </c>
      <c r="E431" s="743" t="s">
        <v>2392</v>
      </c>
      <c r="F431" s="661" t="s">
        <v>2367</v>
      </c>
      <c r="G431" s="661" t="s">
        <v>2900</v>
      </c>
      <c r="H431" s="661" t="s">
        <v>1517</v>
      </c>
      <c r="I431" s="661" t="s">
        <v>2904</v>
      </c>
      <c r="J431" s="661" t="s">
        <v>2905</v>
      </c>
      <c r="K431" s="661" t="s">
        <v>2906</v>
      </c>
      <c r="L431" s="662">
        <v>754.04</v>
      </c>
      <c r="M431" s="662">
        <v>3016.16</v>
      </c>
      <c r="N431" s="661">
        <v>4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7</v>
      </c>
      <c r="B432" s="661" t="s">
        <v>2167</v>
      </c>
      <c r="C432" s="661" t="s">
        <v>2372</v>
      </c>
      <c r="D432" s="742" t="s">
        <v>3449</v>
      </c>
      <c r="E432" s="743" t="s">
        <v>2392</v>
      </c>
      <c r="F432" s="661" t="s">
        <v>2367</v>
      </c>
      <c r="G432" s="661" t="s">
        <v>2900</v>
      </c>
      <c r="H432" s="661" t="s">
        <v>1517</v>
      </c>
      <c r="I432" s="661" t="s">
        <v>2907</v>
      </c>
      <c r="J432" s="661" t="s">
        <v>2908</v>
      </c>
      <c r="K432" s="661" t="s">
        <v>2909</v>
      </c>
      <c r="L432" s="662">
        <v>1131.06</v>
      </c>
      <c r="M432" s="662">
        <v>16965.899999999998</v>
      </c>
      <c r="N432" s="661">
        <v>15</v>
      </c>
      <c r="O432" s="744">
        <v>3</v>
      </c>
      <c r="P432" s="662">
        <v>10179.539999999999</v>
      </c>
      <c r="Q432" s="677">
        <v>0.6</v>
      </c>
      <c r="R432" s="661">
        <v>9</v>
      </c>
      <c r="S432" s="677">
        <v>0.6</v>
      </c>
      <c r="T432" s="744">
        <v>2</v>
      </c>
      <c r="U432" s="700">
        <v>0.66666666666666663</v>
      </c>
    </row>
    <row r="433" spans="1:21" ht="14.4" customHeight="1" x14ac:dyDescent="0.3">
      <c r="A433" s="660">
        <v>7</v>
      </c>
      <c r="B433" s="661" t="s">
        <v>2167</v>
      </c>
      <c r="C433" s="661" t="s">
        <v>2372</v>
      </c>
      <c r="D433" s="742" t="s">
        <v>3449</v>
      </c>
      <c r="E433" s="743" t="s">
        <v>2392</v>
      </c>
      <c r="F433" s="661" t="s">
        <v>2367</v>
      </c>
      <c r="G433" s="661" t="s">
        <v>2900</v>
      </c>
      <c r="H433" s="661" t="s">
        <v>1517</v>
      </c>
      <c r="I433" s="661" t="s">
        <v>2910</v>
      </c>
      <c r="J433" s="661" t="s">
        <v>2911</v>
      </c>
      <c r="K433" s="661" t="s">
        <v>2912</v>
      </c>
      <c r="L433" s="662">
        <v>1508.08</v>
      </c>
      <c r="M433" s="662">
        <v>9048.48</v>
      </c>
      <c r="N433" s="661">
        <v>6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7</v>
      </c>
      <c r="B434" s="661" t="s">
        <v>2167</v>
      </c>
      <c r="C434" s="661" t="s">
        <v>2372</v>
      </c>
      <c r="D434" s="742" t="s">
        <v>3449</v>
      </c>
      <c r="E434" s="743" t="s">
        <v>2392</v>
      </c>
      <c r="F434" s="661" t="s">
        <v>2367</v>
      </c>
      <c r="G434" s="661" t="s">
        <v>2443</v>
      </c>
      <c r="H434" s="661" t="s">
        <v>566</v>
      </c>
      <c r="I434" s="661" t="s">
        <v>2444</v>
      </c>
      <c r="J434" s="661" t="s">
        <v>2445</v>
      </c>
      <c r="K434" s="661" t="s">
        <v>2446</v>
      </c>
      <c r="L434" s="662">
        <v>508.75</v>
      </c>
      <c r="M434" s="662">
        <v>3052.5</v>
      </c>
      <c r="N434" s="661">
        <v>6</v>
      </c>
      <c r="O434" s="744">
        <v>0.5</v>
      </c>
      <c r="P434" s="662">
        <v>3052.5</v>
      </c>
      <c r="Q434" s="677">
        <v>1</v>
      </c>
      <c r="R434" s="661">
        <v>6</v>
      </c>
      <c r="S434" s="677">
        <v>1</v>
      </c>
      <c r="T434" s="744">
        <v>0.5</v>
      </c>
      <c r="U434" s="700">
        <v>1</v>
      </c>
    </row>
    <row r="435" spans="1:21" ht="14.4" customHeight="1" x14ac:dyDescent="0.3">
      <c r="A435" s="660">
        <v>7</v>
      </c>
      <c r="B435" s="661" t="s">
        <v>2167</v>
      </c>
      <c r="C435" s="661" t="s">
        <v>2372</v>
      </c>
      <c r="D435" s="742" t="s">
        <v>3449</v>
      </c>
      <c r="E435" s="743" t="s">
        <v>2392</v>
      </c>
      <c r="F435" s="661" t="s">
        <v>2367</v>
      </c>
      <c r="G435" s="661" t="s">
        <v>2483</v>
      </c>
      <c r="H435" s="661" t="s">
        <v>1517</v>
      </c>
      <c r="I435" s="661" t="s">
        <v>1580</v>
      </c>
      <c r="J435" s="661" t="s">
        <v>1581</v>
      </c>
      <c r="K435" s="661" t="s">
        <v>2341</v>
      </c>
      <c r="L435" s="662">
        <v>65.989999999999995</v>
      </c>
      <c r="M435" s="662">
        <v>527.91999999999996</v>
      </c>
      <c r="N435" s="661">
        <v>8</v>
      </c>
      <c r="O435" s="744">
        <v>1.5</v>
      </c>
      <c r="P435" s="662">
        <v>395.93999999999994</v>
      </c>
      <c r="Q435" s="677">
        <v>0.75</v>
      </c>
      <c r="R435" s="661">
        <v>6</v>
      </c>
      <c r="S435" s="677">
        <v>0.75</v>
      </c>
      <c r="T435" s="744">
        <v>1</v>
      </c>
      <c r="U435" s="700">
        <v>0.66666666666666663</v>
      </c>
    </row>
    <row r="436" spans="1:21" ht="14.4" customHeight="1" x14ac:dyDescent="0.3">
      <c r="A436" s="660">
        <v>7</v>
      </c>
      <c r="B436" s="661" t="s">
        <v>2167</v>
      </c>
      <c r="C436" s="661" t="s">
        <v>2372</v>
      </c>
      <c r="D436" s="742" t="s">
        <v>3449</v>
      </c>
      <c r="E436" s="743" t="s">
        <v>2392</v>
      </c>
      <c r="F436" s="661" t="s">
        <v>2367</v>
      </c>
      <c r="G436" s="661" t="s">
        <v>2483</v>
      </c>
      <c r="H436" s="661" t="s">
        <v>1517</v>
      </c>
      <c r="I436" s="661" t="s">
        <v>1623</v>
      </c>
      <c r="J436" s="661" t="s">
        <v>1538</v>
      </c>
      <c r="K436" s="661" t="s">
        <v>2342</v>
      </c>
      <c r="L436" s="662">
        <v>132</v>
      </c>
      <c r="M436" s="662">
        <v>1188</v>
      </c>
      <c r="N436" s="661">
        <v>9</v>
      </c>
      <c r="O436" s="744">
        <v>2</v>
      </c>
      <c r="P436" s="662">
        <v>396</v>
      </c>
      <c r="Q436" s="677">
        <v>0.33333333333333331</v>
      </c>
      <c r="R436" s="661">
        <v>3</v>
      </c>
      <c r="S436" s="677">
        <v>0.33333333333333331</v>
      </c>
      <c r="T436" s="744">
        <v>1</v>
      </c>
      <c r="U436" s="700">
        <v>0.5</v>
      </c>
    </row>
    <row r="437" spans="1:21" ht="14.4" customHeight="1" x14ac:dyDescent="0.3">
      <c r="A437" s="660">
        <v>7</v>
      </c>
      <c r="B437" s="661" t="s">
        <v>2167</v>
      </c>
      <c r="C437" s="661" t="s">
        <v>2372</v>
      </c>
      <c r="D437" s="742" t="s">
        <v>3449</v>
      </c>
      <c r="E437" s="743" t="s">
        <v>2392</v>
      </c>
      <c r="F437" s="661" t="s">
        <v>2367</v>
      </c>
      <c r="G437" s="661" t="s">
        <v>2627</v>
      </c>
      <c r="H437" s="661" t="s">
        <v>566</v>
      </c>
      <c r="I437" s="661" t="s">
        <v>2628</v>
      </c>
      <c r="J437" s="661" t="s">
        <v>2629</v>
      </c>
      <c r="K437" s="661" t="s">
        <v>2630</v>
      </c>
      <c r="L437" s="662">
        <v>0</v>
      </c>
      <c r="M437" s="662">
        <v>0</v>
      </c>
      <c r="N437" s="661">
        <v>8</v>
      </c>
      <c r="O437" s="744">
        <v>1.5</v>
      </c>
      <c r="P437" s="662">
        <v>0</v>
      </c>
      <c r="Q437" s="677"/>
      <c r="R437" s="661">
        <v>3</v>
      </c>
      <c r="S437" s="677">
        <v>0.375</v>
      </c>
      <c r="T437" s="744">
        <v>0.5</v>
      </c>
      <c r="U437" s="700">
        <v>0.33333333333333331</v>
      </c>
    </row>
    <row r="438" spans="1:21" ht="14.4" customHeight="1" x14ac:dyDescent="0.3">
      <c r="A438" s="660">
        <v>7</v>
      </c>
      <c r="B438" s="661" t="s">
        <v>2167</v>
      </c>
      <c r="C438" s="661" t="s">
        <v>2372</v>
      </c>
      <c r="D438" s="742" t="s">
        <v>3449</v>
      </c>
      <c r="E438" s="743" t="s">
        <v>2392</v>
      </c>
      <c r="F438" s="661" t="s">
        <v>2367</v>
      </c>
      <c r="G438" s="661" t="s">
        <v>2491</v>
      </c>
      <c r="H438" s="661" t="s">
        <v>566</v>
      </c>
      <c r="I438" s="661" t="s">
        <v>3256</v>
      </c>
      <c r="J438" s="661" t="s">
        <v>3257</v>
      </c>
      <c r="K438" s="661" t="s">
        <v>3258</v>
      </c>
      <c r="L438" s="662">
        <v>0</v>
      </c>
      <c r="M438" s="662">
        <v>0</v>
      </c>
      <c r="N438" s="661">
        <v>3</v>
      </c>
      <c r="O438" s="744">
        <v>0.5</v>
      </c>
      <c r="P438" s="662"/>
      <c r="Q438" s="677"/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7</v>
      </c>
      <c r="B439" s="661" t="s">
        <v>2167</v>
      </c>
      <c r="C439" s="661" t="s">
        <v>2372</v>
      </c>
      <c r="D439" s="742" t="s">
        <v>3449</v>
      </c>
      <c r="E439" s="743" t="s">
        <v>2392</v>
      </c>
      <c r="F439" s="661" t="s">
        <v>2367</v>
      </c>
      <c r="G439" s="661" t="s">
        <v>2501</v>
      </c>
      <c r="H439" s="661" t="s">
        <v>566</v>
      </c>
      <c r="I439" s="661" t="s">
        <v>2502</v>
      </c>
      <c r="J439" s="661" t="s">
        <v>2503</v>
      </c>
      <c r="K439" s="661" t="s">
        <v>2504</v>
      </c>
      <c r="L439" s="662">
        <v>24.68</v>
      </c>
      <c r="M439" s="662">
        <v>542.96</v>
      </c>
      <c r="N439" s="661">
        <v>22</v>
      </c>
      <c r="O439" s="744">
        <v>5.5</v>
      </c>
      <c r="P439" s="662">
        <v>394.88</v>
      </c>
      <c r="Q439" s="677">
        <v>0.72727272727272718</v>
      </c>
      <c r="R439" s="661">
        <v>16</v>
      </c>
      <c r="S439" s="677">
        <v>0.72727272727272729</v>
      </c>
      <c r="T439" s="744">
        <v>4.5</v>
      </c>
      <c r="U439" s="700">
        <v>0.81818181818181823</v>
      </c>
    </row>
    <row r="440" spans="1:21" ht="14.4" customHeight="1" x14ac:dyDescent="0.3">
      <c r="A440" s="660">
        <v>7</v>
      </c>
      <c r="B440" s="661" t="s">
        <v>2167</v>
      </c>
      <c r="C440" s="661" t="s">
        <v>2372</v>
      </c>
      <c r="D440" s="742" t="s">
        <v>3449</v>
      </c>
      <c r="E440" s="743" t="s">
        <v>2392</v>
      </c>
      <c r="F440" s="661" t="s">
        <v>2367</v>
      </c>
      <c r="G440" s="661" t="s">
        <v>2501</v>
      </c>
      <c r="H440" s="661" t="s">
        <v>566</v>
      </c>
      <c r="I440" s="661" t="s">
        <v>2919</v>
      </c>
      <c r="J440" s="661" t="s">
        <v>2920</v>
      </c>
      <c r="K440" s="661" t="s">
        <v>2921</v>
      </c>
      <c r="L440" s="662">
        <v>74.06</v>
      </c>
      <c r="M440" s="662">
        <v>444.36</v>
      </c>
      <c r="N440" s="661">
        <v>6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7</v>
      </c>
      <c r="B441" s="661" t="s">
        <v>2167</v>
      </c>
      <c r="C441" s="661" t="s">
        <v>2372</v>
      </c>
      <c r="D441" s="742" t="s">
        <v>3449</v>
      </c>
      <c r="E441" s="743" t="s">
        <v>2392</v>
      </c>
      <c r="F441" s="661" t="s">
        <v>2367</v>
      </c>
      <c r="G441" s="661" t="s">
        <v>3259</v>
      </c>
      <c r="H441" s="661" t="s">
        <v>566</v>
      </c>
      <c r="I441" s="661" t="s">
        <v>3260</v>
      </c>
      <c r="J441" s="661" t="s">
        <v>3261</v>
      </c>
      <c r="K441" s="661" t="s">
        <v>895</v>
      </c>
      <c r="L441" s="662">
        <v>4.6399999999999997</v>
      </c>
      <c r="M441" s="662">
        <v>9.2799999999999994</v>
      </c>
      <c r="N441" s="661">
        <v>2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7</v>
      </c>
      <c r="B442" s="661" t="s">
        <v>2167</v>
      </c>
      <c r="C442" s="661" t="s">
        <v>2372</v>
      </c>
      <c r="D442" s="742" t="s">
        <v>3449</v>
      </c>
      <c r="E442" s="743" t="s">
        <v>2392</v>
      </c>
      <c r="F442" s="661" t="s">
        <v>2367</v>
      </c>
      <c r="G442" s="661" t="s">
        <v>2824</v>
      </c>
      <c r="H442" s="661" t="s">
        <v>566</v>
      </c>
      <c r="I442" s="661" t="s">
        <v>3055</v>
      </c>
      <c r="J442" s="661" t="s">
        <v>3056</v>
      </c>
      <c r="K442" s="661" t="s">
        <v>3057</v>
      </c>
      <c r="L442" s="662">
        <v>232.68</v>
      </c>
      <c r="M442" s="662">
        <v>5351.6399999999994</v>
      </c>
      <c r="N442" s="661">
        <v>23</v>
      </c>
      <c r="O442" s="744">
        <v>5</v>
      </c>
      <c r="P442" s="662">
        <v>2559.48</v>
      </c>
      <c r="Q442" s="677">
        <v>0.47826086956521746</v>
      </c>
      <c r="R442" s="661">
        <v>11</v>
      </c>
      <c r="S442" s="677">
        <v>0.47826086956521741</v>
      </c>
      <c r="T442" s="744">
        <v>3</v>
      </c>
      <c r="U442" s="700">
        <v>0.6</v>
      </c>
    </row>
    <row r="443" spans="1:21" ht="14.4" customHeight="1" x14ac:dyDescent="0.3">
      <c r="A443" s="660">
        <v>7</v>
      </c>
      <c r="B443" s="661" t="s">
        <v>2167</v>
      </c>
      <c r="C443" s="661" t="s">
        <v>2372</v>
      </c>
      <c r="D443" s="742" t="s">
        <v>3449</v>
      </c>
      <c r="E443" s="743" t="s">
        <v>2392</v>
      </c>
      <c r="F443" s="661" t="s">
        <v>2367</v>
      </c>
      <c r="G443" s="661" t="s">
        <v>2824</v>
      </c>
      <c r="H443" s="661" t="s">
        <v>566</v>
      </c>
      <c r="I443" s="661" t="s">
        <v>3262</v>
      </c>
      <c r="J443" s="661" t="s">
        <v>3263</v>
      </c>
      <c r="K443" s="661" t="s">
        <v>3264</v>
      </c>
      <c r="L443" s="662">
        <v>1454.23</v>
      </c>
      <c r="M443" s="662">
        <v>8725.380000000001</v>
      </c>
      <c r="N443" s="661">
        <v>6</v>
      </c>
      <c r="O443" s="744">
        <v>1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7</v>
      </c>
      <c r="B444" s="661" t="s">
        <v>2167</v>
      </c>
      <c r="C444" s="661" t="s">
        <v>2372</v>
      </c>
      <c r="D444" s="742" t="s">
        <v>3449</v>
      </c>
      <c r="E444" s="743" t="s">
        <v>2392</v>
      </c>
      <c r="F444" s="661" t="s">
        <v>2367</v>
      </c>
      <c r="G444" s="661" t="s">
        <v>2824</v>
      </c>
      <c r="H444" s="661" t="s">
        <v>566</v>
      </c>
      <c r="I444" s="661" t="s">
        <v>3064</v>
      </c>
      <c r="J444" s="661" t="s">
        <v>3065</v>
      </c>
      <c r="K444" s="661" t="s">
        <v>3066</v>
      </c>
      <c r="L444" s="662">
        <v>1938.97</v>
      </c>
      <c r="M444" s="662">
        <v>23267.64</v>
      </c>
      <c r="N444" s="661">
        <v>12</v>
      </c>
      <c r="O444" s="744">
        <v>2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7</v>
      </c>
      <c r="B445" s="661" t="s">
        <v>2167</v>
      </c>
      <c r="C445" s="661" t="s">
        <v>2372</v>
      </c>
      <c r="D445" s="742" t="s">
        <v>3449</v>
      </c>
      <c r="E445" s="743" t="s">
        <v>2392</v>
      </c>
      <c r="F445" s="661" t="s">
        <v>2367</v>
      </c>
      <c r="G445" s="661" t="s">
        <v>2824</v>
      </c>
      <c r="H445" s="661" t="s">
        <v>566</v>
      </c>
      <c r="I445" s="661" t="s">
        <v>3265</v>
      </c>
      <c r="J445" s="661" t="s">
        <v>3266</v>
      </c>
      <c r="K445" s="661" t="s">
        <v>3069</v>
      </c>
      <c r="L445" s="662">
        <v>7096.12</v>
      </c>
      <c r="M445" s="662">
        <v>14192.24</v>
      </c>
      <c r="N445" s="661">
        <v>2</v>
      </c>
      <c r="O445" s="744">
        <v>1</v>
      </c>
      <c r="P445" s="662">
        <v>14192.24</v>
      </c>
      <c r="Q445" s="677">
        <v>1</v>
      </c>
      <c r="R445" s="661">
        <v>2</v>
      </c>
      <c r="S445" s="677">
        <v>1</v>
      </c>
      <c r="T445" s="744">
        <v>1</v>
      </c>
      <c r="U445" s="700">
        <v>1</v>
      </c>
    </row>
    <row r="446" spans="1:21" ht="14.4" customHeight="1" x14ac:dyDescent="0.3">
      <c r="A446" s="660">
        <v>7</v>
      </c>
      <c r="B446" s="661" t="s">
        <v>2167</v>
      </c>
      <c r="C446" s="661" t="s">
        <v>2372</v>
      </c>
      <c r="D446" s="742" t="s">
        <v>3449</v>
      </c>
      <c r="E446" s="743" t="s">
        <v>2392</v>
      </c>
      <c r="F446" s="661" t="s">
        <v>2367</v>
      </c>
      <c r="G446" s="661" t="s">
        <v>2824</v>
      </c>
      <c r="H446" s="661" t="s">
        <v>566</v>
      </c>
      <c r="I446" s="661" t="s">
        <v>3073</v>
      </c>
      <c r="J446" s="661" t="s">
        <v>3071</v>
      </c>
      <c r="K446" s="661" t="s">
        <v>3074</v>
      </c>
      <c r="L446" s="662">
        <v>5322.08</v>
      </c>
      <c r="M446" s="662">
        <v>10644.16</v>
      </c>
      <c r="N446" s="661">
        <v>2</v>
      </c>
      <c r="O446" s="744">
        <v>1</v>
      </c>
      <c r="P446" s="662">
        <v>10644.16</v>
      </c>
      <c r="Q446" s="677">
        <v>1</v>
      </c>
      <c r="R446" s="661">
        <v>2</v>
      </c>
      <c r="S446" s="677">
        <v>1</v>
      </c>
      <c r="T446" s="744">
        <v>1</v>
      </c>
      <c r="U446" s="700">
        <v>1</v>
      </c>
    </row>
    <row r="447" spans="1:21" ht="14.4" customHeight="1" x14ac:dyDescent="0.3">
      <c r="A447" s="660">
        <v>7</v>
      </c>
      <c r="B447" s="661" t="s">
        <v>2167</v>
      </c>
      <c r="C447" s="661" t="s">
        <v>2372</v>
      </c>
      <c r="D447" s="742" t="s">
        <v>3449</v>
      </c>
      <c r="E447" s="743" t="s">
        <v>2392</v>
      </c>
      <c r="F447" s="661" t="s">
        <v>2367</v>
      </c>
      <c r="G447" s="661" t="s">
        <v>2824</v>
      </c>
      <c r="H447" s="661" t="s">
        <v>566</v>
      </c>
      <c r="I447" s="661" t="s">
        <v>3267</v>
      </c>
      <c r="J447" s="661" t="s">
        <v>3097</v>
      </c>
      <c r="K447" s="661" t="s">
        <v>3098</v>
      </c>
      <c r="L447" s="662">
        <v>484.75</v>
      </c>
      <c r="M447" s="662">
        <v>2908.5</v>
      </c>
      <c r="N447" s="661">
        <v>6</v>
      </c>
      <c r="O447" s="744">
        <v>1</v>
      </c>
      <c r="P447" s="662">
        <v>2908.5</v>
      </c>
      <c r="Q447" s="677">
        <v>1</v>
      </c>
      <c r="R447" s="661">
        <v>6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7</v>
      </c>
      <c r="B448" s="661" t="s">
        <v>2167</v>
      </c>
      <c r="C448" s="661" t="s">
        <v>2372</v>
      </c>
      <c r="D448" s="742" t="s">
        <v>3449</v>
      </c>
      <c r="E448" s="743" t="s">
        <v>2392</v>
      </c>
      <c r="F448" s="661" t="s">
        <v>2367</v>
      </c>
      <c r="G448" s="661" t="s">
        <v>2824</v>
      </c>
      <c r="H448" s="661" t="s">
        <v>566</v>
      </c>
      <c r="I448" s="661" t="s">
        <v>3078</v>
      </c>
      <c r="J448" s="661" t="s">
        <v>3079</v>
      </c>
      <c r="K448" s="661" t="s">
        <v>3080</v>
      </c>
      <c r="L448" s="662">
        <v>969.48</v>
      </c>
      <c r="M448" s="662">
        <v>5816.88</v>
      </c>
      <c r="N448" s="661">
        <v>6</v>
      </c>
      <c r="O448" s="744">
        <v>1</v>
      </c>
      <c r="P448" s="662">
        <v>5816.88</v>
      </c>
      <c r="Q448" s="677">
        <v>1</v>
      </c>
      <c r="R448" s="661">
        <v>6</v>
      </c>
      <c r="S448" s="677">
        <v>1</v>
      </c>
      <c r="T448" s="744">
        <v>1</v>
      </c>
      <c r="U448" s="700">
        <v>1</v>
      </c>
    </row>
    <row r="449" spans="1:21" ht="14.4" customHeight="1" x14ac:dyDescent="0.3">
      <c r="A449" s="660">
        <v>7</v>
      </c>
      <c r="B449" s="661" t="s">
        <v>2167</v>
      </c>
      <c r="C449" s="661" t="s">
        <v>2372</v>
      </c>
      <c r="D449" s="742" t="s">
        <v>3449</v>
      </c>
      <c r="E449" s="743" t="s">
        <v>2392</v>
      </c>
      <c r="F449" s="661" t="s">
        <v>2367</v>
      </c>
      <c r="G449" s="661" t="s">
        <v>2824</v>
      </c>
      <c r="H449" s="661" t="s">
        <v>566</v>
      </c>
      <c r="I449" s="661" t="s">
        <v>2831</v>
      </c>
      <c r="J449" s="661" t="s">
        <v>2832</v>
      </c>
      <c r="K449" s="661" t="s">
        <v>2833</v>
      </c>
      <c r="L449" s="662">
        <v>1938.97</v>
      </c>
      <c r="M449" s="662">
        <v>27145.58</v>
      </c>
      <c r="N449" s="661">
        <v>14</v>
      </c>
      <c r="O449" s="744">
        <v>2</v>
      </c>
      <c r="P449" s="662">
        <v>27145.58</v>
      </c>
      <c r="Q449" s="677">
        <v>1</v>
      </c>
      <c r="R449" s="661">
        <v>14</v>
      </c>
      <c r="S449" s="677">
        <v>1</v>
      </c>
      <c r="T449" s="744">
        <v>2</v>
      </c>
      <c r="U449" s="700">
        <v>1</v>
      </c>
    </row>
    <row r="450" spans="1:21" ht="14.4" customHeight="1" x14ac:dyDescent="0.3">
      <c r="A450" s="660">
        <v>7</v>
      </c>
      <c r="B450" s="661" t="s">
        <v>2167</v>
      </c>
      <c r="C450" s="661" t="s">
        <v>2372</v>
      </c>
      <c r="D450" s="742" t="s">
        <v>3449</v>
      </c>
      <c r="E450" s="743" t="s">
        <v>2392</v>
      </c>
      <c r="F450" s="661" t="s">
        <v>2367</v>
      </c>
      <c r="G450" s="661" t="s">
        <v>2824</v>
      </c>
      <c r="H450" s="661" t="s">
        <v>566</v>
      </c>
      <c r="I450" s="661" t="s">
        <v>2923</v>
      </c>
      <c r="J450" s="661" t="s">
        <v>2924</v>
      </c>
      <c r="K450" s="661" t="s">
        <v>2925</v>
      </c>
      <c r="L450" s="662">
        <v>1454.23</v>
      </c>
      <c r="M450" s="662">
        <v>40718.44</v>
      </c>
      <c r="N450" s="661">
        <v>28</v>
      </c>
      <c r="O450" s="744">
        <v>5</v>
      </c>
      <c r="P450" s="662">
        <v>23267.68</v>
      </c>
      <c r="Q450" s="677">
        <v>0.5714285714285714</v>
      </c>
      <c r="R450" s="661">
        <v>16</v>
      </c>
      <c r="S450" s="677">
        <v>0.5714285714285714</v>
      </c>
      <c r="T450" s="744">
        <v>3</v>
      </c>
      <c r="U450" s="700">
        <v>0.6</v>
      </c>
    </row>
    <row r="451" spans="1:21" ht="14.4" customHeight="1" x14ac:dyDescent="0.3">
      <c r="A451" s="660">
        <v>7</v>
      </c>
      <c r="B451" s="661" t="s">
        <v>2167</v>
      </c>
      <c r="C451" s="661" t="s">
        <v>2372</v>
      </c>
      <c r="D451" s="742" t="s">
        <v>3449</v>
      </c>
      <c r="E451" s="743" t="s">
        <v>2392</v>
      </c>
      <c r="F451" s="661" t="s">
        <v>2367</v>
      </c>
      <c r="G451" s="661" t="s">
        <v>2824</v>
      </c>
      <c r="H451" s="661" t="s">
        <v>566</v>
      </c>
      <c r="I451" s="661" t="s">
        <v>2926</v>
      </c>
      <c r="J451" s="661" t="s">
        <v>2927</v>
      </c>
      <c r="K451" s="661" t="s">
        <v>2928</v>
      </c>
      <c r="L451" s="662">
        <v>484.75</v>
      </c>
      <c r="M451" s="662">
        <v>21813.75</v>
      </c>
      <c r="N451" s="661">
        <v>45</v>
      </c>
      <c r="O451" s="744">
        <v>7</v>
      </c>
      <c r="P451" s="662">
        <v>6786.5</v>
      </c>
      <c r="Q451" s="677">
        <v>0.31111111111111112</v>
      </c>
      <c r="R451" s="661">
        <v>14</v>
      </c>
      <c r="S451" s="677">
        <v>0.31111111111111112</v>
      </c>
      <c r="T451" s="744">
        <v>3</v>
      </c>
      <c r="U451" s="700">
        <v>0.42857142857142855</v>
      </c>
    </row>
    <row r="452" spans="1:21" ht="14.4" customHeight="1" x14ac:dyDescent="0.3">
      <c r="A452" s="660">
        <v>7</v>
      </c>
      <c r="B452" s="661" t="s">
        <v>2167</v>
      </c>
      <c r="C452" s="661" t="s">
        <v>2372</v>
      </c>
      <c r="D452" s="742" t="s">
        <v>3449</v>
      </c>
      <c r="E452" s="743" t="s">
        <v>2392</v>
      </c>
      <c r="F452" s="661" t="s">
        <v>2367</v>
      </c>
      <c r="G452" s="661" t="s">
        <v>2824</v>
      </c>
      <c r="H452" s="661" t="s">
        <v>566</v>
      </c>
      <c r="I452" s="661" t="s">
        <v>2834</v>
      </c>
      <c r="J452" s="661" t="s">
        <v>2835</v>
      </c>
      <c r="K452" s="661" t="s">
        <v>2836</v>
      </c>
      <c r="L452" s="662">
        <v>969.48</v>
      </c>
      <c r="M452" s="662">
        <v>9694.7999999999993</v>
      </c>
      <c r="N452" s="661">
        <v>10</v>
      </c>
      <c r="O452" s="744">
        <v>2</v>
      </c>
      <c r="P452" s="662">
        <v>9694.7999999999993</v>
      </c>
      <c r="Q452" s="677">
        <v>1</v>
      </c>
      <c r="R452" s="661">
        <v>10</v>
      </c>
      <c r="S452" s="677">
        <v>1</v>
      </c>
      <c r="T452" s="744">
        <v>2</v>
      </c>
      <c r="U452" s="700">
        <v>1</v>
      </c>
    </row>
    <row r="453" spans="1:21" ht="14.4" customHeight="1" x14ac:dyDescent="0.3">
      <c r="A453" s="660">
        <v>7</v>
      </c>
      <c r="B453" s="661" t="s">
        <v>2167</v>
      </c>
      <c r="C453" s="661" t="s">
        <v>2372</v>
      </c>
      <c r="D453" s="742" t="s">
        <v>3449</v>
      </c>
      <c r="E453" s="743" t="s">
        <v>2392</v>
      </c>
      <c r="F453" s="661" t="s">
        <v>2367</v>
      </c>
      <c r="G453" s="661" t="s">
        <v>2824</v>
      </c>
      <c r="H453" s="661" t="s">
        <v>566</v>
      </c>
      <c r="I453" s="661" t="s">
        <v>3090</v>
      </c>
      <c r="J453" s="661" t="s">
        <v>3091</v>
      </c>
      <c r="K453" s="661" t="s">
        <v>3092</v>
      </c>
      <c r="L453" s="662">
        <v>484.75</v>
      </c>
      <c r="M453" s="662">
        <v>2908.5</v>
      </c>
      <c r="N453" s="661">
        <v>6</v>
      </c>
      <c r="O453" s="744">
        <v>1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7</v>
      </c>
      <c r="B454" s="661" t="s">
        <v>2167</v>
      </c>
      <c r="C454" s="661" t="s">
        <v>2372</v>
      </c>
      <c r="D454" s="742" t="s">
        <v>3449</v>
      </c>
      <c r="E454" s="743" t="s">
        <v>2392</v>
      </c>
      <c r="F454" s="661" t="s">
        <v>2367</v>
      </c>
      <c r="G454" s="661" t="s">
        <v>2824</v>
      </c>
      <c r="H454" s="661" t="s">
        <v>566</v>
      </c>
      <c r="I454" s="661" t="s">
        <v>3093</v>
      </c>
      <c r="J454" s="661" t="s">
        <v>3094</v>
      </c>
      <c r="K454" s="661" t="s">
        <v>3095</v>
      </c>
      <c r="L454" s="662">
        <v>969.48</v>
      </c>
      <c r="M454" s="662">
        <v>15511.68</v>
      </c>
      <c r="N454" s="661">
        <v>16</v>
      </c>
      <c r="O454" s="744">
        <v>3</v>
      </c>
      <c r="P454" s="662">
        <v>5816.88</v>
      </c>
      <c r="Q454" s="677">
        <v>0.375</v>
      </c>
      <c r="R454" s="661">
        <v>6</v>
      </c>
      <c r="S454" s="677">
        <v>0.375</v>
      </c>
      <c r="T454" s="744">
        <v>1</v>
      </c>
      <c r="U454" s="700">
        <v>0.33333333333333331</v>
      </c>
    </row>
    <row r="455" spans="1:21" ht="14.4" customHeight="1" x14ac:dyDescent="0.3">
      <c r="A455" s="660">
        <v>7</v>
      </c>
      <c r="B455" s="661" t="s">
        <v>2167</v>
      </c>
      <c r="C455" s="661" t="s">
        <v>2372</v>
      </c>
      <c r="D455" s="742" t="s">
        <v>3449</v>
      </c>
      <c r="E455" s="743" t="s">
        <v>2392</v>
      </c>
      <c r="F455" s="661" t="s">
        <v>2367</v>
      </c>
      <c r="G455" s="661" t="s">
        <v>2824</v>
      </c>
      <c r="H455" s="661" t="s">
        <v>566</v>
      </c>
      <c r="I455" s="661" t="s">
        <v>3268</v>
      </c>
      <c r="J455" s="661" t="s">
        <v>3094</v>
      </c>
      <c r="K455" s="661" t="s">
        <v>3095</v>
      </c>
      <c r="L455" s="662">
        <v>969.48</v>
      </c>
      <c r="M455" s="662">
        <v>15511.68</v>
      </c>
      <c r="N455" s="661">
        <v>16</v>
      </c>
      <c r="O455" s="744">
        <v>3</v>
      </c>
      <c r="P455" s="662">
        <v>9694.7999999999993</v>
      </c>
      <c r="Q455" s="677">
        <v>0.62499999999999989</v>
      </c>
      <c r="R455" s="661">
        <v>10</v>
      </c>
      <c r="S455" s="677">
        <v>0.625</v>
      </c>
      <c r="T455" s="744">
        <v>2</v>
      </c>
      <c r="U455" s="700">
        <v>0.66666666666666663</v>
      </c>
    </row>
    <row r="456" spans="1:21" ht="14.4" customHeight="1" x14ac:dyDescent="0.3">
      <c r="A456" s="660">
        <v>7</v>
      </c>
      <c r="B456" s="661" t="s">
        <v>2167</v>
      </c>
      <c r="C456" s="661" t="s">
        <v>2372</v>
      </c>
      <c r="D456" s="742" t="s">
        <v>3449</v>
      </c>
      <c r="E456" s="743" t="s">
        <v>2392</v>
      </c>
      <c r="F456" s="661" t="s">
        <v>2367</v>
      </c>
      <c r="G456" s="661" t="s">
        <v>2837</v>
      </c>
      <c r="H456" s="661" t="s">
        <v>566</v>
      </c>
      <c r="I456" s="661" t="s">
        <v>3269</v>
      </c>
      <c r="J456" s="661" t="s">
        <v>3270</v>
      </c>
      <c r="K456" s="661" t="s">
        <v>2842</v>
      </c>
      <c r="L456" s="662">
        <v>848.49</v>
      </c>
      <c r="M456" s="662">
        <v>1696.98</v>
      </c>
      <c r="N456" s="661">
        <v>2</v>
      </c>
      <c r="O456" s="744">
        <v>2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7</v>
      </c>
      <c r="B457" s="661" t="s">
        <v>2167</v>
      </c>
      <c r="C457" s="661" t="s">
        <v>2372</v>
      </c>
      <c r="D457" s="742" t="s">
        <v>3449</v>
      </c>
      <c r="E457" s="743" t="s">
        <v>2392</v>
      </c>
      <c r="F457" s="661" t="s">
        <v>2367</v>
      </c>
      <c r="G457" s="661" t="s">
        <v>2837</v>
      </c>
      <c r="H457" s="661" t="s">
        <v>1517</v>
      </c>
      <c r="I457" s="661" t="s">
        <v>3115</v>
      </c>
      <c r="J457" s="661" t="s">
        <v>3113</v>
      </c>
      <c r="K457" s="661" t="s">
        <v>3116</v>
      </c>
      <c r="L457" s="662">
        <v>537.12</v>
      </c>
      <c r="M457" s="662">
        <v>3222.7200000000003</v>
      </c>
      <c r="N457" s="661">
        <v>6</v>
      </c>
      <c r="O457" s="744">
        <v>1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7</v>
      </c>
      <c r="B458" s="661" t="s">
        <v>2167</v>
      </c>
      <c r="C458" s="661" t="s">
        <v>2372</v>
      </c>
      <c r="D458" s="742" t="s">
        <v>3449</v>
      </c>
      <c r="E458" s="743" t="s">
        <v>2392</v>
      </c>
      <c r="F458" s="661" t="s">
        <v>2367</v>
      </c>
      <c r="G458" s="661" t="s">
        <v>2837</v>
      </c>
      <c r="H458" s="661" t="s">
        <v>1517</v>
      </c>
      <c r="I458" s="661" t="s">
        <v>2838</v>
      </c>
      <c r="J458" s="661" t="s">
        <v>2839</v>
      </c>
      <c r="K458" s="661" t="s">
        <v>2840</v>
      </c>
      <c r="L458" s="662">
        <v>424.24</v>
      </c>
      <c r="M458" s="662">
        <v>848.48</v>
      </c>
      <c r="N458" s="661">
        <v>2</v>
      </c>
      <c r="O458" s="744">
        <v>1</v>
      </c>
      <c r="P458" s="662">
        <v>424.24</v>
      </c>
      <c r="Q458" s="677">
        <v>0.5</v>
      </c>
      <c r="R458" s="661">
        <v>1</v>
      </c>
      <c r="S458" s="677">
        <v>0.5</v>
      </c>
      <c r="T458" s="744">
        <v>0.5</v>
      </c>
      <c r="U458" s="700">
        <v>0.5</v>
      </c>
    </row>
    <row r="459" spans="1:21" ht="14.4" customHeight="1" x14ac:dyDescent="0.3">
      <c r="A459" s="660">
        <v>7</v>
      </c>
      <c r="B459" s="661" t="s">
        <v>2167</v>
      </c>
      <c r="C459" s="661" t="s">
        <v>2372</v>
      </c>
      <c r="D459" s="742" t="s">
        <v>3449</v>
      </c>
      <c r="E459" s="743" t="s">
        <v>2392</v>
      </c>
      <c r="F459" s="661" t="s">
        <v>2367</v>
      </c>
      <c r="G459" s="661" t="s">
        <v>2837</v>
      </c>
      <c r="H459" s="661" t="s">
        <v>1517</v>
      </c>
      <c r="I459" s="661" t="s">
        <v>2841</v>
      </c>
      <c r="J459" s="661" t="s">
        <v>2839</v>
      </c>
      <c r="K459" s="661" t="s">
        <v>2842</v>
      </c>
      <c r="L459" s="662">
        <v>848.49</v>
      </c>
      <c r="M459" s="662">
        <v>28848.660000000003</v>
      </c>
      <c r="N459" s="661">
        <v>34</v>
      </c>
      <c r="O459" s="744">
        <v>12</v>
      </c>
      <c r="P459" s="662">
        <v>11030.37</v>
      </c>
      <c r="Q459" s="677">
        <v>0.38235294117647056</v>
      </c>
      <c r="R459" s="661">
        <v>13</v>
      </c>
      <c r="S459" s="677">
        <v>0.38235294117647056</v>
      </c>
      <c r="T459" s="744">
        <v>5</v>
      </c>
      <c r="U459" s="700">
        <v>0.41666666666666669</v>
      </c>
    </row>
    <row r="460" spans="1:21" ht="14.4" customHeight="1" x14ac:dyDescent="0.3">
      <c r="A460" s="660">
        <v>7</v>
      </c>
      <c r="B460" s="661" t="s">
        <v>2167</v>
      </c>
      <c r="C460" s="661" t="s">
        <v>2372</v>
      </c>
      <c r="D460" s="742" t="s">
        <v>3449</v>
      </c>
      <c r="E460" s="743" t="s">
        <v>2392</v>
      </c>
      <c r="F460" s="661" t="s">
        <v>2367</v>
      </c>
      <c r="G460" s="661" t="s">
        <v>2447</v>
      </c>
      <c r="H460" s="661" t="s">
        <v>566</v>
      </c>
      <c r="I460" s="661" t="s">
        <v>777</v>
      </c>
      <c r="J460" s="661" t="s">
        <v>778</v>
      </c>
      <c r="K460" s="661" t="s">
        <v>2448</v>
      </c>
      <c r="L460" s="662">
        <v>156.77000000000001</v>
      </c>
      <c r="M460" s="662">
        <v>156.77000000000001</v>
      </c>
      <c r="N460" s="661">
        <v>1</v>
      </c>
      <c r="O460" s="744">
        <v>1</v>
      </c>
      <c r="P460" s="662">
        <v>156.77000000000001</v>
      </c>
      <c r="Q460" s="677">
        <v>1</v>
      </c>
      <c r="R460" s="661">
        <v>1</v>
      </c>
      <c r="S460" s="677">
        <v>1</v>
      </c>
      <c r="T460" s="744">
        <v>1</v>
      </c>
      <c r="U460" s="700">
        <v>1</v>
      </c>
    </row>
    <row r="461" spans="1:21" ht="14.4" customHeight="1" x14ac:dyDescent="0.3">
      <c r="A461" s="660">
        <v>7</v>
      </c>
      <c r="B461" s="661" t="s">
        <v>2167</v>
      </c>
      <c r="C461" s="661" t="s">
        <v>2372</v>
      </c>
      <c r="D461" s="742" t="s">
        <v>3449</v>
      </c>
      <c r="E461" s="743" t="s">
        <v>2392</v>
      </c>
      <c r="F461" s="661" t="s">
        <v>2367</v>
      </c>
      <c r="G461" s="661" t="s">
        <v>2843</v>
      </c>
      <c r="H461" s="661" t="s">
        <v>566</v>
      </c>
      <c r="I461" s="661" t="s">
        <v>2853</v>
      </c>
      <c r="J461" s="661" t="s">
        <v>2854</v>
      </c>
      <c r="K461" s="661" t="s">
        <v>2855</v>
      </c>
      <c r="L461" s="662">
        <v>4714.62</v>
      </c>
      <c r="M461" s="662">
        <v>9429.24</v>
      </c>
      <c r="N461" s="661">
        <v>2</v>
      </c>
      <c r="O461" s="744">
        <v>1</v>
      </c>
      <c r="P461" s="662">
        <v>9429.24</v>
      </c>
      <c r="Q461" s="677">
        <v>1</v>
      </c>
      <c r="R461" s="661">
        <v>2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7</v>
      </c>
      <c r="B462" s="661" t="s">
        <v>2167</v>
      </c>
      <c r="C462" s="661" t="s">
        <v>2372</v>
      </c>
      <c r="D462" s="742" t="s">
        <v>3449</v>
      </c>
      <c r="E462" s="743" t="s">
        <v>2392</v>
      </c>
      <c r="F462" s="661" t="s">
        <v>2367</v>
      </c>
      <c r="G462" s="661" t="s">
        <v>2937</v>
      </c>
      <c r="H462" s="661" t="s">
        <v>566</v>
      </c>
      <c r="I462" s="661" t="s">
        <v>985</v>
      </c>
      <c r="J462" s="661" t="s">
        <v>986</v>
      </c>
      <c r="K462" s="661" t="s">
        <v>2938</v>
      </c>
      <c r="L462" s="662">
        <v>60.9</v>
      </c>
      <c r="M462" s="662">
        <v>548.09999999999991</v>
      </c>
      <c r="N462" s="661">
        <v>9</v>
      </c>
      <c r="O462" s="744">
        <v>2.5</v>
      </c>
      <c r="P462" s="662">
        <v>548.09999999999991</v>
      </c>
      <c r="Q462" s="677">
        <v>1</v>
      </c>
      <c r="R462" s="661">
        <v>9</v>
      </c>
      <c r="S462" s="677">
        <v>1</v>
      </c>
      <c r="T462" s="744">
        <v>2.5</v>
      </c>
      <c r="U462" s="700">
        <v>1</v>
      </c>
    </row>
    <row r="463" spans="1:21" ht="14.4" customHeight="1" x14ac:dyDescent="0.3">
      <c r="A463" s="660">
        <v>7</v>
      </c>
      <c r="B463" s="661" t="s">
        <v>2167</v>
      </c>
      <c r="C463" s="661" t="s">
        <v>2372</v>
      </c>
      <c r="D463" s="742" t="s">
        <v>3449</v>
      </c>
      <c r="E463" s="743" t="s">
        <v>2392</v>
      </c>
      <c r="F463" s="661" t="s">
        <v>2367</v>
      </c>
      <c r="G463" s="661" t="s">
        <v>2414</v>
      </c>
      <c r="H463" s="661" t="s">
        <v>566</v>
      </c>
      <c r="I463" s="661" t="s">
        <v>3128</v>
      </c>
      <c r="J463" s="661" t="s">
        <v>2416</v>
      </c>
      <c r="K463" s="661"/>
      <c r="L463" s="662">
        <v>908.53000000000009</v>
      </c>
      <c r="M463" s="662">
        <v>2725.59</v>
      </c>
      <c r="N463" s="661">
        <v>3</v>
      </c>
      <c r="O463" s="744">
        <v>1</v>
      </c>
      <c r="P463" s="662">
        <v>2725.59</v>
      </c>
      <c r="Q463" s="677">
        <v>1</v>
      </c>
      <c r="R463" s="661">
        <v>3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7</v>
      </c>
      <c r="B464" s="661" t="s">
        <v>2167</v>
      </c>
      <c r="C464" s="661" t="s">
        <v>2372</v>
      </c>
      <c r="D464" s="742" t="s">
        <v>3449</v>
      </c>
      <c r="E464" s="743" t="s">
        <v>2392</v>
      </c>
      <c r="F464" s="661" t="s">
        <v>2367</v>
      </c>
      <c r="G464" s="661" t="s">
        <v>2414</v>
      </c>
      <c r="H464" s="661" t="s">
        <v>566</v>
      </c>
      <c r="I464" s="661" t="s">
        <v>3271</v>
      </c>
      <c r="J464" s="661" t="s">
        <v>2416</v>
      </c>
      <c r="K464" s="661"/>
      <c r="L464" s="662">
        <v>0</v>
      </c>
      <c r="M464" s="662">
        <v>0</v>
      </c>
      <c r="N464" s="661">
        <v>3</v>
      </c>
      <c r="O464" s="744">
        <v>1</v>
      </c>
      <c r="P464" s="662">
        <v>0</v>
      </c>
      <c r="Q464" s="677"/>
      <c r="R464" s="661">
        <v>3</v>
      </c>
      <c r="S464" s="677">
        <v>1</v>
      </c>
      <c r="T464" s="744">
        <v>1</v>
      </c>
      <c r="U464" s="700">
        <v>1</v>
      </c>
    </row>
    <row r="465" spans="1:21" ht="14.4" customHeight="1" x14ac:dyDescent="0.3">
      <c r="A465" s="660">
        <v>7</v>
      </c>
      <c r="B465" s="661" t="s">
        <v>2167</v>
      </c>
      <c r="C465" s="661" t="s">
        <v>2372</v>
      </c>
      <c r="D465" s="742" t="s">
        <v>3449</v>
      </c>
      <c r="E465" s="743" t="s">
        <v>2392</v>
      </c>
      <c r="F465" s="661" t="s">
        <v>2367</v>
      </c>
      <c r="G465" s="661" t="s">
        <v>3272</v>
      </c>
      <c r="H465" s="661" t="s">
        <v>566</v>
      </c>
      <c r="I465" s="661" t="s">
        <v>3273</v>
      </c>
      <c r="J465" s="661" t="s">
        <v>3274</v>
      </c>
      <c r="K465" s="661" t="s">
        <v>3275</v>
      </c>
      <c r="L465" s="662">
        <v>0</v>
      </c>
      <c r="M465" s="662">
        <v>0</v>
      </c>
      <c r="N465" s="661">
        <v>1</v>
      </c>
      <c r="O465" s="744">
        <v>1</v>
      </c>
      <c r="P465" s="662"/>
      <c r="Q465" s="677"/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7</v>
      </c>
      <c r="B466" s="661" t="s">
        <v>2167</v>
      </c>
      <c r="C466" s="661" t="s">
        <v>2372</v>
      </c>
      <c r="D466" s="742" t="s">
        <v>3449</v>
      </c>
      <c r="E466" s="743" t="s">
        <v>2392</v>
      </c>
      <c r="F466" s="661" t="s">
        <v>2367</v>
      </c>
      <c r="G466" s="661" t="s">
        <v>2939</v>
      </c>
      <c r="H466" s="661" t="s">
        <v>566</v>
      </c>
      <c r="I466" s="661" t="s">
        <v>1402</v>
      </c>
      <c r="J466" s="661" t="s">
        <v>1403</v>
      </c>
      <c r="K466" s="661" t="s">
        <v>1404</v>
      </c>
      <c r="L466" s="662">
        <v>105.08</v>
      </c>
      <c r="M466" s="662">
        <v>210.16</v>
      </c>
      <c r="N466" s="661">
        <v>2</v>
      </c>
      <c r="O466" s="744">
        <v>0.5</v>
      </c>
      <c r="P466" s="662">
        <v>210.16</v>
      </c>
      <c r="Q466" s="677">
        <v>1</v>
      </c>
      <c r="R466" s="661">
        <v>2</v>
      </c>
      <c r="S466" s="677">
        <v>1</v>
      </c>
      <c r="T466" s="744">
        <v>0.5</v>
      </c>
      <c r="U466" s="700">
        <v>1</v>
      </c>
    </row>
    <row r="467" spans="1:21" ht="14.4" customHeight="1" x14ac:dyDescent="0.3">
      <c r="A467" s="660">
        <v>7</v>
      </c>
      <c r="B467" s="661" t="s">
        <v>2167</v>
      </c>
      <c r="C467" s="661" t="s">
        <v>2372</v>
      </c>
      <c r="D467" s="742" t="s">
        <v>3449</v>
      </c>
      <c r="E467" s="743" t="s">
        <v>2392</v>
      </c>
      <c r="F467" s="661" t="s">
        <v>2367</v>
      </c>
      <c r="G467" s="661" t="s">
        <v>2939</v>
      </c>
      <c r="H467" s="661" t="s">
        <v>566</v>
      </c>
      <c r="I467" s="661" t="s">
        <v>2940</v>
      </c>
      <c r="J467" s="661" t="s">
        <v>1403</v>
      </c>
      <c r="K467" s="661" t="s">
        <v>1404</v>
      </c>
      <c r="L467" s="662">
        <v>105.08</v>
      </c>
      <c r="M467" s="662">
        <v>315.24</v>
      </c>
      <c r="N467" s="661">
        <v>3</v>
      </c>
      <c r="O467" s="744">
        <v>0.5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7</v>
      </c>
      <c r="B468" s="661" t="s">
        <v>2167</v>
      </c>
      <c r="C468" s="661" t="s">
        <v>2372</v>
      </c>
      <c r="D468" s="742" t="s">
        <v>3449</v>
      </c>
      <c r="E468" s="743" t="s">
        <v>2392</v>
      </c>
      <c r="F468" s="661" t="s">
        <v>2367</v>
      </c>
      <c r="G468" s="661" t="s">
        <v>3137</v>
      </c>
      <c r="H468" s="661" t="s">
        <v>566</v>
      </c>
      <c r="I468" s="661" t="s">
        <v>3138</v>
      </c>
      <c r="J468" s="661" t="s">
        <v>3139</v>
      </c>
      <c r="K468" s="661" t="s">
        <v>3140</v>
      </c>
      <c r="L468" s="662">
        <v>23.61</v>
      </c>
      <c r="M468" s="662">
        <v>47.22</v>
      </c>
      <c r="N468" s="661">
        <v>2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7</v>
      </c>
      <c r="B469" s="661" t="s">
        <v>2167</v>
      </c>
      <c r="C469" s="661" t="s">
        <v>2372</v>
      </c>
      <c r="D469" s="742" t="s">
        <v>3449</v>
      </c>
      <c r="E469" s="743" t="s">
        <v>2392</v>
      </c>
      <c r="F469" s="661" t="s">
        <v>2367</v>
      </c>
      <c r="G469" s="661" t="s">
        <v>3137</v>
      </c>
      <c r="H469" s="661" t="s">
        <v>566</v>
      </c>
      <c r="I469" s="661" t="s">
        <v>3276</v>
      </c>
      <c r="J469" s="661" t="s">
        <v>3142</v>
      </c>
      <c r="K469" s="661" t="s">
        <v>3277</v>
      </c>
      <c r="L469" s="662">
        <v>37.369999999999997</v>
      </c>
      <c r="M469" s="662">
        <v>37.369999999999997</v>
      </c>
      <c r="N469" s="661">
        <v>1</v>
      </c>
      <c r="O469" s="744">
        <v>0.5</v>
      </c>
      <c r="P469" s="662">
        <v>37.369999999999997</v>
      </c>
      <c r="Q469" s="677">
        <v>1</v>
      </c>
      <c r="R469" s="661">
        <v>1</v>
      </c>
      <c r="S469" s="677">
        <v>1</v>
      </c>
      <c r="T469" s="744">
        <v>0.5</v>
      </c>
      <c r="U469" s="700">
        <v>1</v>
      </c>
    </row>
    <row r="470" spans="1:21" ht="14.4" customHeight="1" x14ac:dyDescent="0.3">
      <c r="A470" s="660">
        <v>7</v>
      </c>
      <c r="B470" s="661" t="s">
        <v>2167</v>
      </c>
      <c r="C470" s="661" t="s">
        <v>2372</v>
      </c>
      <c r="D470" s="742" t="s">
        <v>3449</v>
      </c>
      <c r="E470" s="743" t="s">
        <v>2392</v>
      </c>
      <c r="F470" s="661" t="s">
        <v>2367</v>
      </c>
      <c r="G470" s="661" t="s">
        <v>2946</v>
      </c>
      <c r="H470" s="661" t="s">
        <v>566</v>
      </c>
      <c r="I470" s="661" t="s">
        <v>2947</v>
      </c>
      <c r="J470" s="661" t="s">
        <v>2948</v>
      </c>
      <c r="K470" s="661" t="s">
        <v>798</v>
      </c>
      <c r="L470" s="662">
        <v>0</v>
      </c>
      <c r="M470" s="662">
        <v>0</v>
      </c>
      <c r="N470" s="661">
        <v>6</v>
      </c>
      <c r="O470" s="744">
        <v>1</v>
      </c>
      <c r="P470" s="662">
        <v>0</v>
      </c>
      <c r="Q470" s="677"/>
      <c r="R470" s="661">
        <v>6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7</v>
      </c>
      <c r="B471" s="661" t="s">
        <v>2167</v>
      </c>
      <c r="C471" s="661" t="s">
        <v>2372</v>
      </c>
      <c r="D471" s="742" t="s">
        <v>3449</v>
      </c>
      <c r="E471" s="743" t="s">
        <v>2392</v>
      </c>
      <c r="F471" s="661" t="s">
        <v>2367</v>
      </c>
      <c r="G471" s="661" t="s">
        <v>2946</v>
      </c>
      <c r="H471" s="661" t="s">
        <v>566</v>
      </c>
      <c r="I471" s="661" t="s">
        <v>3278</v>
      </c>
      <c r="J471" s="661" t="s">
        <v>2948</v>
      </c>
      <c r="K471" s="661" t="s">
        <v>3279</v>
      </c>
      <c r="L471" s="662">
        <v>0</v>
      </c>
      <c r="M471" s="662">
        <v>0</v>
      </c>
      <c r="N471" s="661">
        <v>5</v>
      </c>
      <c r="O471" s="744">
        <v>3</v>
      </c>
      <c r="P471" s="662">
        <v>0</v>
      </c>
      <c r="Q471" s="677"/>
      <c r="R471" s="661">
        <v>1</v>
      </c>
      <c r="S471" s="677">
        <v>0.2</v>
      </c>
      <c r="T471" s="744">
        <v>0.5</v>
      </c>
      <c r="U471" s="700">
        <v>0.16666666666666666</v>
      </c>
    </row>
    <row r="472" spans="1:21" ht="14.4" customHeight="1" x14ac:dyDescent="0.3">
      <c r="A472" s="660">
        <v>7</v>
      </c>
      <c r="B472" s="661" t="s">
        <v>2167</v>
      </c>
      <c r="C472" s="661" t="s">
        <v>2372</v>
      </c>
      <c r="D472" s="742" t="s">
        <v>3449</v>
      </c>
      <c r="E472" s="743" t="s">
        <v>2392</v>
      </c>
      <c r="F472" s="661" t="s">
        <v>2367</v>
      </c>
      <c r="G472" s="661" t="s">
        <v>2746</v>
      </c>
      <c r="H472" s="661" t="s">
        <v>1517</v>
      </c>
      <c r="I472" s="661" t="s">
        <v>3280</v>
      </c>
      <c r="J472" s="661" t="s">
        <v>3281</v>
      </c>
      <c r="K472" s="661" t="s">
        <v>2749</v>
      </c>
      <c r="L472" s="662">
        <v>340.97</v>
      </c>
      <c r="M472" s="662">
        <v>340.97</v>
      </c>
      <c r="N472" s="661">
        <v>1</v>
      </c>
      <c r="O472" s="744">
        <v>0.5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7</v>
      </c>
      <c r="B473" s="661" t="s">
        <v>2167</v>
      </c>
      <c r="C473" s="661" t="s">
        <v>2372</v>
      </c>
      <c r="D473" s="742" t="s">
        <v>3449</v>
      </c>
      <c r="E473" s="743" t="s">
        <v>2392</v>
      </c>
      <c r="F473" s="661" t="s">
        <v>2367</v>
      </c>
      <c r="G473" s="661" t="s">
        <v>3282</v>
      </c>
      <c r="H473" s="661" t="s">
        <v>566</v>
      </c>
      <c r="I473" s="661" t="s">
        <v>3283</v>
      </c>
      <c r="J473" s="661" t="s">
        <v>3284</v>
      </c>
      <c r="K473" s="661" t="s">
        <v>3285</v>
      </c>
      <c r="L473" s="662">
        <v>64.56</v>
      </c>
      <c r="M473" s="662">
        <v>193.68</v>
      </c>
      <c r="N473" s="661">
        <v>3</v>
      </c>
      <c r="O473" s="744">
        <v>0.5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7</v>
      </c>
      <c r="B474" s="661" t="s">
        <v>2167</v>
      </c>
      <c r="C474" s="661" t="s">
        <v>2372</v>
      </c>
      <c r="D474" s="742" t="s">
        <v>3449</v>
      </c>
      <c r="E474" s="743" t="s">
        <v>2392</v>
      </c>
      <c r="F474" s="661" t="s">
        <v>2367</v>
      </c>
      <c r="G474" s="661" t="s">
        <v>3286</v>
      </c>
      <c r="H474" s="661" t="s">
        <v>566</v>
      </c>
      <c r="I474" s="661" t="s">
        <v>3287</v>
      </c>
      <c r="J474" s="661" t="s">
        <v>3288</v>
      </c>
      <c r="K474" s="661" t="s">
        <v>3289</v>
      </c>
      <c r="L474" s="662">
        <v>30.17</v>
      </c>
      <c r="M474" s="662">
        <v>30.17</v>
      </c>
      <c r="N474" s="661">
        <v>1</v>
      </c>
      <c r="O474" s="744">
        <v>0.5</v>
      </c>
      <c r="P474" s="662">
        <v>30.17</v>
      </c>
      <c r="Q474" s="677">
        <v>1</v>
      </c>
      <c r="R474" s="661">
        <v>1</v>
      </c>
      <c r="S474" s="677">
        <v>1</v>
      </c>
      <c r="T474" s="744">
        <v>0.5</v>
      </c>
      <c r="U474" s="700">
        <v>1</v>
      </c>
    </row>
    <row r="475" spans="1:21" ht="14.4" customHeight="1" x14ac:dyDescent="0.3">
      <c r="A475" s="660">
        <v>7</v>
      </c>
      <c r="B475" s="661" t="s">
        <v>2167</v>
      </c>
      <c r="C475" s="661" t="s">
        <v>2372</v>
      </c>
      <c r="D475" s="742" t="s">
        <v>3449</v>
      </c>
      <c r="E475" s="743" t="s">
        <v>2392</v>
      </c>
      <c r="F475" s="661" t="s">
        <v>2367</v>
      </c>
      <c r="G475" s="661" t="s">
        <v>2860</v>
      </c>
      <c r="H475" s="661" t="s">
        <v>566</v>
      </c>
      <c r="I475" s="661" t="s">
        <v>3157</v>
      </c>
      <c r="J475" s="661" t="s">
        <v>2952</v>
      </c>
      <c r="K475" s="661" t="s">
        <v>2953</v>
      </c>
      <c r="L475" s="662">
        <v>127</v>
      </c>
      <c r="M475" s="662">
        <v>1270</v>
      </c>
      <c r="N475" s="661">
        <v>10</v>
      </c>
      <c r="O475" s="744">
        <v>3</v>
      </c>
      <c r="P475" s="662">
        <v>381</v>
      </c>
      <c r="Q475" s="677">
        <v>0.3</v>
      </c>
      <c r="R475" s="661">
        <v>3</v>
      </c>
      <c r="S475" s="677">
        <v>0.3</v>
      </c>
      <c r="T475" s="744">
        <v>1</v>
      </c>
      <c r="U475" s="700">
        <v>0.33333333333333331</v>
      </c>
    </row>
    <row r="476" spans="1:21" ht="14.4" customHeight="1" x14ac:dyDescent="0.3">
      <c r="A476" s="660">
        <v>7</v>
      </c>
      <c r="B476" s="661" t="s">
        <v>2167</v>
      </c>
      <c r="C476" s="661" t="s">
        <v>2372</v>
      </c>
      <c r="D476" s="742" t="s">
        <v>3449</v>
      </c>
      <c r="E476" s="743" t="s">
        <v>2392</v>
      </c>
      <c r="F476" s="661" t="s">
        <v>2367</v>
      </c>
      <c r="G476" s="661" t="s">
        <v>2860</v>
      </c>
      <c r="H476" s="661" t="s">
        <v>566</v>
      </c>
      <c r="I476" s="661" t="s">
        <v>3290</v>
      </c>
      <c r="J476" s="661" t="s">
        <v>2955</v>
      </c>
      <c r="K476" s="661" t="s">
        <v>2892</v>
      </c>
      <c r="L476" s="662">
        <v>389.92</v>
      </c>
      <c r="M476" s="662">
        <v>2339.52</v>
      </c>
      <c r="N476" s="661">
        <v>6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7</v>
      </c>
      <c r="B477" s="661" t="s">
        <v>2167</v>
      </c>
      <c r="C477" s="661" t="s">
        <v>2372</v>
      </c>
      <c r="D477" s="742" t="s">
        <v>3449</v>
      </c>
      <c r="E477" s="743" t="s">
        <v>2392</v>
      </c>
      <c r="F477" s="661" t="s">
        <v>2367</v>
      </c>
      <c r="G477" s="661" t="s">
        <v>2860</v>
      </c>
      <c r="H477" s="661" t="s">
        <v>566</v>
      </c>
      <c r="I477" s="661" t="s">
        <v>3291</v>
      </c>
      <c r="J477" s="661" t="s">
        <v>2950</v>
      </c>
      <c r="K477" s="661" t="s">
        <v>3292</v>
      </c>
      <c r="L477" s="662">
        <v>0</v>
      </c>
      <c r="M477" s="662">
        <v>0</v>
      </c>
      <c r="N477" s="661">
        <v>4</v>
      </c>
      <c r="O477" s="744">
        <v>3</v>
      </c>
      <c r="P477" s="662">
        <v>0</v>
      </c>
      <c r="Q477" s="677"/>
      <c r="R477" s="661">
        <v>3</v>
      </c>
      <c r="S477" s="677">
        <v>0.75</v>
      </c>
      <c r="T477" s="744">
        <v>2</v>
      </c>
      <c r="U477" s="700">
        <v>0.66666666666666663</v>
      </c>
    </row>
    <row r="478" spans="1:21" ht="14.4" customHeight="1" x14ac:dyDescent="0.3">
      <c r="A478" s="660">
        <v>7</v>
      </c>
      <c r="B478" s="661" t="s">
        <v>2167</v>
      </c>
      <c r="C478" s="661" t="s">
        <v>2372</v>
      </c>
      <c r="D478" s="742" t="s">
        <v>3449</v>
      </c>
      <c r="E478" s="743" t="s">
        <v>2392</v>
      </c>
      <c r="F478" s="661" t="s">
        <v>2367</v>
      </c>
      <c r="G478" s="661" t="s">
        <v>2860</v>
      </c>
      <c r="H478" s="661" t="s">
        <v>566</v>
      </c>
      <c r="I478" s="661" t="s">
        <v>3158</v>
      </c>
      <c r="J478" s="661" t="s">
        <v>3159</v>
      </c>
      <c r="K478" s="661" t="s">
        <v>865</v>
      </c>
      <c r="L478" s="662">
        <v>383.18</v>
      </c>
      <c r="M478" s="662">
        <v>2299.08</v>
      </c>
      <c r="N478" s="661">
        <v>6</v>
      </c>
      <c r="O478" s="744">
        <v>2</v>
      </c>
      <c r="P478" s="662">
        <v>1149.54</v>
      </c>
      <c r="Q478" s="677">
        <v>0.5</v>
      </c>
      <c r="R478" s="661">
        <v>3</v>
      </c>
      <c r="S478" s="677">
        <v>0.5</v>
      </c>
      <c r="T478" s="744">
        <v>1</v>
      </c>
      <c r="U478" s="700">
        <v>0.5</v>
      </c>
    </row>
    <row r="479" spans="1:21" ht="14.4" customHeight="1" x14ac:dyDescent="0.3">
      <c r="A479" s="660">
        <v>7</v>
      </c>
      <c r="B479" s="661" t="s">
        <v>2167</v>
      </c>
      <c r="C479" s="661" t="s">
        <v>2372</v>
      </c>
      <c r="D479" s="742" t="s">
        <v>3449</v>
      </c>
      <c r="E479" s="743" t="s">
        <v>2392</v>
      </c>
      <c r="F479" s="661" t="s">
        <v>2367</v>
      </c>
      <c r="G479" s="661" t="s">
        <v>2860</v>
      </c>
      <c r="H479" s="661" t="s">
        <v>566</v>
      </c>
      <c r="I479" s="661" t="s">
        <v>3160</v>
      </c>
      <c r="J479" s="661" t="s">
        <v>3161</v>
      </c>
      <c r="K479" s="661" t="s">
        <v>3162</v>
      </c>
      <c r="L479" s="662">
        <v>233.95</v>
      </c>
      <c r="M479" s="662">
        <v>2807.3999999999996</v>
      </c>
      <c r="N479" s="661">
        <v>12</v>
      </c>
      <c r="O479" s="744">
        <v>3</v>
      </c>
      <c r="P479" s="662">
        <v>1403.6999999999998</v>
      </c>
      <c r="Q479" s="677">
        <v>0.5</v>
      </c>
      <c r="R479" s="661">
        <v>6</v>
      </c>
      <c r="S479" s="677">
        <v>0.5</v>
      </c>
      <c r="T479" s="744">
        <v>1</v>
      </c>
      <c r="U479" s="700">
        <v>0.33333333333333331</v>
      </c>
    </row>
    <row r="480" spans="1:21" ht="14.4" customHeight="1" x14ac:dyDescent="0.3">
      <c r="A480" s="660">
        <v>7</v>
      </c>
      <c r="B480" s="661" t="s">
        <v>2167</v>
      </c>
      <c r="C480" s="661" t="s">
        <v>2372</v>
      </c>
      <c r="D480" s="742" t="s">
        <v>3449</v>
      </c>
      <c r="E480" s="743" t="s">
        <v>2392</v>
      </c>
      <c r="F480" s="661" t="s">
        <v>2367</v>
      </c>
      <c r="G480" s="661" t="s">
        <v>2860</v>
      </c>
      <c r="H480" s="661" t="s">
        <v>566</v>
      </c>
      <c r="I480" s="661" t="s">
        <v>2954</v>
      </c>
      <c r="J480" s="661" t="s">
        <v>2955</v>
      </c>
      <c r="K480" s="661" t="s">
        <v>2892</v>
      </c>
      <c r="L480" s="662">
        <v>389.92</v>
      </c>
      <c r="M480" s="662">
        <v>3509.28</v>
      </c>
      <c r="N480" s="661">
        <v>9</v>
      </c>
      <c r="O480" s="744">
        <v>1</v>
      </c>
      <c r="P480" s="662">
        <v>3509.28</v>
      </c>
      <c r="Q480" s="677">
        <v>1</v>
      </c>
      <c r="R480" s="661">
        <v>9</v>
      </c>
      <c r="S480" s="677">
        <v>1</v>
      </c>
      <c r="T480" s="744">
        <v>1</v>
      </c>
      <c r="U480" s="700">
        <v>1</v>
      </c>
    </row>
    <row r="481" spans="1:21" ht="14.4" customHeight="1" x14ac:dyDescent="0.3">
      <c r="A481" s="660">
        <v>7</v>
      </c>
      <c r="B481" s="661" t="s">
        <v>2167</v>
      </c>
      <c r="C481" s="661" t="s">
        <v>2372</v>
      </c>
      <c r="D481" s="742" t="s">
        <v>3449</v>
      </c>
      <c r="E481" s="743" t="s">
        <v>2392</v>
      </c>
      <c r="F481" s="661" t="s">
        <v>2367</v>
      </c>
      <c r="G481" s="661" t="s">
        <v>2860</v>
      </c>
      <c r="H481" s="661" t="s">
        <v>566</v>
      </c>
      <c r="I481" s="661" t="s">
        <v>3163</v>
      </c>
      <c r="J481" s="661" t="s">
        <v>3161</v>
      </c>
      <c r="K481" s="661" t="s">
        <v>3162</v>
      </c>
      <c r="L481" s="662">
        <v>233.95</v>
      </c>
      <c r="M481" s="662">
        <v>2105.5499999999997</v>
      </c>
      <c r="N481" s="661">
        <v>9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7</v>
      </c>
      <c r="B482" s="661" t="s">
        <v>2167</v>
      </c>
      <c r="C482" s="661" t="s">
        <v>2372</v>
      </c>
      <c r="D482" s="742" t="s">
        <v>3449</v>
      </c>
      <c r="E482" s="743" t="s">
        <v>2392</v>
      </c>
      <c r="F482" s="661" t="s">
        <v>2367</v>
      </c>
      <c r="G482" s="661" t="s">
        <v>2860</v>
      </c>
      <c r="H482" s="661" t="s">
        <v>566</v>
      </c>
      <c r="I482" s="661" t="s">
        <v>3164</v>
      </c>
      <c r="J482" s="661" t="s">
        <v>3159</v>
      </c>
      <c r="K482" s="661" t="s">
        <v>1539</v>
      </c>
      <c r="L482" s="662">
        <v>0</v>
      </c>
      <c r="M482" s="662">
        <v>0</v>
      </c>
      <c r="N482" s="661">
        <v>2</v>
      </c>
      <c r="O482" s="744">
        <v>1</v>
      </c>
      <c r="P482" s="662">
        <v>0</v>
      </c>
      <c r="Q482" s="677"/>
      <c r="R482" s="661">
        <v>2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7</v>
      </c>
      <c r="B483" s="661" t="s">
        <v>2167</v>
      </c>
      <c r="C483" s="661" t="s">
        <v>2372</v>
      </c>
      <c r="D483" s="742" t="s">
        <v>3449</v>
      </c>
      <c r="E483" s="743" t="s">
        <v>2392</v>
      </c>
      <c r="F483" s="661" t="s">
        <v>2367</v>
      </c>
      <c r="G483" s="661" t="s">
        <v>2465</v>
      </c>
      <c r="H483" s="661" t="s">
        <v>566</v>
      </c>
      <c r="I483" s="661" t="s">
        <v>2466</v>
      </c>
      <c r="J483" s="661" t="s">
        <v>1527</v>
      </c>
      <c r="K483" s="661" t="s">
        <v>2467</v>
      </c>
      <c r="L483" s="662">
        <v>48.42</v>
      </c>
      <c r="M483" s="662">
        <v>96.84</v>
      </c>
      <c r="N483" s="661">
        <v>2</v>
      </c>
      <c r="O483" s="744">
        <v>1</v>
      </c>
      <c r="P483" s="662">
        <v>96.84</v>
      </c>
      <c r="Q483" s="677">
        <v>1</v>
      </c>
      <c r="R483" s="661">
        <v>2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7</v>
      </c>
      <c r="B484" s="661" t="s">
        <v>2167</v>
      </c>
      <c r="C484" s="661" t="s">
        <v>2372</v>
      </c>
      <c r="D484" s="742" t="s">
        <v>3449</v>
      </c>
      <c r="E484" s="743" t="s">
        <v>2392</v>
      </c>
      <c r="F484" s="661" t="s">
        <v>2367</v>
      </c>
      <c r="G484" s="661" t="s">
        <v>2869</v>
      </c>
      <c r="H484" s="661" t="s">
        <v>566</v>
      </c>
      <c r="I484" s="661" t="s">
        <v>2957</v>
      </c>
      <c r="J484" s="661" t="s">
        <v>2958</v>
      </c>
      <c r="K484" s="661" t="s">
        <v>2959</v>
      </c>
      <c r="L484" s="662">
        <v>1677.3</v>
      </c>
      <c r="M484" s="662">
        <v>5031.8999999999996</v>
      </c>
      <c r="N484" s="661">
        <v>3</v>
      </c>
      <c r="O484" s="744">
        <v>1</v>
      </c>
      <c r="P484" s="662">
        <v>5031.8999999999996</v>
      </c>
      <c r="Q484" s="677">
        <v>1</v>
      </c>
      <c r="R484" s="661">
        <v>3</v>
      </c>
      <c r="S484" s="677">
        <v>1</v>
      </c>
      <c r="T484" s="744">
        <v>1</v>
      </c>
      <c r="U484" s="700">
        <v>1</v>
      </c>
    </row>
    <row r="485" spans="1:21" ht="14.4" customHeight="1" x14ac:dyDescent="0.3">
      <c r="A485" s="660">
        <v>7</v>
      </c>
      <c r="B485" s="661" t="s">
        <v>2167</v>
      </c>
      <c r="C485" s="661" t="s">
        <v>2372</v>
      </c>
      <c r="D485" s="742" t="s">
        <v>3449</v>
      </c>
      <c r="E485" s="743" t="s">
        <v>2392</v>
      </c>
      <c r="F485" s="661" t="s">
        <v>2367</v>
      </c>
      <c r="G485" s="661" t="s">
        <v>2869</v>
      </c>
      <c r="H485" s="661" t="s">
        <v>566</v>
      </c>
      <c r="I485" s="661" t="s">
        <v>3173</v>
      </c>
      <c r="J485" s="661" t="s">
        <v>2958</v>
      </c>
      <c r="K485" s="661" t="s">
        <v>2971</v>
      </c>
      <c r="L485" s="662">
        <v>3354.59</v>
      </c>
      <c r="M485" s="662">
        <v>87219.34</v>
      </c>
      <c r="N485" s="661">
        <v>26</v>
      </c>
      <c r="O485" s="744">
        <v>7</v>
      </c>
      <c r="P485" s="662">
        <v>46964.26</v>
      </c>
      <c r="Q485" s="677">
        <v>0.53846153846153855</v>
      </c>
      <c r="R485" s="661">
        <v>14</v>
      </c>
      <c r="S485" s="677">
        <v>0.53846153846153844</v>
      </c>
      <c r="T485" s="744">
        <v>4</v>
      </c>
      <c r="U485" s="700">
        <v>0.5714285714285714</v>
      </c>
    </row>
    <row r="486" spans="1:21" ht="14.4" customHeight="1" x14ac:dyDescent="0.3">
      <c r="A486" s="660">
        <v>7</v>
      </c>
      <c r="B486" s="661" t="s">
        <v>2167</v>
      </c>
      <c r="C486" s="661" t="s">
        <v>2372</v>
      </c>
      <c r="D486" s="742" t="s">
        <v>3449</v>
      </c>
      <c r="E486" s="743" t="s">
        <v>2392</v>
      </c>
      <c r="F486" s="661" t="s">
        <v>2367</v>
      </c>
      <c r="G486" s="661" t="s">
        <v>2869</v>
      </c>
      <c r="H486" s="661" t="s">
        <v>566</v>
      </c>
      <c r="I486" s="661" t="s">
        <v>2870</v>
      </c>
      <c r="J486" s="661" t="s">
        <v>2871</v>
      </c>
      <c r="K486" s="661" t="s">
        <v>2872</v>
      </c>
      <c r="L486" s="662">
        <v>454.27</v>
      </c>
      <c r="M486" s="662">
        <v>6359.78</v>
      </c>
      <c r="N486" s="661">
        <v>14</v>
      </c>
      <c r="O486" s="744">
        <v>3</v>
      </c>
      <c r="P486" s="662">
        <v>2271.35</v>
      </c>
      <c r="Q486" s="677">
        <v>0.35714285714285715</v>
      </c>
      <c r="R486" s="661">
        <v>5</v>
      </c>
      <c r="S486" s="677">
        <v>0.35714285714285715</v>
      </c>
      <c r="T486" s="744">
        <v>2</v>
      </c>
      <c r="U486" s="700">
        <v>0.66666666666666663</v>
      </c>
    </row>
    <row r="487" spans="1:21" ht="14.4" customHeight="1" x14ac:dyDescent="0.3">
      <c r="A487" s="660">
        <v>7</v>
      </c>
      <c r="B487" s="661" t="s">
        <v>2167</v>
      </c>
      <c r="C487" s="661" t="s">
        <v>2372</v>
      </c>
      <c r="D487" s="742" t="s">
        <v>3449</v>
      </c>
      <c r="E487" s="743" t="s">
        <v>2392</v>
      </c>
      <c r="F487" s="661" t="s">
        <v>2367</v>
      </c>
      <c r="G487" s="661" t="s">
        <v>2869</v>
      </c>
      <c r="H487" s="661" t="s">
        <v>566</v>
      </c>
      <c r="I487" s="661" t="s">
        <v>3174</v>
      </c>
      <c r="J487" s="661" t="s">
        <v>2871</v>
      </c>
      <c r="K487" s="661" t="s">
        <v>2981</v>
      </c>
      <c r="L487" s="662">
        <v>908.53</v>
      </c>
      <c r="M487" s="662">
        <v>52694.739999999991</v>
      </c>
      <c r="N487" s="661">
        <v>58</v>
      </c>
      <c r="O487" s="744">
        <v>18</v>
      </c>
      <c r="P487" s="662">
        <v>31798.549999999996</v>
      </c>
      <c r="Q487" s="677">
        <v>0.60344827586206895</v>
      </c>
      <c r="R487" s="661">
        <v>35</v>
      </c>
      <c r="S487" s="677">
        <v>0.60344827586206895</v>
      </c>
      <c r="T487" s="744">
        <v>11</v>
      </c>
      <c r="U487" s="700">
        <v>0.61111111111111116</v>
      </c>
    </row>
    <row r="488" spans="1:21" ht="14.4" customHeight="1" x14ac:dyDescent="0.3">
      <c r="A488" s="660">
        <v>7</v>
      </c>
      <c r="B488" s="661" t="s">
        <v>2167</v>
      </c>
      <c r="C488" s="661" t="s">
        <v>2372</v>
      </c>
      <c r="D488" s="742" t="s">
        <v>3449</v>
      </c>
      <c r="E488" s="743" t="s">
        <v>2392</v>
      </c>
      <c r="F488" s="661" t="s">
        <v>2367</v>
      </c>
      <c r="G488" s="661" t="s">
        <v>2869</v>
      </c>
      <c r="H488" s="661" t="s">
        <v>566</v>
      </c>
      <c r="I488" s="661" t="s">
        <v>3175</v>
      </c>
      <c r="J488" s="661" t="s">
        <v>2961</v>
      </c>
      <c r="K488" s="661" t="s">
        <v>2976</v>
      </c>
      <c r="L488" s="662">
        <v>291.85000000000002</v>
      </c>
      <c r="M488" s="662">
        <v>6712.55</v>
      </c>
      <c r="N488" s="661">
        <v>23</v>
      </c>
      <c r="O488" s="744">
        <v>10</v>
      </c>
      <c r="P488" s="662">
        <v>5837</v>
      </c>
      <c r="Q488" s="677">
        <v>0.86956521739130432</v>
      </c>
      <c r="R488" s="661">
        <v>20</v>
      </c>
      <c r="S488" s="677">
        <v>0.86956521739130432</v>
      </c>
      <c r="T488" s="744">
        <v>9</v>
      </c>
      <c r="U488" s="700">
        <v>0.9</v>
      </c>
    </row>
    <row r="489" spans="1:21" ht="14.4" customHeight="1" x14ac:dyDescent="0.3">
      <c r="A489" s="660">
        <v>7</v>
      </c>
      <c r="B489" s="661" t="s">
        <v>2167</v>
      </c>
      <c r="C489" s="661" t="s">
        <v>2372</v>
      </c>
      <c r="D489" s="742" t="s">
        <v>3449</v>
      </c>
      <c r="E489" s="743" t="s">
        <v>2392</v>
      </c>
      <c r="F489" s="661" t="s">
        <v>2367</v>
      </c>
      <c r="G489" s="661" t="s">
        <v>2869</v>
      </c>
      <c r="H489" s="661" t="s">
        <v>566</v>
      </c>
      <c r="I489" s="661" t="s">
        <v>2960</v>
      </c>
      <c r="J489" s="661" t="s">
        <v>2961</v>
      </c>
      <c r="K489" s="661" t="s">
        <v>2962</v>
      </c>
      <c r="L489" s="662">
        <v>583.70000000000005</v>
      </c>
      <c r="M489" s="662">
        <v>9339.2000000000007</v>
      </c>
      <c r="N489" s="661">
        <v>16</v>
      </c>
      <c r="O489" s="744">
        <v>6</v>
      </c>
      <c r="P489" s="662">
        <v>7588.1</v>
      </c>
      <c r="Q489" s="677">
        <v>0.8125</v>
      </c>
      <c r="R489" s="661">
        <v>13</v>
      </c>
      <c r="S489" s="677">
        <v>0.8125</v>
      </c>
      <c r="T489" s="744">
        <v>5</v>
      </c>
      <c r="U489" s="700">
        <v>0.83333333333333337</v>
      </c>
    </row>
    <row r="490" spans="1:21" ht="14.4" customHeight="1" x14ac:dyDescent="0.3">
      <c r="A490" s="660">
        <v>7</v>
      </c>
      <c r="B490" s="661" t="s">
        <v>2167</v>
      </c>
      <c r="C490" s="661" t="s">
        <v>2372</v>
      </c>
      <c r="D490" s="742" t="s">
        <v>3449</v>
      </c>
      <c r="E490" s="743" t="s">
        <v>2392</v>
      </c>
      <c r="F490" s="661" t="s">
        <v>2367</v>
      </c>
      <c r="G490" s="661" t="s">
        <v>2869</v>
      </c>
      <c r="H490" s="661" t="s">
        <v>566</v>
      </c>
      <c r="I490" s="661" t="s">
        <v>2873</v>
      </c>
      <c r="J490" s="661" t="s">
        <v>2874</v>
      </c>
      <c r="K490" s="661" t="s">
        <v>2875</v>
      </c>
      <c r="L490" s="662">
        <v>1677.3</v>
      </c>
      <c r="M490" s="662">
        <v>38577.9</v>
      </c>
      <c r="N490" s="661">
        <v>23</v>
      </c>
      <c r="O490" s="744">
        <v>6</v>
      </c>
      <c r="P490" s="662">
        <v>33546</v>
      </c>
      <c r="Q490" s="677">
        <v>0.86956521739130432</v>
      </c>
      <c r="R490" s="661">
        <v>20</v>
      </c>
      <c r="S490" s="677">
        <v>0.86956521739130432</v>
      </c>
      <c r="T490" s="744">
        <v>5</v>
      </c>
      <c r="U490" s="700">
        <v>0.83333333333333337</v>
      </c>
    </row>
    <row r="491" spans="1:21" ht="14.4" customHeight="1" x14ac:dyDescent="0.3">
      <c r="A491" s="660">
        <v>7</v>
      </c>
      <c r="B491" s="661" t="s">
        <v>2167</v>
      </c>
      <c r="C491" s="661" t="s">
        <v>2372</v>
      </c>
      <c r="D491" s="742" t="s">
        <v>3449</v>
      </c>
      <c r="E491" s="743" t="s">
        <v>2392</v>
      </c>
      <c r="F491" s="661" t="s">
        <v>2367</v>
      </c>
      <c r="G491" s="661" t="s">
        <v>2869</v>
      </c>
      <c r="H491" s="661" t="s">
        <v>566</v>
      </c>
      <c r="I491" s="661" t="s">
        <v>2965</v>
      </c>
      <c r="J491" s="661" t="s">
        <v>2966</v>
      </c>
      <c r="K491" s="661" t="s">
        <v>2875</v>
      </c>
      <c r="L491" s="662">
        <v>1677.3</v>
      </c>
      <c r="M491" s="662">
        <v>5031.8999999999996</v>
      </c>
      <c r="N491" s="661">
        <v>3</v>
      </c>
      <c r="O491" s="744">
        <v>1</v>
      </c>
      <c r="P491" s="662">
        <v>5031.8999999999996</v>
      </c>
      <c r="Q491" s="677">
        <v>1</v>
      </c>
      <c r="R491" s="661">
        <v>3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7</v>
      </c>
      <c r="B492" s="661" t="s">
        <v>2167</v>
      </c>
      <c r="C492" s="661" t="s">
        <v>2372</v>
      </c>
      <c r="D492" s="742" t="s">
        <v>3449</v>
      </c>
      <c r="E492" s="743" t="s">
        <v>2392</v>
      </c>
      <c r="F492" s="661" t="s">
        <v>2367</v>
      </c>
      <c r="G492" s="661" t="s">
        <v>2869</v>
      </c>
      <c r="H492" s="661" t="s">
        <v>566</v>
      </c>
      <c r="I492" s="661" t="s">
        <v>3293</v>
      </c>
      <c r="J492" s="661" t="s">
        <v>3177</v>
      </c>
      <c r="K492" s="661" t="s">
        <v>2981</v>
      </c>
      <c r="L492" s="662">
        <v>908.53</v>
      </c>
      <c r="M492" s="662">
        <v>3634.12</v>
      </c>
      <c r="N492" s="661">
        <v>4</v>
      </c>
      <c r="O492" s="744">
        <v>1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7</v>
      </c>
      <c r="B493" s="661" t="s">
        <v>2167</v>
      </c>
      <c r="C493" s="661" t="s">
        <v>2372</v>
      </c>
      <c r="D493" s="742" t="s">
        <v>3449</v>
      </c>
      <c r="E493" s="743" t="s">
        <v>2392</v>
      </c>
      <c r="F493" s="661" t="s">
        <v>2367</v>
      </c>
      <c r="G493" s="661" t="s">
        <v>2876</v>
      </c>
      <c r="H493" s="661" t="s">
        <v>566</v>
      </c>
      <c r="I493" s="661" t="s">
        <v>2985</v>
      </c>
      <c r="J493" s="661" t="s">
        <v>2986</v>
      </c>
      <c r="K493" s="661" t="s">
        <v>2987</v>
      </c>
      <c r="L493" s="662">
        <v>1112.45</v>
      </c>
      <c r="M493" s="662">
        <v>4449.8</v>
      </c>
      <c r="N493" s="661">
        <v>4</v>
      </c>
      <c r="O493" s="744">
        <v>1</v>
      </c>
      <c r="P493" s="662">
        <v>4449.8</v>
      </c>
      <c r="Q493" s="677">
        <v>1</v>
      </c>
      <c r="R493" s="661">
        <v>4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7</v>
      </c>
      <c r="B494" s="661" t="s">
        <v>2167</v>
      </c>
      <c r="C494" s="661" t="s">
        <v>2372</v>
      </c>
      <c r="D494" s="742" t="s">
        <v>3449</v>
      </c>
      <c r="E494" s="743" t="s">
        <v>2392</v>
      </c>
      <c r="F494" s="661" t="s">
        <v>2367</v>
      </c>
      <c r="G494" s="661" t="s">
        <v>2876</v>
      </c>
      <c r="H494" s="661" t="s">
        <v>566</v>
      </c>
      <c r="I494" s="661" t="s">
        <v>3183</v>
      </c>
      <c r="J494" s="661" t="s">
        <v>3184</v>
      </c>
      <c r="K494" s="661" t="s">
        <v>2987</v>
      </c>
      <c r="L494" s="662">
        <v>2146.12</v>
      </c>
      <c r="M494" s="662">
        <v>12876.72</v>
      </c>
      <c r="N494" s="661">
        <v>6</v>
      </c>
      <c r="O494" s="744">
        <v>2</v>
      </c>
      <c r="P494" s="662">
        <v>12876.72</v>
      </c>
      <c r="Q494" s="677">
        <v>1</v>
      </c>
      <c r="R494" s="661">
        <v>6</v>
      </c>
      <c r="S494" s="677">
        <v>1</v>
      </c>
      <c r="T494" s="744">
        <v>2</v>
      </c>
      <c r="U494" s="700">
        <v>1</v>
      </c>
    </row>
    <row r="495" spans="1:21" ht="14.4" customHeight="1" x14ac:dyDescent="0.3">
      <c r="A495" s="660">
        <v>7</v>
      </c>
      <c r="B495" s="661" t="s">
        <v>2167</v>
      </c>
      <c r="C495" s="661" t="s">
        <v>2372</v>
      </c>
      <c r="D495" s="742" t="s">
        <v>3449</v>
      </c>
      <c r="E495" s="743" t="s">
        <v>2392</v>
      </c>
      <c r="F495" s="661" t="s">
        <v>2367</v>
      </c>
      <c r="G495" s="661" t="s">
        <v>2876</v>
      </c>
      <c r="H495" s="661" t="s">
        <v>566</v>
      </c>
      <c r="I495" s="661" t="s">
        <v>2988</v>
      </c>
      <c r="J495" s="661" t="s">
        <v>2878</v>
      </c>
      <c r="K495" s="661" t="s">
        <v>2987</v>
      </c>
      <c r="L495" s="662">
        <v>3690.52</v>
      </c>
      <c r="M495" s="662">
        <v>47976.759999999995</v>
      </c>
      <c r="N495" s="661">
        <v>13</v>
      </c>
      <c r="O495" s="744">
        <v>3</v>
      </c>
      <c r="P495" s="662">
        <v>11071.56</v>
      </c>
      <c r="Q495" s="677">
        <v>0.23076923076923078</v>
      </c>
      <c r="R495" s="661">
        <v>3</v>
      </c>
      <c r="S495" s="677">
        <v>0.23076923076923078</v>
      </c>
      <c r="T495" s="744">
        <v>1</v>
      </c>
      <c r="U495" s="700">
        <v>0.33333333333333331</v>
      </c>
    </row>
    <row r="496" spans="1:21" ht="14.4" customHeight="1" x14ac:dyDescent="0.3">
      <c r="A496" s="660">
        <v>7</v>
      </c>
      <c r="B496" s="661" t="s">
        <v>2167</v>
      </c>
      <c r="C496" s="661" t="s">
        <v>2372</v>
      </c>
      <c r="D496" s="742" t="s">
        <v>3449</v>
      </c>
      <c r="E496" s="743" t="s">
        <v>2392</v>
      </c>
      <c r="F496" s="661" t="s">
        <v>2367</v>
      </c>
      <c r="G496" s="661" t="s">
        <v>2876</v>
      </c>
      <c r="H496" s="661" t="s">
        <v>566</v>
      </c>
      <c r="I496" s="661" t="s">
        <v>3294</v>
      </c>
      <c r="J496" s="661" t="s">
        <v>2986</v>
      </c>
      <c r="K496" s="661" t="s">
        <v>3295</v>
      </c>
      <c r="L496" s="662">
        <v>0</v>
      </c>
      <c r="M496" s="662">
        <v>0</v>
      </c>
      <c r="N496" s="661">
        <v>1</v>
      </c>
      <c r="O496" s="744">
        <v>1</v>
      </c>
      <c r="P496" s="662">
        <v>0</v>
      </c>
      <c r="Q496" s="677"/>
      <c r="R496" s="661">
        <v>1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7</v>
      </c>
      <c r="B497" s="661" t="s">
        <v>2167</v>
      </c>
      <c r="C497" s="661" t="s">
        <v>2372</v>
      </c>
      <c r="D497" s="742" t="s">
        <v>3449</v>
      </c>
      <c r="E497" s="743" t="s">
        <v>2392</v>
      </c>
      <c r="F497" s="661" t="s">
        <v>2367</v>
      </c>
      <c r="G497" s="661" t="s">
        <v>2876</v>
      </c>
      <c r="H497" s="661" t="s">
        <v>566</v>
      </c>
      <c r="I497" s="661" t="s">
        <v>3296</v>
      </c>
      <c r="J497" s="661" t="s">
        <v>2986</v>
      </c>
      <c r="K497" s="661" t="s">
        <v>2879</v>
      </c>
      <c r="L497" s="662">
        <v>0</v>
      </c>
      <c r="M497" s="662">
        <v>0</v>
      </c>
      <c r="N497" s="661">
        <v>11</v>
      </c>
      <c r="O497" s="744">
        <v>3</v>
      </c>
      <c r="P497" s="662">
        <v>0</v>
      </c>
      <c r="Q497" s="677"/>
      <c r="R497" s="661">
        <v>11</v>
      </c>
      <c r="S497" s="677">
        <v>1</v>
      </c>
      <c r="T497" s="744">
        <v>3</v>
      </c>
      <c r="U497" s="700">
        <v>1</v>
      </c>
    </row>
    <row r="498" spans="1:21" ht="14.4" customHeight="1" x14ac:dyDescent="0.3">
      <c r="A498" s="660">
        <v>7</v>
      </c>
      <c r="B498" s="661" t="s">
        <v>2167</v>
      </c>
      <c r="C498" s="661" t="s">
        <v>2372</v>
      </c>
      <c r="D498" s="742" t="s">
        <v>3449</v>
      </c>
      <c r="E498" s="743" t="s">
        <v>2392</v>
      </c>
      <c r="F498" s="661" t="s">
        <v>2367</v>
      </c>
      <c r="G498" s="661" t="s">
        <v>2468</v>
      </c>
      <c r="H498" s="661" t="s">
        <v>566</v>
      </c>
      <c r="I498" s="661" t="s">
        <v>1437</v>
      </c>
      <c r="J498" s="661" t="s">
        <v>1438</v>
      </c>
      <c r="K498" s="661" t="s">
        <v>1439</v>
      </c>
      <c r="L498" s="662">
        <v>108.44</v>
      </c>
      <c r="M498" s="662">
        <v>433.76</v>
      </c>
      <c r="N498" s="661">
        <v>4</v>
      </c>
      <c r="O498" s="744">
        <v>1</v>
      </c>
      <c r="P498" s="662">
        <v>108.44</v>
      </c>
      <c r="Q498" s="677">
        <v>0.25</v>
      </c>
      <c r="R498" s="661">
        <v>1</v>
      </c>
      <c r="S498" s="677">
        <v>0.25</v>
      </c>
      <c r="T498" s="744">
        <v>0.5</v>
      </c>
      <c r="U498" s="700">
        <v>0.5</v>
      </c>
    </row>
    <row r="499" spans="1:21" ht="14.4" customHeight="1" x14ac:dyDescent="0.3">
      <c r="A499" s="660">
        <v>7</v>
      </c>
      <c r="B499" s="661" t="s">
        <v>2167</v>
      </c>
      <c r="C499" s="661" t="s">
        <v>2372</v>
      </c>
      <c r="D499" s="742" t="s">
        <v>3449</v>
      </c>
      <c r="E499" s="743" t="s">
        <v>2392</v>
      </c>
      <c r="F499" s="661" t="s">
        <v>2367</v>
      </c>
      <c r="G499" s="661" t="s">
        <v>2551</v>
      </c>
      <c r="H499" s="661" t="s">
        <v>566</v>
      </c>
      <c r="I499" s="661" t="s">
        <v>1118</v>
      </c>
      <c r="J499" s="661" t="s">
        <v>2552</v>
      </c>
      <c r="K499" s="661" t="s">
        <v>2553</v>
      </c>
      <c r="L499" s="662">
        <v>99.11</v>
      </c>
      <c r="M499" s="662">
        <v>198.22</v>
      </c>
      <c r="N499" s="661">
        <v>2</v>
      </c>
      <c r="O499" s="744">
        <v>0.5</v>
      </c>
      <c r="P499" s="662">
        <v>198.22</v>
      </c>
      <c r="Q499" s="677">
        <v>1</v>
      </c>
      <c r="R499" s="661">
        <v>2</v>
      </c>
      <c r="S499" s="677">
        <v>1</v>
      </c>
      <c r="T499" s="744">
        <v>0.5</v>
      </c>
      <c r="U499" s="700">
        <v>1</v>
      </c>
    </row>
    <row r="500" spans="1:21" ht="14.4" customHeight="1" x14ac:dyDescent="0.3">
      <c r="A500" s="660">
        <v>7</v>
      </c>
      <c r="B500" s="661" t="s">
        <v>2167</v>
      </c>
      <c r="C500" s="661" t="s">
        <v>2372</v>
      </c>
      <c r="D500" s="742" t="s">
        <v>3449</v>
      </c>
      <c r="E500" s="743" t="s">
        <v>2392</v>
      </c>
      <c r="F500" s="661" t="s">
        <v>2367</v>
      </c>
      <c r="G500" s="661" t="s">
        <v>2551</v>
      </c>
      <c r="H500" s="661" t="s">
        <v>566</v>
      </c>
      <c r="I500" s="661" t="s">
        <v>3297</v>
      </c>
      <c r="J500" s="661" t="s">
        <v>3298</v>
      </c>
      <c r="K500" s="661" t="s">
        <v>3299</v>
      </c>
      <c r="L500" s="662">
        <v>0</v>
      </c>
      <c r="M500" s="662">
        <v>0</v>
      </c>
      <c r="N500" s="661">
        <v>1</v>
      </c>
      <c r="O500" s="744">
        <v>1</v>
      </c>
      <c r="P500" s="662"/>
      <c r="Q500" s="677"/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7</v>
      </c>
      <c r="B501" s="661" t="s">
        <v>2167</v>
      </c>
      <c r="C501" s="661" t="s">
        <v>2372</v>
      </c>
      <c r="D501" s="742" t="s">
        <v>3449</v>
      </c>
      <c r="E501" s="743" t="s">
        <v>2392</v>
      </c>
      <c r="F501" s="661" t="s">
        <v>2367</v>
      </c>
      <c r="G501" s="661" t="s">
        <v>2880</v>
      </c>
      <c r="H501" s="661" t="s">
        <v>1517</v>
      </c>
      <c r="I501" s="661" t="s">
        <v>3188</v>
      </c>
      <c r="J501" s="661" t="s">
        <v>3189</v>
      </c>
      <c r="K501" s="661" t="s">
        <v>3190</v>
      </c>
      <c r="L501" s="662">
        <v>1286.2</v>
      </c>
      <c r="M501" s="662">
        <v>2572.4</v>
      </c>
      <c r="N501" s="661">
        <v>2</v>
      </c>
      <c r="O501" s="744">
        <v>1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7</v>
      </c>
      <c r="B502" s="661" t="s">
        <v>2167</v>
      </c>
      <c r="C502" s="661" t="s">
        <v>2372</v>
      </c>
      <c r="D502" s="742" t="s">
        <v>3449</v>
      </c>
      <c r="E502" s="743" t="s">
        <v>2392</v>
      </c>
      <c r="F502" s="661" t="s">
        <v>2367</v>
      </c>
      <c r="G502" s="661" t="s">
        <v>2880</v>
      </c>
      <c r="H502" s="661" t="s">
        <v>1517</v>
      </c>
      <c r="I502" s="661" t="s">
        <v>2881</v>
      </c>
      <c r="J502" s="661" t="s">
        <v>2882</v>
      </c>
      <c r="K502" s="661" t="s">
        <v>2883</v>
      </c>
      <c r="L502" s="662">
        <v>1715.48</v>
      </c>
      <c r="M502" s="662">
        <v>34309.600000000006</v>
      </c>
      <c r="N502" s="661">
        <v>20</v>
      </c>
      <c r="O502" s="744">
        <v>4</v>
      </c>
      <c r="P502" s="662">
        <v>24016.720000000001</v>
      </c>
      <c r="Q502" s="677">
        <v>0.7</v>
      </c>
      <c r="R502" s="661">
        <v>14</v>
      </c>
      <c r="S502" s="677">
        <v>0.7</v>
      </c>
      <c r="T502" s="744">
        <v>2</v>
      </c>
      <c r="U502" s="700">
        <v>0.5</v>
      </c>
    </row>
    <row r="503" spans="1:21" ht="14.4" customHeight="1" x14ac:dyDescent="0.3">
      <c r="A503" s="660">
        <v>7</v>
      </c>
      <c r="B503" s="661" t="s">
        <v>2167</v>
      </c>
      <c r="C503" s="661" t="s">
        <v>2372</v>
      </c>
      <c r="D503" s="742" t="s">
        <v>3449</v>
      </c>
      <c r="E503" s="743" t="s">
        <v>2392</v>
      </c>
      <c r="F503" s="661" t="s">
        <v>2367</v>
      </c>
      <c r="G503" s="661" t="s">
        <v>3300</v>
      </c>
      <c r="H503" s="661" t="s">
        <v>566</v>
      </c>
      <c r="I503" s="661" t="s">
        <v>3301</v>
      </c>
      <c r="J503" s="661" t="s">
        <v>3302</v>
      </c>
      <c r="K503" s="661" t="s">
        <v>3303</v>
      </c>
      <c r="L503" s="662">
        <v>72.040000000000006</v>
      </c>
      <c r="M503" s="662">
        <v>144.08000000000001</v>
      </c>
      <c r="N503" s="661">
        <v>2</v>
      </c>
      <c r="O503" s="744">
        <v>1</v>
      </c>
      <c r="P503" s="662">
        <v>144.08000000000001</v>
      </c>
      <c r="Q503" s="677">
        <v>1</v>
      </c>
      <c r="R503" s="661">
        <v>2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7</v>
      </c>
      <c r="B504" s="661" t="s">
        <v>2167</v>
      </c>
      <c r="C504" s="661" t="s">
        <v>2372</v>
      </c>
      <c r="D504" s="742" t="s">
        <v>3449</v>
      </c>
      <c r="E504" s="743" t="s">
        <v>2392</v>
      </c>
      <c r="F504" s="661" t="s">
        <v>2367</v>
      </c>
      <c r="G504" s="661" t="s">
        <v>2884</v>
      </c>
      <c r="H504" s="661" t="s">
        <v>566</v>
      </c>
      <c r="I504" s="661" t="s">
        <v>3202</v>
      </c>
      <c r="J504" s="661" t="s">
        <v>2416</v>
      </c>
      <c r="K504" s="661"/>
      <c r="L504" s="662">
        <v>583.70000000000005</v>
      </c>
      <c r="M504" s="662">
        <v>1751.1000000000001</v>
      </c>
      <c r="N504" s="661">
        <v>3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7</v>
      </c>
      <c r="B505" s="661" t="s">
        <v>2167</v>
      </c>
      <c r="C505" s="661" t="s">
        <v>2372</v>
      </c>
      <c r="D505" s="742" t="s">
        <v>3449</v>
      </c>
      <c r="E505" s="743" t="s">
        <v>2392</v>
      </c>
      <c r="F505" s="661" t="s">
        <v>2367</v>
      </c>
      <c r="G505" s="661" t="s">
        <v>2884</v>
      </c>
      <c r="H505" s="661" t="s">
        <v>566</v>
      </c>
      <c r="I505" s="661" t="s">
        <v>3203</v>
      </c>
      <c r="J505" s="661" t="s">
        <v>3204</v>
      </c>
      <c r="K505" s="661" t="s">
        <v>3205</v>
      </c>
      <c r="L505" s="662">
        <v>908.53</v>
      </c>
      <c r="M505" s="662">
        <v>1817.06</v>
      </c>
      <c r="N505" s="661">
        <v>2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7</v>
      </c>
      <c r="B506" s="661" t="s">
        <v>2167</v>
      </c>
      <c r="C506" s="661" t="s">
        <v>2372</v>
      </c>
      <c r="D506" s="742" t="s">
        <v>3449</v>
      </c>
      <c r="E506" s="743" t="s">
        <v>2392</v>
      </c>
      <c r="F506" s="661" t="s">
        <v>2367</v>
      </c>
      <c r="G506" s="661" t="s">
        <v>2884</v>
      </c>
      <c r="H506" s="661" t="s">
        <v>566</v>
      </c>
      <c r="I506" s="661" t="s">
        <v>3304</v>
      </c>
      <c r="J506" s="661" t="s">
        <v>2416</v>
      </c>
      <c r="K506" s="661"/>
      <c r="L506" s="662">
        <v>0</v>
      </c>
      <c r="M506" s="662">
        <v>0</v>
      </c>
      <c r="N506" s="661">
        <v>1</v>
      </c>
      <c r="O506" s="744">
        <v>1</v>
      </c>
      <c r="P506" s="662">
        <v>0</v>
      </c>
      <c r="Q506" s="677"/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7</v>
      </c>
      <c r="B507" s="661" t="s">
        <v>2167</v>
      </c>
      <c r="C507" s="661" t="s">
        <v>2372</v>
      </c>
      <c r="D507" s="742" t="s">
        <v>3449</v>
      </c>
      <c r="E507" s="743" t="s">
        <v>2392</v>
      </c>
      <c r="F507" s="661" t="s">
        <v>2367</v>
      </c>
      <c r="G507" s="661" t="s">
        <v>2884</v>
      </c>
      <c r="H507" s="661" t="s">
        <v>566</v>
      </c>
      <c r="I507" s="661" t="s">
        <v>3305</v>
      </c>
      <c r="J507" s="661" t="s">
        <v>2416</v>
      </c>
      <c r="K507" s="661"/>
      <c r="L507" s="662">
        <v>0</v>
      </c>
      <c r="M507" s="662">
        <v>0</v>
      </c>
      <c r="N507" s="661">
        <v>1</v>
      </c>
      <c r="O507" s="744">
        <v>1</v>
      </c>
      <c r="P507" s="662">
        <v>0</v>
      </c>
      <c r="Q507" s="677"/>
      <c r="R507" s="661">
        <v>1</v>
      </c>
      <c r="S507" s="677">
        <v>1</v>
      </c>
      <c r="T507" s="744">
        <v>1</v>
      </c>
      <c r="U507" s="700">
        <v>1</v>
      </c>
    </row>
    <row r="508" spans="1:21" ht="14.4" customHeight="1" x14ac:dyDescent="0.3">
      <c r="A508" s="660">
        <v>7</v>
      </c>
      <c r="B508" s="661" t="s">
        <v>2167</v>
      </c>
      <c r="C508" s="661" t="s">
        <v>2372</v>
      </c>
      <c r="D508" s="742" t="s">
        <v>3449</v>
      </c>
      <c r="E508" s="743" t="s">
        <v>2392</v>
      </c>
      <c r="F508" s="661" t="s">
        <v>2367</v>
      </c>
      <c r="G508" s="661" t="s">
        <v>2565</v>
      </c>
      <c r="H508" s="661" t="s">
        <v>1517</v>
      </c>
      <c r="I508" s="661" t="s">
        <v>2763</v>
      </c>
      <c r="J508" s="661" t="s">
        <v>2764</v>
      </c>
      <c r="K508" s="661" t="s">
        <v>2568</v>
      </c>
      <c r="L508" s="662">
        <v>140.94999999999999</v>
      </c>
      <c r="M508" s="662">
        <v>986.64999999999986</v>
      </c>
      <c r="N508" s="661">
        <v>7</v>
      </c>
      <c r="O508" s="744">
        <v>1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7</v>
      </c>
      <c r="B509" s="661" t="s">
        <v>2167</v>
      </c>
      <c r="C509" s="661" t="s">
        <v>2372</v>
      </c>
      <c r="D509" s="742" t="s">
        <v>3449</v>
      </c>
      <c r="E509" s="743" t="s">
        <v>2392</v>
      </c>
      <c r="F509" s="661" t="s">
        <v>2367</v>
      </c>
      <c r="G509" s="661" t="s">
        <v>2565</v>
      </c>
      <c r="H509" s="661" t="s">
        <v>1517</v>
      </c>
      <c r="I509" s="661" t="s">
        <v>2888</v>
      </c>
      <c r="J509" s="661" t="s">
        <v>2889</v>
      </c>
      <c r="K509" s="661" t="s">
        <v>2863</v>
      </c>
      <c r="L509" s="662">
        <v>187.92</v>
      </c>
      <c r="M509" s="662">
        <v>2255.04</v>
      </c>
      <c r="N509" s="661">
        <v>12</v>
      </c>
      <c r="O509" s="744">
        <v>1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7</v>
      </c>
      <c r="B510" s="661" t="s">
        <v>2167</v>
      </c>
      <c r="C510" s="661" t="s">
        <v>2372</v>
      </c>
      <c r="D510" s="742" t="s">
        <v>3449</v>
      </c>
      <c r="E510" s="743" t="s">
        <v>2392</v>
      </c>
      <c r="F510" s="661" t="s">
        <v>2367</v>
      </c>
      <c r="G510" s="661" t="s">
        <v>2565</v>
      </c>
      <c r="H510" s="661" t="s">
        <v>1517</v>
      </c>
      <c r="I510" s="661" t="s">
        <v>2890</v>
      </c>
      <c r="J510" s="661" t="s">
        <v>2891</v>
      </c>
      <c r="K510" s="661" t="s">
        <v>2892</v>
      </c>
      <c r="L510" s="662">
        <v>93.96</v>
      </c>
      <c r="M510" s="662">
        <v>1033.56</v>
      </c>
      <c r="N510" s="661">
        <v>11</v>
      </c>
      <c r="O510" s="744">
        <v>1.5</v>
      </c>
      <c r="P510" s="662">
        <v>751.68</v>
      </c>
      <c r="Q510" s="677">
        <v>0.72727272727272729</v>
      </c>
      <c r="R510" s="661">
        <v>8</v>
      </c>
      <c r="S510" s="677">
        <v>0.72727272727272729</v>
      </c>
      <c r="T510" s="744">
        <v>1</v>
      </c>
      <c r="U510" s="700">
        <v>0.66666666666666663</v>
      </c>
    </row>
    <row r="511" spans="1:21" ht="14.4" customHeight="1" x14ac:dyDescent="0.3">
      <c r="A511" s="660">
        <v>7</v>
      </c>
      <c r="B511" s="661" t="s">
        <v>2167</v>
      </c>
      <c r="C511" s="661" t="s">
        <v>2372</v>
      </c>
      <c r="D511" s="742" t="s">
        <v>3449</v>
      </c>
      <c r="E511" s="743" t="s">
        <v>2392</v>
      </c>
      <c r="F511" s="661" t="s">
        <v>2367</v>
      </c>
      <c r="G511" s="661" t="s">
        <v>2565</v>
      </c>
      <c r="H511" s="661" t="s">
        <v>1517</v>
      </c>
      <c r="I511" s="661" t="s">
        <v>2997</v>
      </c>
      <c r="J511" s="661" t="s">
        <v>2998</v>
      </c>
      <c r="K511" s="661" t="s">
        <v>2999</v>
      </c>
      <c r="L511" s="662">
        <v>300.68</v>
      </c>
      <c r="M511" s="662">
        <v>601.36</v>
      </c>
      <c r="N511" s="661">
        <v>2</v>
      </c>
      <c r="O511" s="744">
        <v>2</v>
      </c>
      <c r="P511" s="662">
        <v>300.68</v>
      </c>
      <c r="Q511" s="677">
        <v>0.5</v>
      </c>
      <c r="R511" s="661">
        <v>1</v>
      </c>
      <c r="S511" s="677">
        <v>0.5</v>
      </c>
      <c r="T511" s="744">
        <v>1</v>
      </c>
      <c r="U511" s="700">
        <v>0.5</v>
      </c>
    </row>
    <row r="512" spans="1:21" ht="14.4" customHeight="1" x14ac:dyDescent="0.3">
      <c r="A512" s="660">
        <v>7</v>
      </c>
      <c r="B512" s="661" t="s">
        <v>2167</v>
      </c>
      <c r="C512" s="661" t="s">
        <v>2372</v>
      </c>
      <c r="D512" s="742" t="s">
        <v>3449</v>
      </c>
      <c r="E512" s="743" t="s">
        <v>2392</v>
      </c>
      <c r="F512" s="661" t="s">
        <v>2367</v>
      </c>
      <c r="G512" s="661" t="s">
        <v>2565</v>
      </c>
      <c r="H512" s="661" t="s">
        <v>566</v>
      </c>
      <c r="I512" s="661" t="s">
        <v>3223</v>
      </c>
      <c r="J512" s="661" t="s">
        <v>3224</v>
      </c>
      <c r="K512" s="661" t="s">
        <v>2892</v>
      </c>
      <c r="L512" s="662">
        <v>0</v>
      </c>
      <c r="M512" s="662">
        <v>0</v>
      </c>
      <c r="N512" s="661">
        <v>13</v>
      </c>
      <c r="O512" s="744">
        <v>3.5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7</v>
      </c>
      <c r="B513" s="661" t="s">
        <v>2167</v>
      </c>
      <c r="C513" s="661" t="s">
        <v>2372</v>
      </c>
      <c r="D513" s="742" t="s">
        <v>3449</v>
      </c>
      <c r="E513" s="743" t="s">
        <v>2392</v>
      </c>
      <c r="F513" s="661" t="s">
        <v>2367</v>
      </c>
      <c r="G513" s="661" t="s">
        <v>2565</v>
      </c>
      <c r="H513" s="661" t="s">
        <v>566</v>
      </c>
      <c r="I513" s="661" t="s">
        <v>3306</v>
      </c>
      <c r="J513" s="661" t="s">
        <v>3224</v>
      </c>
      <c r="K513" s="661" t="s">
        <v>3307</v>
      </c>
      <c r="L513" s="662">
        <v>0</v>
      </c>
      <c r="M513" s="662">
        <v>0</v>
      </c>
      <c r="N513" s="661">
        <v>1</v>
      </c>
      <c r="O513" s="744">
        <v>0.5</v>
      </c>
      <c r="P513" s="662">
        <v>0</v>
      </c>
      <c r="Q513" s="677"/>
      <c r="R513" s="661">
        <v>1</v>
      </c>
      <c r="S513" s="677">
        <v>1</v>
      </c>
      <c r="T513" s="744">
        <v>0.5</v>
      </c>
      <c r="U513" s="700">
        <v>1</v>
      </c>
    </row>
    <row r="514" spans="1:21" ht="14.4" customHeight="1" x14ac:dyDescent="0.3">
      <c r="A514" s="660">
        <v>7</v>
      </c>
      <c r="B514" s="661" t="s">
        <v>2167</v>
      </c>
      <c r="C514" s="661" t="s">
        <v>2372</v>
      </c>
      <c r="D514" s="742" t="s">
        <v>3449</v>
      </c>
      <c r="E514" s="743" t="s">
        <v>2392</v>
      </c>
      <c r="F514" s="661" t="s">
        <v>2367</v>
      </c>
      <c r="G514" s="661" t="s">
        <v>2565</v>
      </c>
      <c r="H514" s="661" t="s">
        <v>566</v>
      </c>
      <c r="I514" s="661" t="s">
        <v>3308</v>
      </c>
      <c r="J514" s="661" t="s">
        <v>3224</v>
      </c>
      <c r="K514" s="661" t="s">
        <v>2996</v>
      </c>
      <c r="L514" s="662">
        <v>156.61000000000001</v>
      </c>
      <c r="M514" s="662">
        <v>313.22000000000003</v>
      </c>
      <c r="N514" s="661">
        <v>2</v>
      </c>
      <c r="O514" s="744">
        <v>0.5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7</v>
      </c>
      <c r="B515" s="661" t="s">
        <v>2167</v>
      </c>
      <c r="C515" s="661" t="s">
        <v>2372</v>
      </c>
      <c r="D515" s="742" t="s">
        <v>3449</v>
      </c>
      <c r="E515" s="743" t="s">
        <v>2392</v>
      </c>
      <c r="F515" s="661" t="s">
        <v>2367</v>
      </c>
      <c r="G515" s="661" t="s">
        <v>2569</v>
      </c>
      <c r="H515" s="661" t="s">
        <v>566</v>
      </c>
      <c r="I515" s="661" t="s">
        <v>2570</v>
      </c>
      <c r="J515" s="661" t="s">
        <v>2571</v>
      </c>
      <c r="K515" s="661" t="s">
        <v>1001</v>
      </c>
      <c r="L515" s="662">
        <v>75.22</v>
      </c>
      <c r="M515" s="662">
        <v>1128.3</v>
      </c>
      <c r="N515" s="661">
        <v>15</v>
      </c>
      <c r="O515" s="744">
        <v>2</v>
      </c>
      <c r="P515" s="662">
        <v>225.66</v>
      </c>
      <c r="Q515" s="677">
        <v>0.2</v>
      </c>
      <c r="R515" s="661">
        <v>3</v>
      </c>
      <c r="S515" s="677">
        <v>0.2</v>
      </c>
      <c r="T515" s="744">
        <v>0.5</v>
      </c>
      <c r="U515" s="700">
        <v>0.25</v>
      </c>
    </row>
    <row r="516" spans="1:21" ht="14.4" customHeight="1" x14ac:dyDescent="0.3">
      <c r="A516" s="660">
        <v>7</v>
      </c>
      <c r="B516" s="661" t="s">
        <v>2167</v>
      </c>
      <c r="C516" s="661" t="s">
        <v>2372</v>
      </c>
      <c r="D516" s="742" t="s">
        <v>3449</v>
      </c>
      <c r="E516" s="743" t="s">
        <v>2392</v>
      </c>
      <c r="F516" s="661" t="s">
        <v>2367</v>
      </c>
      <c r="G516" s="661" t="s">
        <v>2569</v>
      </c>
      <c r="H516" s="661" t="s">
        <v>566</v>
      </c>
      <c r="I516" s="661" t="s">
        <v>3309</v>
      </c>
      <c r="J516" s="661" t="s">
        <v>2571</v>
      </c>
      <c r="K516" s="661" t="s">
        <v>3310</v>
      </c>
      <c r="L516" s="662">
        <v>150.43</v>
      </c>
      <c r="M516" s="662">
        <v>2106.02</v>
      </c>
      <c r="N516" s="661">
        <v>14</v>
      </c>
      <c r="O516" s="744">
        <v>5</v>
      </c>
      <c r="P516" s="662">
        <v>1203.44</v>
      </c>
      <c r="Q516" s="677">
        <v>0.57142857142857151</v>
      </c>
      <c r="R516" s="661">
        <v>8</v>
      </c>
      <c r="S516" s="677">
        <v>0.5714285714285714</v>
      </c>
      <c r="T516" s="744">
        <v>2.5</v>
      </c>
      <c r="U516" s="700">
        <v>0.5</v>
      </c>
    </row>
    <row r="517" spans="1:21" ht="14.4" customHeight="1" x14ac:dyDescent="0.3">
      <c r="A517" s="660">
        <v>7</v>
      </c>
      <c r="B517" s="661" t="s">
        <v>2167</v>
      </c>
      <c r="C517" s="661" t="s">
        <v>2372</v>
      </c>
      <c r="D517" s="742" t="s">
        <v>3449</v>
      </c>
      <c r="E517" s="743" t="s">
        <v>2392</v>
      </c>
      <c r="F517" s="661" t="s">
        <v>2367</v>
      </c>
      <c r="G517" s="661" t="s">
        <v>2569</v>
      </c>
      <c r="H517" s="661" t="s">
        <v>566</v>
      </c>
      <c r="I517" s="661" t="s">
        <v>3311</v>
      </c>
      <c r="J517" s="661" t="s">
        <v>3232</v>
      </c>
      <c r="K517" s="661" t="s">
        <v>2452</v>
      </c>
      <c r="L517" s="662">
        <v>0</v>
      </c>
      <c r="M517" s="662">
        <v>0</v>
      </c>
      <c r="N517" s="661">
        <v>3</v>
      </c>
      <c r="O517" s="744">
        <v>0.5</v>
      </c>
      <c r="P517" s="662"/>
      <c r="Q517" s="677"/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7</v>
      </c>
      <c r="B518" s="661" t="s">
        <v>2167</v>
      </c>
      <c r="C518" s="661" t="s">
        <v>2372</v>
      </c>
      <c r="D518" s="742" t="s">
        <v>3449</v>
      </c>
      <c r="E518" s="743" t="s">
        <v>2392</v>
      </c>
      <c r="F518" s="661" t="s">
        <v>2367</v>
      </c>
      <c r="G518" s="661" t="s">
        <v>2569</v>
      </c>
      <c r="H518" s="661" t="s">
        <v>566</v>
      </c>
      <c r="I518" s="661" t="s">
        <v>3312</v>
      </c>
      <c r="J518" s="661" t="s">
        <v>2571</v>
      </c>
      <c r="K518" s="661" t="s">
        <v>3310</v>
      </c>
      <c r="L518" s="662">
        <v>150.43</v>
      </c>
      <c r="M518" s="662">
        <v>752.15000000000009</v>
      </c>
      <c r="N518" s="661">
        <v>5</v>
      </c>
      <c r="O518" s="744">
        <v>1.5</v>
      </c>
      <c r="P518" s="662">
        <v>150.43</v>
      </c>
      <c r="Q518" s="677">
        <v>0.19999999999999998</v>
      </c>
      <c r="R518" s="661">
        <v>1</v>
      </c>
      <c r="S518" s="677">
        <v>0.2</v>
      </c>
      <c r="T518" s="744">
        <v>1</v>
      </c>
      <c r="U518" s="700">
        <v>0.66666666666666663</v>
      </c>
    </row>
    <row r="519" spans="1:21" ht="14.4" customHeight="1" x14ac:dyDescent="0.3">
      <c r="A519" s="660">
        <v>7</v>
      </c>
      <c r="B519" s="661" t="s">
        <v>2167</v>
      </c>
      <c r="C519" s="661" t="s">
        <v>2372</v>
      </c>
      <c r="D519" s="742" t="s">
        <v>3449</v>
      </c>
      <c r="E519" s="743" t="s">
        <v>2392</v>
      </c>
      <c r="F519" s="661" t="s">
        <v>2367</v>
      </c>
      <c r="G519" s="661" t="s">
        <v>2569</v>
      </c>
      <c r="H519" s="661" t="s">
        <v>566</v>
      </c>
      <c r="I519" s="661" t="s">
        <v>3313</v>
      </c>
      <c r="J519" s="661" t="s">
        <v>3234</v>
      </c>
      <c r="K519" s="661" t="s">
        <v>2575</v>
      </c>
      <c r="L519" s="662">
        <v>0</v>
      </c>
      <c r="M519" s="662">
        <v>0</v>
      </c>
      <c r="N519" s="661">
        <v>6</v>
      </c>
      <c r="O519" s="744">
        <v>2.5</v>
      </c>
      <c r="P519" s="662"/>
      <c r="Q519" s="677"/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7</v>
      </c>
      <c r="B520" s="661" t="s">
        <v>2167</v>
      </c>
      <c r="C520" s="661" t="s">
        <v>2372</v>
      </c>
      <c r="D520" s="742" t="s">
        <v>3449</v>
      </c>
      <c r="E520" s="743" t="s">
        <v>2392</v>
      </c>
      <c r="F520" s="661" t="s">
        <v>2367</v>
      </c>
      <c r="G520" s="661" t="s">
        <v>2569</v>
      </c>
      <c r="H520" s="661" t="s">
        <v>566</v>
      </c>
      <c r="I520" s="661" t="s">
        <v>3314</v>
      </c>
      <c r="J520" s="661" t="s">
        <v>1000</v>
      </c>
      <c r="K520" s="661" t="s">
        <v>3315</v>
      </c>
      <c r="L520" s="662">
        <v>0</v>
      </c>
      <c r="M520" s="662">
        <v>0</v>
      </c>
      <c r="N520" s="661">
        <v>3</v>
      </c>
      <c r="O520" s="744">
        <v>0.5</v>
      </c>
      <c r="P520" s="662"/>
      <c r="Q520" s="677"/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7</v>
      </c>
      <c r="B521" s="661" t="s">
        <v>2167</v>
      </c>
      <c r="C521" s="661" t="s">
        <v>2372</v>
      </c>
      <c r="D521" s="742" t="s">
        <v>3449</v>
      </c>
      <c r="E521" s="743" t="s">
        <v>2392</v>
      </c>
      <c r="F521" s="661" t="s">
        <v>2367</v>
      </c>
      <c r="G521" s="661" t="s">
        <v>2569</v>
      </c>
      <c r="H521" s="661" t="s">
        <v>566</v>
      </c>
      <c r="I521" s="661" t="s">
        <v>3316</v>
      </c>
      <c r="J521" s="661" t="s">
        <v>3234</v>
      </c>
      <c r="K521" s="661" t="s">
        <v>3310</v>
      </c>
      <c r="L521" s="662">
        <v>116.64</v>
      </c>
      <c r="M521" s="662">
        <v>466.56</v>
      </c>
      <c r="N521" s="661">
        <v>4</v>
      </c>
      <c r="O521" s="744">
        <v>1.5</v>
      </c>
      <c r="P521" s="662">
        <v>233.28</v>
      </c>
      <c r="Q521" s="677">
        <v>0.5</v>
      </c>
      <c r="R521" s="661">
        <v>2</v>
      </c>
      <c r="S521" s="677">
        <v>0.5</v>
      </c>
      <c r="T521" s="744">
        <v>0.5</v>
      </c>
      <c r="U521" s="700">
        <v>0.33333333333333331</v>
      </c>
    </row>
    <row r="522" spans="1:21" ht="14.4" customHeight="1" x14ac:dyDescent="0.3">
      <c r="A522" s="660">
        <v>7</v>
      </c>
      <c r="B522" s="661" t="s">
        <v>2167</v>
      </c>
      <c r="C522" s="661" t="s">
        <v>2372</v>
      </c>
      <c r="D522" s="742" t="s">
        <v>3449</v>
      </c>
      <c r="E522" s="743" t="s">
        <v>2392</v>
      </c>
      <c r="F522" s="661" t="s">
        <v>2367</v>
      </c>
      <c r="G522" s="661" t="s">
        <v>2569</v>
      </c>
      <c r="H522" s="661" t="s">
        <v>566</v>
      </c>
      <c r="I522" s="661" t="s">
        <v>3004</v>
      </c>
      <c r="J522" s="661" t="s">
        <v>3005</v>
      </c>
      <c r="K522" s="661" t="s">
        <v>1001</v>
      </c>
      <c r="L522" s="662">
        <v>136.93</v>
      </c>
      <c r="M522" s="662">
        <v>821.58</v>
      </c>
      <c r="N522" s="661">
        <v>6</v>
      </c>
      <c r="O522" s="744">
        <v>2</v>
      </c>
      <c r="P522" s="662">
        <v>410.79</v>
      </c>
      <c r="Q522" s="677">
        <v>0.5</v>
      </c>
      <c r="R522" s="661">
        <v>3</v>
      </c>
      <c r="S522" s="677">
        <v>0.5</v>
      </c>
      <c r="T522" s="744">
        <v>1.5</v>
      </c>
      <c r="U522" s="700">
        <v>0.75</v>
      </c>
    </row>
    <row r="523" spans="1:21" ht="14.4" customHeight="1" x14ac:dyDescent="0.3">
      <c r="A523" s="660">
        <v>7</v>
      </c>
      <c r="B523" s="661" t="s">
        <v>2167</v>
      </c>
      <c r="C523" s="661" t="s">
        <v>2372</v>
      </c>
      <c r="D523" s="742" t="s">
        <v>3449</v>
      </c>
      <c r="E523" s="743" t="s">
        <v>2392</v>
      </c>
      <c r="F523" s="661" t="s">
        <v>2367</v>
      </c>
      <c r="G523" s="661" t="s">
        <v>2569</v>
      </c>
      <c r="H523" s="661" t="s">
        <v>566</v>
      </c>
      <c r="I523" s="661" t="s">
        <v>3317</v>
      </c>
      <c r="J523" s="661" t="s">
        <v>3002</v>
      </c>
      <c r="K523" s="661" t="s">
        <v>3318</v>
      </c>
      <c r="L523" s="662">
        <v>0</v>
      </c>
      <c r="M523" s="662">
        <v>0</v>
      </c>
      <c r="N523" s="661">
        <v>2</v>
      </c>
      <c r="O523" s="744">
        <v>0.5</v>
      </c>
      <c r="P523" s="662"/>
      <c r="Q523" s="677"/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7</v>
      </c>
      <c r="B524" s="661" t="s">
        <v>2167</v>
      </c>
      <c r="C524" s="661" t="s">
        <v>2372</v>
      </c>
      <c r="D524" s="742" t="s">
        <v>3449</v>
      </c>
      <c r="E524" s="743" t="s">
        <v>2392</v>
      </c>
      <c r="F524" s="661" t="s">
        <v>2367</v>
      </c>
      <c r="G524" s="661" t="s">
        <v>2691</v>
      </c>
      <c r="H524" s="661" t="s">
        <v>566</v>
      </c>
      <c r="I524" s="661" t="s">
        <v>3319</v>
      </c>
      <c r="J524" s="661" t="s">
        <v>3320</v>
      </c>
      <c r="K524" s="661" t="s">
        <v>1601</v>
      </c>
      <c r="L524" s="662">
        <v>0</v>
      </c>
      <c r="M524" s="662">
        <v>0</v>
      </c>
      <c r="N524" s="661">
        <v>3</v>
      </c>
      <c r="O524" s="744">
        <v>1</v>
      </c>
      <c r="P524" s="662"/>
      <c r="Q524" s="677"/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7</v>
      </c>
      <c r="B525" s="661" t="s">
        <v>2167</v>
      </c>
      <c r="C525" s="661" t="s">
        <v>2372</v>
      </c>
      <c r="D525" s="742" t="s">
        <v>3449</v>
      </c>
      <c r="E525" s="743" t="s">
        <v>2392</v>
      </c>
      <c r="F525" s="661" t="s">
        <v>2367</v>
      </c>
      <c r="G525" s="661" t="s">
        <v>2691</v>
      </c>
      <c r="H525" s="661" t="s">
        <v>566</v>
      </c>
      <c r="I525" s="661" t="s">
        <v>3010</v>
      </c>
      <c r="J525" s="661" t="s">
        <v>3011</v>
      </c>
      <c r="K525" s="661" t="s">
        <v>2741</v>
      </c>
      <c r="L525" s="662">
        <v>0</v>
      </c>
      <c r="M525" s="662">
        <v>0</v>
      </c>
      <c r="N525" s="661">
        <v>1</v>
      </c>
      <c r="O525" s="744">
        <v>0.5</v>
      </c>
      <c r="P525" s="662">
        <v>0</v>
      </c>
      <c r="Q525" s="677"/>
      <c r="R525" s="661">
        <v>1</v>
      </c>
      <c r="S525" s="677">
        <v>1</v>
      </c>
      <c r="T525" s="744">
        <v>0.5</v>
      </c>
      <c r="U525" s="700">
        <v>1</v>
      </c>
    </row>
    <row r="526" spans="1:21" ht="14.4" customHeight="1" x14ac:dyDescent="0.3">
      <c r="A526" s="660">
        <v>7</v>
      </c>
      <c r="B526" s="661" t="s">
        <v>2167</v>
      </c>
      <c r="C526" s="661" t="s">
        <v>2372</v>
      </c>
      <c r="D526" s="742" t="s">
        <v>3449</v>
      </c>
      <c r="E526" s="743" t="s">
        <v>2392</v>
      </c>
      <c r="F526" s="661" t="s">
        <v>2367</v>
      </c>
      <c r="G526" s="661" t="s">
        <v>3321</v>
      </c>
      <c r="H526" s="661" t="s">
        <v>566</v>
      </c>
      <c r="I526" s="661" t="s">
        <v>3322</v>
      </c>
      <c r="J526" s="661" t="s">
        <v>3323</v>
      </c>
      <c r="K526" s="661" t="s">
        <v>3324</v>
      </c>
      <c r="L526" s="662">
        <v>0</v>
      </c>
      <c r="M526" s="662">
        <v>0</v>
      </c>
      <c r="N526" s="661">
        <v>1</v>
      </c>
      <c r="O526" s="744">
        <v>1</v>
      </c>
      <c r="P526" s="662">
        <v>0</v>
      </c>
      <c r="Q526" s="677"/>
      <c r="R526" s="661">
        <v>1</v>
      </c>
      <c r="S526" s="677">
        <v>1</v>
      </c>
      <c r="T526" s="744">
        <v>1</v>
      </c>
      <c r="U526" s="700">
        <v>1</v>
      </c>
    </row>
    <row r="527" spans="1:21" ht="14.4" customHeight="1" x14ac:dyDescent="0.3">
      <c r="A527" s="660">
        <v>7</v>
      </c>
      <c r="B527" s="661" t="s">
        <v>2167</v>
      </c>
      <c r="C527" s="661" t="s">
        <v>2372</v>
      </c>
      <c r="D527" s="742" t="s">
        <v>3449</v>
      </c>
      <c r="E527" s="743" t="s">
        <v>2393</v>
      </c>
      <c r="F527" s="661" t="s">
        <v>2367</v>
      </c>
      <c r="G527" s="661" t="s">
        <v>2624</v>
      </c>
      <c r="H527" s="661" t="s">
        <v>566</v>
      </c>
      <c r="I527" s="661" t="s">
        <v>804</v>
      </c>
      <c r="J527" s="661" t="s">
        <v>2625</v>
      </c>
      <c r="K527" s="661" t="s">
        <v>2626</v>
      </c>
      <c r="L527" s="662">
        <v>0</v>
      </c>
      <c r="M527" s="662">
        <v>0</v>
      </c>
      <c r="N527" s="661">
        <v>1</v>
      </c>
      <c r="O527" s="744">
        <v>0.5</v>
      </c>
      <c r="P527" s="662">
        <v>0</v>
      </c>
      <c r="Q527" s="677"/>
      <c r="R527" s="661">
        <v>1</v>
      </c>
      <c r="S527" s="677">
        <v>1</v>
      </c>
      <c r="T527" s="744">
        <v>0.5</v>
      </c>
      <c r="U527" s="700">
        <v>1</v>
      </c>
    </row>
    <row r="528" spans="1:21" ht="14.4" customHeight="1" x14ac:dyDescent="0.3">
      <c r="A528" s="660">
        <v>7</v>
      </c>
      <c r="B528" s="661" t="s">
        <v>2167</v>
      </c>
      <c r="C528" s="661" t="s">
        <v>2372</v>
      </c>
      <c r="D528" s="742" t="s">
        <v>3449</v>
      </c>
      <c r="E528" s="743" t="s">
        <v>2393</v>
      </c>
      <c r="F528" s="661" t="s">
        <v>2367</v>
      </c>
      <c r="G528" s="661" t="s">
        <v>2627</v>
      </c>
      <c r="H528" s="661" t="s">
        <v>566</v>
      </c>
      <c r="I528" s="661" t="s">
        <v>2628</v>
      </c>
      <c r="J528" s="661" t="s">
        <v>2629</v>
      </c>
      <c r="K528" s="661" t="s">
        <v>2630</v>
      </c>
      <c r="L528" s="662">
        <v>0</v>
      </c>
      <c r="M528" s="662">
        <v>0</v>
      </c>
      <c r="N528" s="661">
        <v>4</v>
      </c>
      <c r="O528" s="744">
        <v>3.5</v>
      </c>
      <c r="P528" s="662">
        <v>0</v>
      </c>
      <c r="Q528" s="677"/>
      <c r="R528" s="661">
        <v>4</v>
      </c>
      <c r="S528" s="677">
        <v>1</v>
      </c>
      <c r="T528" s="744">
        <v>3.5</v>
      </c>
      <c r="U528" s="700">
        <v>1</v>
      </c>
    </row>
    <row r="529" spans="1:21" ht="14.4" customHeight="1" x14ac:dyDescent="0.3">
      <c r="A529" s="660">
        <v>7</v>
      </c>
      <c r="B529" s="661" t="s">
        <v>2167</v>
      </c>
      <c r="C529" s="661" t="s">
        <v>2372</v>
      </c>
      <c r="D529" s="742" t="s">
        <v>3449</v>
      </c>
      <c r="E529" s="743" t="s">
        <v>2396</v>
      </c>
      <c r="F529" s="661" t="s">
        <v>2367</v>
      </c>
      <c r="G529" s="661" t="s">
        <v>2754</v>
      </c>
      <c r="H529" s="661" t="s">
        <v>566</v>
      </c>
      <c r="I529" s="661" t="s">
        <v>2895</v>
      </c>
      <c r="J529" s="661" t="s">
        <v>2756</v>
      </c>
      <c r="K529" s="661" t="s">
        <v>2896</v>
      </c>
      <c r="L529" s="662">
        <v>32.28</v>
      </c>
      <c r="M529" s="662">
        <v>129.12</v>
      </c>
      <c r="N529" s="661">
        <v>4</v>
      </c>
      <c r="O529" s="744">
        <v>1.5</v>
      </c>
      <c r="P529" s="662">
        <v>64.56</v>
      </c>
      <c r="Q529" s="677">
        <v>0.5</v>
      </c>
      <c r="R529" s="661">
        <v>2</v>
      </c>
      <c r="S529" s="677">
        <v>0.5</v>
      </c>
      <c r="T529" s="744">
        <v>1</v>
      </c>
      <c r="U529" s="700">
        <v>0.66666666666666663</v>
      </c>
    </row>
    <row r="530" spans="1:21" ht="14.4" customHeight="1" x14ac:dyDescent="0.3">
      <c r="A530" s="660">
        <v>7</v>
      </c>
      <c r="B530" s="661" t="s">
        <v>2167</v>
      </c>
      <c r="C530" s="661" t="s">
        <v>2372</v>
      </c>
      <c r="D530" s="742" t="s">
        <v>3449</v>
      </c>
      <c r="E530" s="743" t="s">
        <v>2396</v>
      </c>
      <c r="F530" s="661" t="s">
        <v>2367</v>
      </c>
      <c r="G530" s="661" t="s">
        <v>2754</v>
      </c>
      <c r="H530" s="661" t="s">
        <v>566</v>
      </c>
      <c r="I530" s="661" t="s">
        <v>2755</v>
      </c>
      <c r="J530" s="661" t="s">
        <v>2756</v>
      </c>
      <c r="K530" s="661" t="s">
        <v>2757</v>
      </c>
      <c r="L530" s="662">
        <v>96.84</v>
      </c>
      <c r="M530" s="662">
        <v>193.68</v>
      </c>
      <c r="N530" s="661">
        <v>2</v>
      </c>
      <c r="O530" s="744">
        <v>1</v>
      </c>
      <c r="P530" s="662">
        <v>96.84</v>
      </c>
      <c r="Q530" s="677">
        <v>0.5</v>
      </c>
      <c r="R530" s="661">
        <v>1</v>
      </c>
      <c r="S530" s="677">
        <v>0.5</v>
      </c>
      <c r="T530" s="744">
        <v>0.5</v>
      </c>
      <c r="U530" s="700">
        <v>0.5</v>
      </c>
    </row>
    <row r="531" spans="1:21" ht="14.4" customHeight="1" x14ac:dyDescent="0.3">
      <c r="A531" s="660">
        <v>7</v>
      </c>
      <c r="B531" s="661" t="s">
        <v>2167</v>
      </c>
      <c r="C531" s="661" t="s">
        <v>2372</v>
      </c>
      <c r="D531" s="742" t="s">
        <v>3449</v>
      </c>
      <c r="E531" s="743" t="s">
        <v>2396</v>
      </c>
      <c r="F531" s="661" t="s">
        <v>2367</v>
      </c>
      <c r="G531" s="661" t="s">
        <v>2754</v>
      </c>
      <c r="H531" s="661" t="s">
        <v>566</v>
      </c>
      <c r="I531" s="661" t="s">
        <v>3325</v>
      </c>
      <c r="J531" s="661" t="s">
        <v>2756</v>
      </c>
      <c r="K531" s="661" t="s">
        <v>2896</v>
      </c>
      <c r="L531" s="662">
        <v>32.28</v>
      </c>
      <c r="M531" s="662">
        <v>32.28</v>
      </c>
      <c r="N531" s="661">
        <v>1</v>
      </c>
      <c r="O531" s="744">
        <v>0.5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7</v>
      </c>
      <c r="B532" s="661" t="s">
        <v>2167</v>
      </c>
      <c r="C532" s="661" t="s">
        <v>2372</v>
      </c>
      <c r="D532" s="742" t="s">
        <v>3449</v>
      </c>
      <c r="E532" s="743" t="s">
        <v>2396</v>
      </c>
      <c r="F532" s="661" t="s">
        <v>2367</v>
      </c>
      <c r="G532" s="661" t="s">
        <v>2754</v>
      </c>
      <c r="H532" s="661" t="s">
        <v>566</v>
      </c>
      <c r="I532" s="661" t="s">
        <v>3248</v>
      </c>
      <c r="J532" s="661" t="s">
        <v>3249</v>
      </c>
      <c r="K532" s="661" t="s">
        <v>3015</v>
      </c>
      <c r="L532" s="662">
        <v>0</v>
      </c>
      <c r="M532" s="662">
        <v>0</v>
      </c>
      <c r="N532" s="661">
        <v>6</v>
      </c>
      <c r="O532" s="744">
        <v>4.5</v>
      </c>
      <c r="P532" s="662">
        <v>0</v>
      </c>
      <c r="Q532" s="677"/>
      <c r="R532" s="661">
        <v>3</v>
      </c>
      <c r="S532" s="677">
        <v>0.5</v>
      </c>
      <c r="T532" s="744">
        <v>2</v>
      </c>
      <c r="U532" s="700">
        <v>0.44444444444444442</v>
      </c>
    </row>
    <row r="533" spans="1:21" ht="14.4" customHeight="1" x14ac:dyDescent="0.3">
      <c r="A533" s="660">
        <v>7</v>
      </c>
      <c r="B533" s="661" t="s">
        <v>2167</v>
      </c>
      <c r="C533" s="661" t="s">
        <v>2372</v>
      </c>
      <c r="D533" s="742" t="s">
        <v>3449</v>
      </c>
      <c r="E533" s="743" t="s">
        <v>2396</v>
      </c>
      <c r="F533" s="661" t="s">
        <v>2367</v>
      </c>
      <c r="G533" s="661" t="s">
        <v>2754</v>
      </c>
      <c r="H533" s="661" t="s">
        <v>566</v>
      </c>
      <c r="I533" s="661" t="s">
        <v>3013</v>
      </c>
      <c r="J533" s="661" t="s">
        <v>3014</v>
      </c>
      <c r="K533" s="661" t="s">
        <v>3015</v>
      </c>
      <c r="L533" s="662">
        <v>0</v>
      </c>
      <c r="M533" s="662">
        <v>0</v>
      </c>
      <c r="N533" s="661">
        <v>3</v>
      </c>
      <c r="O533" s="744">
        <v>1.5</v>
      </c>
      <c r="P533" s="662"/>
      <c r="Q533" s="677"/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7</v>
      </c>
      <c r="B534" s="661" t="s">
        <v>2167</v>
      </c>
      <c r="C534" s="661" t="s">
        <v>2372</v>
      </c>
      <c r="D534" s="742" t="s">
        <v>3449</v>
      </c>
      <c r="E534" s="743" t="s">
        <v>2396</v>
      </c>
      <c r="F534" s="661" t="s">
        <v>2367</v>
      </c>
      <c r="G534" s="661" t="s">
        <v>3326</v>
      </c>
      <c r="H534" s="661" t="s">
        <v>566</v>
      </c>
      <c r="I534" s="661" t="s">
        <v>3327</v>
      </c>
      <c r="J534" s="661" t="s">
        <v>3328</v>
      </c>
      <c r="K534" s="661" t="s">
        <v>3329</v>
      </c>
      <c r="L534" s="662">
        <v>16.920000000000002</v>
      </c>
      <c r="M534" s="662">
        <v>16.920000000000002</v>
      </c>
      <c r="N534" s="661">
        <v>1</v>
      </c>
      <c r="O534" s="744">
        <v>0.5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7</v>
      </c>
      <c r="B535" s="661" t="s">
        <v>2167</v>
      </c>
      <c r="C535" s="661" t="s">
        <v>2372</v>
      </c>
      <c r="D535" s="742" t="s">
        <v>3449</v>
      </c>
      <c r="E535" s="743" t="s">
        <v>2396</v>
      </c>
      <c r="F535" s="661" t="s">
        <v>2367</v>
      </c>
      <c r="G535" s="661" t="s">
        <v>2597</v>
      </c>
      <c r="H535" s="661" t="s">
        <v>566</v>
      </c>
      <c r="I535" s="661" t="s">
        <v>1231</v>
      </c>
      <c r="J535" s="661" t="s">
        <v>2599</v>
      </c>
      <c r="K535" s="661" t="s">
        <v>2897</v>
      </c>
      <c r="L535" s="662">
        <v>51.43</v>
      </c>
      <c r="M535" s="662">
        <v>977.17</v>
      </c>
      <c r="N535" s="661">
        <v>19</v>
      </c>
      <c r="O535" s="744">
        <v>6.5</v>
      </c>
      <c r="P535" s="662">
        <v>257.14999999999998</v>
      </c>
      <c r="Q535" s="677">
        <v>0.26315789473684209</v>
      </c>
      <c r="R535" s="661">
        <v>5</v>
      </c>
      <c r="S535" s="677">
        <v>0.26315789473684209</v>
      </c>
      <c r="T535" s="744">
        <v>3.5</v>
      </c>
      <c r="U535" s="700">
        <v>0.53846153846153844</v>
      </c>
    </row>
    <row r="536" spans="1:21" ht="14.4" customHeight="1" x14ac:dyDescent="0.3">
      <c r="A536" s="660">
        <v>7</v>
      </c>
      <c r="B536" s="661" t="s">
        <v>2167</v>
      </c>
      <c r="C536" s="661" t="s">
        <v>2372</v>
      </c>
      <c r="D536" s="742" t="s">
        <v>3449</v>
      </c>
      <c r="E536" s="743" t="s">
        <v>2396</v>
      </c>
      <c r="F536" s="661" t="s">
        <v>2367</v>
      </c>
      <c r="G536" s="661" t="s">
        <v>3250</v>
      </c>
      <c r="H536" s="661" t="s">
        <v>566</v>
      </c>
      <c r="I536" s="661" t="s">
        <v>3330</v>
      </c>
      <c r="J536" s="661" t="s">
        <v>3331</v>
      </c>
      <c r="K536" s="661" t="s">
        <v>3151</v>
      </c>
      <c r="L536" s="662">
        <v>93.18</v>
      </c>
      <c r="M536" s="662">
        <v>465.90000000000003</v>
      </c>
      <c r="N536" s="661">
        <v>5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7</v>
      </c>
      <c r="B537" s="661" t="s">
        <v>2167</v>
      </c>
      <c r="C537" s="661" t="s">
        <v>2372</v>
      </c>
      <c r="D537" s="742" t="s">
        <v>3449</v>
      </c>
      <c r="E537" s="743" t="s">
        <v>2396</v>
      </c>
      <c r="F537" s="661" t="s">
        <v>2367</v>
      </c>
      <c r="G537" s="661" t="s">
        <v>2624</v>
      </c>
      <c r="H537" s="661" t="s">
        <v>566</v>
      </c>
      <c r="I537" s="661" t="s">
        <v>2818</v>
      </c>
      <c r="J537" s="661" t="s">
        <v>2819</v>
      </c>
      <c r="K537" s="661" t="s">
        <v>2820</v>
      </c>
      <c r="L537" s="662">
        <v>0</v>
      </c>
      <c r="M537" s="662">
        <v>0</v>
      </c>
      <c r="N537" s="661">
        <v>1</v>
      </c>
      <c r="O537" s="744">
        <v>0.5</v>
      </c>
      <c r="P537" s="662">
        <v>0</v>
      </c>
      <c r="Q537" s="677"/>
      <c r="R537" s="661">
        <v>1</v>
      </c>
      <c r="S537" s="677">
        <v>1</v>
      </c>
      <c r="T537" s="744">
        <v>0.5</v>
      </c>
      <c r="U537" s="700">
        <v>1</v>
      </c>
    </row>
    <row r="538" spans="1:21" ht="14.4" customHeight="1" x14ac:dyDescent="0.3">
      <c r="A538" s="660">
        <v>7</v>
      </c>
      <c r="B538" s="661" t="s">
        <v>2167</v>
      </c>
      <c r="C538" s="661" t="s">
        <v>2372</v>
      </c>
      <c r="D538" s="742" t="s">
        <v>3449</v>
      </c>
      <c r="E538" s="743" t="s">
        <v>2396</v>
      </c>
      <c r="F538" s="661" t="s">
        <v>2367</v>
      </c>
      <c r="G538" s="661" t="s">
        <v>2900</v>
      </c>
      <c r="H538" s="661" t="s">
        <v>566</v>
      </c>
      <c r="I538" s="661" t="s">
        <v>2901</v>
      </c>
      <c r="J538" s="661" t="s">
        <v>2902</v>
      </c>
      <c r="K538" s="661" t="s">
        <v>2903</v>
      </c>
      <c r="L538" s="662">
        <v>969.48</v>
      </c>
      <c r="M538" s="662">
        <v>969.48</v>
      </c>
      <c r="N538" s="661">
        <v>1</v>
      </c>
      <c r="O538" s="744">
        <v>1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7</v>
      </c>
      <c r="B539" s="661" t="s">
        <v>2167</v>
      </c>
      <c r="C539" s="661" t="s">
        <v>2372</v>
      </c>
      <c r="D539" s="742" t="s">
        <v>3449</v>
      </c>
      <c r="E539" s="743" t="s">
        <v>2396</v>
      </c>
      <c r="F539" s="661" t="s">
        <v>2367</v>
      </c>
      <c r="G539" s="661" t="s">
        <v>2900</v>
      </c>
      <c r="H539" s="661" t="s">
        <v>1517</v>
      </c>
      <c r="I539" s="661" t="s">
        <v>2904</v>
      </c>
      <c r="J539" s="661" t="s">
        <v>2905</v>
      </c>
      <c r="K539" s="661" t="s">
        <v>2906</v>
      </c>
      <c r="L539" s="662">
        <v>754.04</v>
      </c>
      <c r="M539" s="662">
        <v>15834.839999999998</v>
      </c>
      <c r="N539" s="661">
        <v>21</v>
      </c>
      <c r="O539" s="744">
        <v>4</v>
      </c>
      <c r="P539" s="662">
        <v>3016.16</v>
      </c>
      <c r="Q539" s="677">
        <v>0.19047619047619049</v>
      </c>
      <c r="R539" s="661">
        <v>4</v>
      </c>
      <c r="S539" s="677">
        <v>0.19047619047619047</v>
      </c>
      <c r="T539" s="744">
        <v>1</v>
      </c>
      <c r="U539" s="700">
        <v>0.25</v>
      </c>
    </row>
    <row r="540" spans="1:21" ht="14.4" customHeight="1" x14ac:dyDescent="0.3">
      <c r="A540" s="660">
        <v>7</v>
      </c>
      <c r="B540" s="661" t="s">
        <v>2167</v>
      </c>
      <c r="C540" s="661" t="s">
        <v>2372</v>
      </c>
      <c r="D540" s="742" t="s">
        <v>3449</v>
      </c>
      <c r="E540" s="743" t="s">
        <v>2396</v>
      </c>
      <c r="F540" s="661" t="s">
        <v>2367</v>
      </c>
      <c r="G540" s="661" t="s">
        <v>2900</v>
      </c>
      <c r="H540" s="661" t="s">
        <v>1517</v>
      </c>
      <c r="I540" s="661" t="s">
        <v>2907</v>
      </c>
      <c r="J540" s="661" t="s">
        <v>2908</v>
      </c>
      <c r="K540" s="661" t="s">
        <v>2909</v>
      </c>
      <c r="L540" s="662">
        <v>1131.06</v>
      </c>
      <c r="M540" s="662">
        <v>6786.36</v>
      </c>
      <c r="N540" s="661">
        <v>6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7</v>
      </c>
      <c r="B541" s="661" t="s">
        <v>2167</v>
      </c>
      <c r="C541" s="661" t="s">
        <v>2372</v>
      </c>
      <c r="D541" s="742" t="s">
        <v>3449</v>
      </c>
      <c r="E541" s="743" t="s">
        <v>2396</v>
      </c>
      <c r="F541" s="661" t="s">
        <v>2367</v>
      </c>
      <c r="G541" s="661" t="s">
        <v>2900</v>
      </c>
      <c r="H541" s="661" t="s">
        <v>1517</v>
      </c>
      <c r="I541" s="661" t="s">
        <v>2910</v>
      </c>
      <c r="J541" s="661" t="s">
        <v>2911</v>
      </c>
      <c r="K541" s="661" t="s">
        <v>2912</v>
      </c>
      <c r="L541" s="662">
        <v>1508.08</v>
      </c>
      <c r="M541" s="662">
        <v>18096.96</v>
      </c>
      <c r="N541" s="661">
        <v>12</v>
      </c>
      <c r="O541" s="744">
        <v>2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7</v>
      </c>
      <c r="B542" s="661" t="s">
        <v>2167</v>
      </c>
      <c r="C542" s="661" t="s">
        <v>2372</v>
      </c>
      <c r="D542" s="742" t="s">
        <v>3449</v>
      </c>
      <c r="E542" s="743" t="s">
        <v>2396</v>
      </c>
      <c r="F542" s="661" t="s">
        <v>2367</v>
      </c>
      <c r="G542" s="661" t="s">
        <v>2900</v>
      </c>
      <c r="H542" s="661" t="s">
        <v>566</v>
      </c>
      <c r="I542" s="661" t="s">
        <v>2913</v>
      </c>
      <c r="J542" s="661" t="s">
        <v>2914</v>
      </c>
      <c r="K542" s="661" t="s">
        <v>2915</v>
      </c>
      <c r="L542" s="662">
        <v>646.32000000000005</v>
      </c>
      <c r="M542" s="662">
        <v>9694.7999999999993</v>
      </c>
      <c r="N542" s="661">
        <v>15</v>
      </c>
      <c r="O542" s="744">
        <v>4</v>
      </c>
      <c r="P542" s="662">
        <v>5816.88</v>
      </c>
      <c r="Q542" s="677">
        <v>0.60000000000000009</v>
      </c>
      <c r="R542" s="661">
        <v>9</v>
      </c>
      <c r="S542" s="677">
        <v>0.6</v>
      </c>
      <c r="T542" s="744">
        <v>3</v>
      </c>
      <c r="U542" s="700">
        <v>0.75</v>
      </c>
    </row>
    <row r="543" spans="1:21" ht="14.4" customHeight="1" x14ac:dyDescent="0.3">
      <c r="A543" s="660">
        <v>7</v>
      </c>
      <c r="B543" s="661" t="s">
        <v>2167</v>
      </c>
      <c r="C543" s="661" t="s">
        <v>2372</v>
      </c>
      <c r="D543" s="742" t="s">
        <v>3449</v>
      </c>
      <c r="E543" s="743" t="s">
        <v>2396</v>
      </c>
      <c r="F543" s="661" t="s">
        <v>2367</v>
      </c>
      <c r="G543" s="661" t="s">
        <v>2627</v>
      </c>
      <c r="H543" s="661" t="s">
        <v>566</v>
      </c>
      <c r="I543" s="661" t="s">
        <v>2916</v>
      </c>
      <c r="J543" s="661" t="s">
        <v>2917</v>
      </c>
      <c r="K543" s="661" t="s">
        <v>2918</v>
      </c>
      <c r="L543" s="662">
        <v>0</v>
      </c>
      <c r="M543" s="662">
        <v>0</v>
      </c>
      <c r="N543" s="661">
        <v>2</v>
      </c>
      <c r="O543" s="744">
        <v>1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7</v>
      </c>
      <c r="B544" s="661" t="s">
        <v>2167</v>
      </c>
      <c r="C544" s="661" t="s">
        <v>2372</v>
      </c>
      <c r="D544" s="742" t="s">
        <v>3449</v>
      </c>
      <c r="E544" s="743" t="s">
        <v>2396</v>
      </c>
      <c r="F544" s="661" t="s">
        <v>2367</v>
      </c>
      <c r="G544" s="661" t="s">
        <v>2627</v>
      </c>
      <c r="H544" s="661" t="s">
        <v>566</v>
      </c>
      <c r="I544" s="661" t="s">
        <v>3048</v>
      </c>
      <c r="J544" s="661" t="s">
        <v>3049</v>
      </c>
      <c r="K544" s="661" t="s">
        <v>3050</v>
      </c>
      <c r="L544" s="662">
        <v>211.42</v>
      </c>
      <c r="M544" s="662">
        <v>422.84</v>
      </c>
      <c r="N544" s="661">
        <v>2</v>
      </c>
      <c r="O544" s="744">
        <v>1.5</v>
      </c>
      <c r="P544" s="662">
        <v>211.42</v>
      </c>
      <c r="Q544" s="677">
        <v>0.5</v>
      </c>
      <c r="R544" s="661">
        <v>1</v>
      </c>
      <c r="S544" s="677">
        <v>0.5</v>
      </c>
      <c r="T544" s="744">
        <v>1</v>
      </c>
      <c r="U544" s="700">
        <v>0.66666666666666663</v>
      </c>
    </row>
    <row r="545" spans="1:21" ht="14.4" customHeight="1" x14ac:dyDescent="0.3">
      <c r="A545" s="660">
        <v>7</v>
      </c>
      <c r="B545" s="661" t="s">
        <v>2167</v>
      </c>
      <c r="C545" s="661" t="s">
        <v>2372</v>
      </c>
      <c r="D545" s="742" t="s">
        <v>3449</v>
      </c>
      <c r="E545" s="743" t="s">
        <v>2396</v>
      </c>
      <c r="F545" s="661" t="s">
        <v>2367</v>
      </c>
      <c r="G545" s="661" t="s">
        <v>2627</v>
      </c>
      <c r="H545" s="661" t="s">
        <v>566</v>
      </c>
      <c r="I545" s="661" t="s">
        <v>3332</v>
      </c>
      <c r="J545" s="661" t="s">
        <v>3049</v>
      </c>
      <c r="K545" s="661" t="s">
        <v>3333</v>
      </c>
      <c r="L545" s="662">
        <v>0</v>
      </c>
      <c r="M545" s="662">
        <v>0</v>
      </c>
      <c r="N545" s="661">
        <v>1</v>
      </c>
      <c r="O545" s="744">
        <v>0.5</v>
      </c>
      <c r="P545" s="662"/>
      <c r="Q545" s="677"/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7</v>
      </c>
      <c r="B546" s="661" t="s">
        <v>2167</v>
      </c>
      <c r="C546" s="661" t="s">
        <v>2372</v>
      </c>
      <c r="D546" s="742" t="s">
        <v>3449</v>
      </c>
      <c r="E546" s="743" t="s">
        <v>2396</v>
      </c>
      <c r="F546" s="661" t="s">
        <v>2367</v>
      </c>
      <c r="G546" s="661" t="s">
        <v>2491</v>
      </c>
      <c r="H546" s="661" t="s">
        <v>566</v>
      </c>
      <c r="I546" s="661" t="s">
        <v>3334</v>
      </c>
      <c r="J546" s="661" t="s">
        <v>3335</v>
      </c>
      <c r="K546" s="661" t="s">
        <v>3168</v>
      </c>
      <c r="L546" s="662">
        <v>64.56</v>
      </c>
      <c r="M546" s="662">
        <v>64.56</v>
      </c>
      <c r="N546" s="661">
        <v>1</v>
      </c>
      <c r="O546" s="744">
        <v>0.5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7</v>
      </c>
      <c r="B547" s="661" t="s">
        <v>2167</v>
      </c>
      <c r="C547" s="661" t="s">
        <v>2372</v>
      </c>
      <c r="D547" s="742" t="s">
        <v>3449</v>
      </c>
      <c r="E547" s="743" t="s">
        <v>2396</v>
      </c>
      <c r="F547" s="661" t="s">
        <v>2367</v>
      </c>
      <c r="G547" s="661" t="s">
        <v>2501</v>
      </c>
      <c r="H547" s="661" t="s">
        <v>566</v>
      </c>
      <c r="I547" s="661" t="s">
        <v>2502</v>
      </c>
      <c r="J547" s="661" t="s">
        <v>2503</v>
      </c>
      <c r="K547" s="661" t="s">
        <v>2504</v>
      </c>
      <c r="L547" s="662">
        <v>24.68</v>
      </c>
      <c r="M547" s="662">
        <v>518.28</v>
      </c>
      <c r="N547" s="661">
        <v>21</v>
      </c>
      <c r="O547" s="744">
        <v>4.5</v>
      </c>
      <c r="P547" s="662">
        <v>222.12</v>
      </c>
      <c r="Q547" s="677">
        <v>0.4285714285714286</v>
      </c>
      <c r="R547" s="661">
        <v>9</v>
      </c>
      <c r="S547" s="677">
        <v>0.42857142857142855</v>
      </c>
      <c r="T547" s="744">
        <v>2.5</v>
      </c>
      <c r="U547" s="700">
        <v>0.55555555555555558</v>
      </c>
    </row>
    <row r="548" spans="1:21" ht="14.4" customHeight="1" x14ac:dyDescent="0.3">
      <c r="A548" s="660">
        <v>7</v>
      </c>
      <c r="B548" s="661" t="s">
        <v>2167</v>
      </c>
      <c r="C548" s="661" t="s">
        <v>2372</v>
      </c>
      <c r="D548" s="742" t="s">
        <v>3449</v>
      </c>
      <c r="E548" s="743" t="s">
        <v>2396</v>
      </c>
      <c r="F548" s="661" t="s">
        <v>2367</v>
      </c>
      <c r="G548" s="661" t="s">
        <v>2501</v>
      </c>
      <c r="H548" s="661" t="s">
        <v>566</v>
      </c>
      <c r="I548" s="661" t="s">
        <v>2919</v>
      </c>
      <c r="J548" s="661" t="s">
        <v>2920</v>
      </c>
      <c r="K548" s="661" t="s">
        <v>2921</v>
      </c>
      <c r="L548" s="662">
        <v>74.06</v>
      </c>
      <c r="M548" s="662">
        <v>888.72</v>
      </c>
      <c r="N548" s="661">
        <v>12</v>
      </c>
      <c r="O548" s="744">
        <v>2.5</v>
      </c>
      <c r="P548" s="662">
        <v>222.18</v>
      </c>
      <c r="Q548" s="677">
        <v>0.25</v>
      </c>
      <c r="R548" s="661">
        <v>3</v>
      </c>
      <c r="S548" s="677">
        <v>0.25</v>
      </c>
      <c r="T548" s="744">
        <v>0.5</v>
      </c>
      <c r="U548" s="700">
        <v>0.2</v>
      </c>
    </row>
    <row r="549" spans="1:21" ht="14.4" customHeight="1" x14ac:dyDescent="0.3">
      <c r="A549" s="660">
        <v>7</v>
      </c>
      <c r="B549" s="661" t="s">
        <v>2167</v>
      </c>
      <c r="C549" s="661" t="s">
        <v>2372</v>
      </c>
      <c r="D549" s="742" t="s">
        <v>3449</v>
      </c>
      <c r="E549" s="743" t="s">
        <v>2396</v>
      </c>
      <c r="F549" s="661" t="s">
        <v>2367</v>
      </c>
      <c r="G549" s="661" t="s">
        <v>3336</v>
      </c>
      <c r="H549" s="661" t="s">
        <v>566</v>
      </c>
      <c r="I549" s="661" t="s">
        <v>810</v>
      </c>
      <c r="J549" s="661" t="s">
        <v>3337</v>
      </c>
      <c r="K549" s="661" t="s">
        <v>3338</v>
      </c>
      <c r="L549" s="662">
        <v>49.63</v>
      </c>
      <c r="M549" s="662">
        <v>49.63</v>
      </c>
      <c r="N549" s="661">
        <v>1</v>
      </c>
      <c r="O549" s="744">
        <v>0.5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7</v>
      </c>
      <c r="B550" s="661" t="s">
        <v>2167</v>
      </c>
      <c r="C550" s="661" t="s">
        <v>2372</v>
      </c>
      <c r="D550" s="742" t="s">
        <v>3449</v>
      </c>
      <c r="E550" s="743" t="s">
        <v>2396</v>
      </c>
      <c r="F550" s="661" t="s">
        <v>2367</v>
      </c>
      <c r="G550" s="661" t="s">
        <v>3339</v>
      </c>
      <c r="H550" s="661" t="s">
        <v>566</v>
      </c>
      <c r="I550" s="661" t="s">
        <v>3340</v>
      </c>
      <c r="J550" s="661" t="s">
        <v>3341</v>
      </c>
      <c r="K550" s="661" t="s">
        <v>3342</v>
      </c>
      <c r="L550" s="662">
        <v>798.69</v>
      </c>
      <c r="M550" s="662">
        <v>798.69</v>
      </c>
      <c r="N550" s="661">
        <v>1</v>
      </c>
      <c r="O550" s="744">
        <v>1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7</v>
      </c>
      <c r="B551" s="661" t="s">
        <v>2167</v>
      </c>
      <c r="C551" s="661" t="s">
        <v>2372</v>
      </c>
      <c r="D551" s="742" t="s">
        <v>3449</v>
      </c>
      <c r="E551" s="743" t="s">
        <v>2396</v>
      </c>
      <c r="F551" s="661" t="s">
        <v>2367</v>
      </c>
      <c r="G551" s="661" t="s">
        <v>2669</v>
      </c>
      <c r="H551" s="661" t="s">
        <v>566</v>
      </c>
      <c r="I551" s="661" t="s">
        <v>2670</v>
      </c>
      <c r="J551" s="661" t="s">
        <v>2671</v>
      </c>
      <c r="K551" s="661" t="s">
        <v>2672</v>
      </c>
      <c r="L551" s="662">
        <v>44.28</v>
      </c>
      <c r="M551" s="662">
        <v>44.28</v>
      </c>
      <c r="N551" s="661">
        <v>1</v>
      </c>
      <c r="O551" s="744">
        <v>1</v>
      </c>
      <c r="P551" s="662">
        <v>44.28</v>
      </c>
      <c r="Q551" s="677">
        <v>1</v>
      </c>
      <c r="R551" s="661">
        <v>1</v>
      </c>
      <c r="S551" s="677">
        <v>1</v>
      </c>
      <c r="T551" s="744">
        <v>1</v>
      </c>
      <c r="U551" s="700">
        <v>1</v>
      </c>
    </row>
    <row r="552" spans="1:21" ht="14.4" customHeight="1" x14ac:dyDescent="0.3">
      <c r="A552" s="660">
        <v>7</v>
      </c>
      <c r="B552" s="661" t="s">
        <v>2167</v>
      </c>
      <c r="C552" s="661" t="s">
        <v>2372</v>
      </c>
      <c r="D552" s="742" t="s">
        <v>3449</v>
      </c>
      <c r="E552" s="743" t="s">
        <v>2396</v>
      </c>
      <c r="F552" s="661" t="s">
        <v>2367</v>
      </c>
      <c r="G552" s="661" t="s">
        <v>2824</v>
      </c>
      <c r="H552" s="661" t="s">
        <v>566</v>
      </c>
      <c r="I552" s="661" t="s">
        <v>3055</v>
      </c>
      <c r="J552" s="661" t="s">
        <v>3056</v>
      </c>
      <c r="K552" s="661" t="s">
        <v>3057</v>
      </c>
      <c r="L552" s="662">
        <v>232.68</v>
      </c>
      <c r="M552" s="662">
        <v>5584.32</v>
      </c>
      <c r="N552" s="661">
        <v>24</v>
      </c>
      <c r="O552" s="744">
        <v>6</v>
      </c>
      <c r="P552" s="662">
        <v>5584.32</v>
      </c>
      <c r="Q552" s="677">
        <v>1</v>
      </c>
      <c r="R552" s="661">
        <v>24</v>
      </c>
      <c r="S552" s="677">
        <v>1</v>
      </c>
      <c r="T552" s="744">
        <v>6</v>
      </c>
      <c r="U552" s="700">
        <v>1</v>
      </c>
    </row>
    <row r="553" spans="1:21" ht="14.4" customHeight="1" x14ac:dyDescent="0.3">
      <c r="A553" s="660">
        <v>7</v>
      </c>
      <c r="B553" s="661" t="s">
        <v>2167</v>
      </c>
      <c r="C553" s="661" t="s">
        <v>2372</v>
      </c>
      <c r="D553" s="742" t="s">
        <v>3449</v>
      </c>
      <c r="E553" s="743" t="s">
        <v>2396</v>
      </c>
      <c r="F553" s="661" t="s">
        <v>2367</v>
      </c>
      <c r="G553" s="661" t="s">
        <v>2824</v>
      </c>
      <c r="H553" s="661" t="s">
        <v>566</v>
      </c>
      <c r="I553" s="661" t="s">
        <v>3343</v>
      </c>
      <c r="J553" s="661" t="s">
        <v>3344</v>
      </c>
      <c r="K553" s="661" t="s">
        <v>3345</v>
      </c>
      <c r="L553" s="662">
        <v>0</v>
      </c>
      <c r="M553" s="662">
        <v>0</v>
      </c>
      <c r="N553" s="661">
        <v>11</v>
      </c>
      <c r="O553" s="744">
        <v>2</v>
      </c>
      <c r="P553" s="662">
        <v>0</v>
      </c>
      <c r="Q553" s="677"/>
      <c r="R553" s="661">
        <v>11</v>
      </c>
      <c r="S553" s="677">
        <v>1</v>
      </c>
      <c r="T553" s="744">
        <v>2</v>
      </c>
      <c r="U553" s="700">
        <v>1</v>
      </c>
    </row>
    <row r="554" spans="1:21" ht="14.4" customHeight="1" x14ac:dyDescent="0.3">
      <c r="A554" s="660">
        <v>7</v>
      </c>
      <c r="B554" s="661" t="s">
        <v>2167</v>
      </c>
      <c r="C554" s="661" t="s">
        <v>2372</v>
      </c>
      <c r="D554" s="742" t="s">
        <v>3449</v>
      </c>
      <c r="E554" s="743" t="s">
        <v>2396</v>
      </c>
      <c r="F554" s="661" t="s">
        <v>2367</v>
      </c>
      <c r="G554" s="661" t="s">
        <v>2824</v>
      </c>
      <c r="H554" s="661" t="s">
        <v>566</v>
      </c>
      <c r="I554" s="661" t="s">
        <v>3262</v>
      </c>
      <c r="J554" s="661" t="s">
        <v>3263</v>
      </c>
      <c r="K554" s="661" t="s">
        <v>3264</v>
      </c>
      <c r="L554" s="662">
        <v>1454.23</v>
      </c>
      <c r="M554" s="662">
        <v>15996.53</v>
      </c>
      <c r="N554" s="661">
        <v>11</v>
      </c>
      <c r="O554" s="744">
        <v>2</v>
      </c>
      <c r="P554" s="662">
        <v>7271.15</v>
      </c>
      <c r="Q554" s="677">
        <v>0.45454545454545453</v>
      </c>
      <c r="R554" s="661">
        <v>5</v>
      </c>
      <c r="S554" s="677">
        <v>0.45454545454545453</v>
      </c>
      <c r="T554" s="744">
        <v>1</v>
      </c>
      <c r="U554" s="700">
        <v>0.5</v>
      </c>
    </row>
    <row r="555" spans="1:21" ht="14.4" customHeight="1" x14ac:dyDescent="0.3">
      <c r="A555" s="660">
        <v>7</v>
      </c>
      <c r="B555" s="661" t="s">
        <v>2167</v>
      </c>
      <c r="C555" s="661" t="s">
        <v>2372</v>
      </c>
      <c r="D555" s="742" t="s">
        <v>3449</v>
      </c>
      <c r="E555" s="743" t="s">
        <v>2396</v>
      </c>
      <c r="F555" s="661" t="s">
        <v>2367</v>
      </c>
      <c r="G555" s="661" t="s">
        <v>2824</v>
      </c>
      <c r="H555" s="661" t="s">
        <v>566</v>
      </c>
      <c r="I555" s="661" t="s">
        <v>3064</v>
      </c>
      <c r="J555" s="661" t="s">
        <v>3065</v>
      </c>
      <c r="K555" s="661" t="s">
        <v>3066</v>
      </c>
      <c r="L555" s="662">
        <v>1938.97</v>
      </c>
      <c r="M555" s="662">
        <v>34901.46</v>
      </c>
      <c r="N555" s="661">
        <v>18</v>
      </c>
      <c r="O555" s="744">
        <v>5</v>
      </c>
      <c r="P555" s="662">
        <v>23267.64</v>
      </c>
      <c r="Q555" s="677">
        <v>0.66666666666666663</v>
      </c>
      <c r="R555" s="661">
        <v>12</v>
      </c>
      <c r="S555" s="677">
        <v>0.66666666666666663</v>
      </c>
      <c r="T555" s="744">
        <v>4</v>
      </c>
      <c r="U555" s="700">
        <v>0.8</v>
      </c>
    </row>
    <row r="556" spans="1:21" ht="14.4" customHeight="1" x14ac:dyDescent="0.3">
      <c r="A556" s="660">
        <v>7</v>
      </c>
      <c r="B556" s="661" t="s">
        <v>2167</v>
      </c>
      <c r="C556" s="661" t="s">
        <v>2372</v>
      </c>
      <c r="D556" s="742" t="s">
        <v>3449</v>
      </c>
      <c r="E556" s="743" t="s">
        <v>2396</v>
      </c>
      <c r="F556" s="661" t="s">
        <v>2367</v>
      </c>
      <c r="G556" s="661" t="s">
        <v>2824</v>
      </c>
      <c r="H556" s="661" t="s">
        <v>566</v>
      </c>
      <c r="I556" s="661" t="s">
        <v>3265</v>
      </c>
      <c r="J556" s="661" t="s">
        <v>3266</v>
      </c>
      <c r="K556" s="661" t="s">
        <v>3069</v>
      </c>
      <c r="L556" s="662">
        <v>7096.12</v>
      </c>
      <c r="M556" s="662">
        <v>7096.12</v>
      </c>
      <c r="N556" s="661">
        <v>1</v>
      </c>
      <c r="O556" s="744">
        <v>1</v>
      </c>
      <c r="P556" s="662">
        <v>7096.12</v>
      </c>
      <c r="Q556" s="677">
        <v>1</v>
      </c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7</v>
      </c>
      <c r="B557" s="661" t="s">
        <v>2167</v>
      </c>
      <c r="C557" s="661" t="s">
        <v>2372</v>
      </c>
      <c r="D557" s="742" t="s">
        <v>3449</v>
      </c>
      <c r="E557" s="743" t="s">
        <v>2396</v>
      </c>
      <c r="F557" s="661" t="s">
        <v>2367</v>
      </c>
      <c r="G557" s="661" t="s">
        <v>2824</v>
      </c>
      <c r="H557" s="661" t="s">
        <v>566</v>
      </c>
      <c r="I557" s="661" t="s">
        <v>3067</v>
      </c>
      <c r="J557" s="661" t="s">
        <v>3068</v>
      </c>
      <c r="K557" s="661" t="s">
        <v>3069</v>
      </c>
      <c r="L557" s="662">
        <v>7096.12</v>
      </c>
      <c r="M557" s="662">
        <v>14192.24</v>
      </c>
      <c r="N557" s="661">
        <v>2</v>
      </c>
      <c r="O557" s="744">
        <v>1</v>
      </c>
      <c r="P557" s="662">
        <v>14192.24</v>
      </c>
      <c r="Q557" s="677">
        <v>1</v>
      </c>
      <c r="R557" s="661">
        <v>2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7</v>
      </c>
      <c r="B558" s="661" t="s">
        <v>2167</v>
      </c>
      <c r="C558" s="661" t="s">
        <v>2372</v>
      </c>
      <c r="D558" s="742" t="s">
        <v>3449</v>
      </c>
      <c r="E558" s="743" t="s">
        <v>2396</v>
      </c>
      <c r="F558" s="661" t="s">
        <v>2367</v>
      </c>
      <c r="G558" s="661" t="s">
        <v>2824</v>
      </c>
      <c r="H558" s="661" t="s">
        <v>566</v>
      </c>
      <c r="I558" s="661" t="s">
        <v>3267</v>
      </c>
      <c r="J558" s="661" t="s">
        <v>3097</v>
      </c>
      <c r="K558" s="661" t="s">
        <v>3098</v>
      </c>
      <c r="L558" s="662">
        <v>484.75</v>
      </c>
      <c r="M558" s="662">
        <v>1939</v>
      </c>
      <c r="N558" s="661">
        <v>4</v>
      </c>
      <c r="O558" s="744">
        <v>1</v>
      </c>
      <c r="P558" s="662">
        <v>1939</v>
      </c>
      <c r="Q558" s="677">
        <v>1</v>
      </c>
      <c r="R558" s="661">
        <v>4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7</v>
      </c>
      <c r="B559" s="661" t="s">
        <v>2167</v>
      </c>
      <c r="C559" s="661" t="s">
        <v>2372</v>
      </c>
      <c r="D559" s="742" t="s">
        <v>3449</v>
      </c>
      <c r="E559" s="743" t="s">
        <v>2396</v>
      </c>
      <c r="F559" s="661" t="s">
        <v>2367</v>
      </c>
      <c r="G559" s="661" t="s">
        <v>2824</v>
      </c>
      <c r="H559" s="661" t="s">
        <v>566</v>
      </c>
      <c r="I559" s="661" t="s">
        <v>2825</v>
      </c>
      <c r="J559" s="661" t="s">
        <v>2826</v>
      </c>
      <c r="K559" s="661" t="s">
        <v>2827</v>
      </c>
      <c r="L559" s="662">
        <v>1454.23</v>
      </c>
      <c r="M559" s="662">
        <v>26176.140000000003</v>
      </c>
      <c r="N559" s="661">
        <v>18</v>
      </c>
      <c r="O559" s="744">
        <v>3</v>
      </c>
      <c r="P559" s="662">
        <v>17450.760000000002</v>
      </c>
      <c r="Q559" s="677">
        <v>0.66666666666666663</v>
      </c>
      <c r="R559" s="661">
        <v>12</v>
      </c>
      <c r="S559" s="677">
        <v>0.66666666666666663</v>
      </c>
      <c r="T559" s="744">
        <v>2</v>
      </c>
      <c r="U559" s="700">
        <v>0.66666666666666663</v>
      </c>
    </row>
    <row r="560" spans="1:21" ht="14.4" customHeight="1" x14ac:dyDescent="0.3">
      <c r="A560" s="660">
        <v>7</v>
      </c>
      <c r="B560" s="661" t="s">
        <v>2167</v>
      </c>
      <c r="C560" s="661" t="s">
        <v>2372</v>
      </c>
      <c r="D560" s="742" t="s">
        <v>3449</v>
      </c>
      <c r="E560" s="743" t="s">
        <v>2396</v>
      </c>
      <c r="F560" s="661" t="s">
        <v>2367</v>
      </c>
      <c r="G560" s="661" t="s">
        <v>2824</v>
      </c>
      <c r="H560" s="661" t="s">
        <v>566</v>
      </c>
      <c r="I560" s="661" t="s">
        <v>2828</v>
      </c>
      <c r="J560" s="661" t="s">
        <v>2829</v>
      </c>
      <c r="K560" s="661" t="s">
        <v>2830</v>
      </c>
      <c r="L560" s="662">
        <v>1938.97</v>
      </c>
      <c r="M560" s="662">
        <v>23267.64</v>
      </c>
      <c r="N560" s="661">
        <v>12</v>
      </c>
      <c r="O560" s="744">
        <v>2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7</v>
      </c>
      <c r="B561" s="661" t="s">
        <v>2167</v>
      </c>
      <c r="C561" s="661" t="s">
        <v>2372</v>
      </c>
      <c r="D561" s="742" t="s">
        <v>3449</v>
      </c>
      <c r="E561" s="743" t="s">
        <v>2396</v>
      </c>
      <c r="F561" s="661" t="s">
        <v>2367</v>
      </c>
      <c r="G561" s="661" t="s">
        <v>2824</v>
      </c>
      <c r="H561" s="661" t="s">
        <v>566</v>
      </c>
      <c r="I561" s="661" t="s">
        <v>2831</v>
      </c>
      <c r="J561" s="661" t="s">
        <v>2832</v>
      </c>
      <c r="K561" s="661" t="s">
        <v>2833</v>
      </c>
      <c r="L561" s="662">
        <v>1938.97</v>
      </c>
      <c r="M561" s="662">
        <v>52352.19</v>
      </c>
      <c r="N561" s="661">
        <v>27</v>
      </c>
      <c r="O561" s="744">
        <v>5</v>
      </c>
      <c r="P561" s="662">
        <v>34901.46</v>
      </c>
      <c r="Q561" s="677">
        <v>0.66666666666666663</v>
      </c>
      <c r="R561" s="661">
        <v>18</v>
      </c>
      <c r="S561" s="677">
        <v>0.66666666666666663</v>
      </c>
      <c r="T561" s="744">
        <v>3</v>
      </c>
      <c r="U561" s="700">
        <v>0.6</v>
      </c>
    </row>
    <row r="562" spans="1:21" ht="14.4" customHeight="1" x14ac:dyDescent="0.3">
      <c r="A562" s="660">
        <v>7</v>
      </c>
      <c r="B562" s="661" t="s">
        <v>2167</v>
      </c>
      <c r="C562" s="661" t="s">
        <v>2372</v>
      </c>
      <c r="D562" s="742" t="s">
        <v>3449</v>
      </c>
      <c r="E562" s="743" t="s">
        <v>2396</v>
      </c>
      <c r="F562" s="661" t="s">
        <v>2367</v>
      </c>
      <c r="G562" s="661" t="s">
        <v>2824</v>
      </c>
      <c r="H562" s="661" t="s">
        <v>566</v>
      </c>
      <c r="I562" s="661" t="s">
        <v>2923</v>
      </c>
      <c r="J562" s="661" t="s">
        <v>2924</v>
      </c>
      <c r="K562" s="661" t="s">
        <v>2925</v>
      </c>
      <c r="L562" s="662">
        <v>1454.23</v>
      </c>
      <c r="M562" s="662">
        <v>24721.910000000003</v>
      </c>
      <c r="N562" s="661">
        <v>17</v>
      </c>
      <c r="O562" s="744">
        <v>3</v>
      </c>
      <c r="P562" s="662">
        <v>15996.53</v>
      </c>
      <c r="Q562" s="677">
        <v>0.64705882352941169</v>
      </c>
      <c r="R562" s="661">
        <v>11</v>
      </c>
      <c r="S562" s="677">
        <v>0.6470588235294118</v>
      </c>
      <c r="T562" s="744">
        <v>2</v>
      </c>
      <c r="U562" s="700">
        <v>0.66666666666666663</v>
      </c>
    </row>
    <row r="563" spans="1:21" ht="14.4" customHeight="1" x14ac:dyDescent="0.3">
      <c r="A563" s="660">
        <v>7</v>
      </c>
      <c r="B563" s="661" t="s">
        <v>2167</v>
      </c>
      <c r="C563" s="661" t="s">
        <v>2372</v>
      </c>
      <c r="D563" s="742" t="s">
        <v>3449</v>
      </c>
      <c r="E563" s="743" t="s">
        <v>2396</v>
      </c>
      <c r="F563" s="661" t="s">
        <v>2367</v>
      </c>
      <c r="G563" s="661" t="s">
        <v>2824</v>
      </c>
      <c r="H563" s="661" t="s">
        <v>566</v>
      </c>
      <c r="I563" s="661" t="s">
        <v>2926</v>
      </c>
      <c r="J563" s="661" t="s">
        <v>2927</v>
      </c>
      <c r="K563" s="661" t="s">
        <v>2928</v>
      </c>
      <c r="L563" s="662">
        <v>484.75</v>
      </c>
      <c r="M563" s="662">
        <v>2908.5</v>
      </c>
      <c r="N563" s="661">
        <v>6</v>
      </c>
      <c r="O563" s="744">
        <v>2</v>
      </c>
      <c r="P563" s="662">
        <v>2908.5</v>
      </c>
      <c r="Q563" s="677">
        <v>1</v>
      </c>
      <c r="R563" s="661">
        <v>6</v>
      </c>
      <c r="S563" s="677">
        <v>1</v>
      </c>
      <c r="T563" s="744">
        <v>2</v>
      </c>
      <c r="U563" s="700">
        <v>1</v>
      </c>
    </row>
    <row r="564" spans="1:21" ht="14.4" customHeight="1" x14ac:dyDescent="0.3">
      <c r="A564" s="660">
        <v>7</v>
      </c>
      <c r="B564" s="661" t="s">
        <v>2167</v>
      </c>
      <c r="C564" s="661" t="s">
        <v>2372</v>
      </c>
      <c r="D564" s="742" t="s">
        <v>3449</v>
      </c>
      <c r="E564" s="743" t="s">
        <v>2396</v>
      </c>
      <c r="F564" s="661" t="s">
        <v>2367</v>
      </c>
      <c r="G564" s="661" t="s">
        <v>2824</v>
      </c>
      <c r="H564" s="661" t="s">
        <v>566</v>
      </c>
      <c r="I564" s="661" t="s">
        <v>2834</v>
      </c>
      <c r="J564" s="661" t="s">
        <v>2835</v>
      </c>
      <c r="K564" s="661" t="s">
        <v>2836</v>
      </c>
      <c r="L564" s="662">
        <v>969.48</v>
      </c>
      <c r="M564" s="662">
        <v>28114.920000000002</v>
      </c>
      <c r="N564" s="661">
        <v>29</v>
      </c>
      <c r="O564" s="744">
        <v>6</v>
      </c>
      <c r="P564" s="662">
        <v>7755.84</v>
      </c>
      <c r="Q564" s="677">
        <v>0.27586206896551724</v>
      </c>
      <c r="R564" s="661">
        <v>8</v>
      </c>
      <c r="S564" s="677">
        <v>0.27586206896551724</v>
      </c>
      <c r="T564" s="744">
        <v>2</v>
      </c>
      <c r="U564" s="700">
        <v>0.33333333333333331</v>
      </c>
    </row>
    <row r="565" spans="1:21" ht="14.4" customHeight="1" x14ac:dyDescent="0.3">
      <c r="A565" s="660">
        <v>7</v>
      </c>
      <c r="B565" s="661" t="s">
        <v>2167</v>
      </c>
      <c r="C565" s="661" t="s">
        <v>2372</v>
      </c>
      <c r="D565" s="742" t="s">
        <v>3449</v>
      </c>
      <c r="E565" s="743" t="s">
        <v>2396</v>
      </c>
      <c r="F565" s="661" t="s">
        <v>2367</v>
      </c>
      <c r="G565" s="661" t="s">
        <v>2824</v>
      </c>
      <c r="H565" s="661" t="s">
        <v>566</v>
      </c>
      <c r="I565" s="661" t="s">
        <v>3081</v>
      </c>
      <c r="J565" s="661" t="s">
        <v>3082</v>
      </c>
      <c r="K565" s="661" t="s">
        <v>3083</v>
      </c>
      <c r="L565" s="662">
        <v>1938.97</v>
      </c>
      <c r="M565" s="662">
        <v>3877.94</v>
      </c>
      <c r="N565" s="661">
        <v>2</v>
      </c>
      <c r="O565" s="744">
        <v>1</v>
      </c>
      <c r="P565" s="662">
        <v>3877.94</v>
      </c>
      <c r="Q565" s="677">
        <v>1</v>
      </c>
      <c r="R565" s="661">
        <v>2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7</v>
      </c>
      <c r="B566" s="661" t="s">
        <v>2167</v>
      </c>
      <c r="C566" s="661" t="s">
        <v>2372</v>
      </c>
      <c r="D566" s="742" t="s">
        <v>3449</v>
      </c>
      <c r="E566" s="743" t="s">
        <v>2396</v>
      </c>
      <c r="F566" s="661" t="s">
        <v>2367</v>
      </c>
      <c r="G566" s="661" t="s">
        <v>2824</v>
      </c>
      <c r="H566" s="661" t="s">
        <v>566</v>
      </c>
      <c r="I566" s="661" t="s">
        <v>3090</v>
      </c>
      <c r="J566" s="661" t="s">
        <v>3091</v>
      </c>
      <c r="K566" s="661" t="s">
        <v>3092</v>
      </c>
      <c r="L566" s="662">
        <v>484.75</v>
      </c>
      <c r="M566" s="662">
        <v>4362.75</v>
      </c>
      <c r="N566" s="661">
        <v>9</v>
      </c>
      <c r="O566" s="744">
        <v>3</v>
      </c>
      <c r="P566" s="662">
        <v>484.75</v>
      </c>
      <c r="Q566" s="677">
        <v>0.1111111111111111</v>
      </c>
      <c r="R566" s="661">
        <v>1</v>
      </c>
      <c r="S566" s="677">
        <v>0.1111111111111111</v>
      </c>
      <c r="T566" s="744">
        <v>1</v>
      </c>
      <c r="U566" s="700">
        <v>0.33333333333333331</v>
      </c>
    </row>
    <row r="567" spans="1:21" ht="14.4" customHeight="1" x14ac:dyDescent="0.3">
      <c r="A567" s="660">
        <v>7</v>
      </c>
      <c r="B567" s="661" t="s">
        <v>2167</v>
      </c>
      <c r="C567" s="661" t="s">
        <v>2372</v>
      </c>
      <c r="D567" s="742" t="s">
        <v>3449</v>
      </c>
      <c r="E567" s="743" t="s">
        <v>2396</v>
      </c>
      <c r="F567" s="661" t="s">
        <v>2367</v>
      </c>
      <c r="G567" s="661" t="s">
        <v>2824</v>
      </c>
      <c r="H567" s="661" t="s">
        <v>566</v>
      </c>
      <c r="I567" s="661" t="s">
        <v>3096</v>
      </c>
      <c r="J567" s="661" t="s">
        <v>3097</v>
      </c>
      <c r="K567" s="661" t="s">
        <v>3098</v>
      </c>
      <c r="L567" s="662">
        <v>484.75</v>
      </c>
      <c r="M567" s="662">
        <v>484.75</v>
      </c>
      <c r="N567" s="661">
        <v>1</v>
      </c>
      <c r="O567" s="744">
        <v>1</v>
      </c>
      <c r="P567" s="662">
        <v>484.75</v>
      </c>
      <c r="Q567" s="677">
        <v>1</v>
      </c>
      <c r="R567" s="661">
        <v>1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7</v>
      </c>
      <c r="B568" s="661" t="s">
        <v>2167</v>
      </c>
      <c r="C568" s="661" t="s">
        <v>2372</v>
      </c>
      <c r="D568" s="742" t="s">
        <v>3449</v>
      </c>
      <c r="E568" s="743" t="s">
        <v>2396</v>
      </c>
      <c r="F568" s="661" t="s">
        <v>2367</v>
      </c>
      <c r="G568" s="661" t="s">
        <v>2824</v>
      </c>
      <c r="H568" s="661" t="s">
        <v>566</v>
      </c>
      <c r="I568" s="661" t="s">
        <v>3268</v>
      </c>
      <c r="J568" s="661" t="s">
        <v>3094</v>
      </c>
      <c r="K568" s="661" t="s">
        <v>3095</v>
      </c>
      <c r="L568" s="662">
        <v>969.48</v>
      </c>
      <c r="M568" s="662">
        <v>1938.96</v>
      </c>
      <c r="N568" s="661">
        <v>2</v>
      </c>
      <c r="O568" s="744">
        <v>1</v>
      </c>
      <c r="P568" s="662">
        <v>1938.96</v>
      </c>
      <c r="Q568" s="677">
        <v>1</v>
      </c>
      <c r="R568" s="661">
        <v>2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7</v>
      </c>
      <c r="B569" s="661" t="s">
        <v>2167</v>
      </c>
      <c r="C569" s="661" t="s">
        <v>2372</v>
      </c>
      <c r="D569" s="742" t="s">
        <v>3449</v>
      </c>
      <c r="E569" s="743" t="s">
        <v>2396</v>
      </c>
      <c r="F569" s="661" t="s">
        <v>2367</v>
      </c>
      <c r="G569" s="661" t="s">
        <v>2824</v>
      </c>
      <c r="H569" s="661" t="s">
        <v>566</v>
      </c>
      <c r="I569" s="661" t="s">
        <v>3346</v>
      </c>
      <c r="J569" s="661" t="s">
        <v>3263</v>
      </c>
      <c r="K569" s="661" t="s">
        <v>3347</v>
      </c>
      <c r="L569" s="662">
        <v>0</v>
      </c>
      <c r="M569" s="662">
        <v>0</v>
      </c>
      <c r="N569" s="661">
        <v>6</v>
      </c>
      <c r="O569" s="744">
        <v>1</v>
      </c>
      <c r="P569" s="662"/>
      <c r="Q569" s="677"/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7</v>
      </c>
      <c r="B570" s="661" t="s">
        <v>2167</v>
      </c>
      <c r="C570" s="661" t="s">
        <v>2372</v>
      </c>
      <c r="D570" s="742" t="s">
        <v>3449</v>
      </c>
      <c r="E570" s="743" t="s">
        <v>2396</v>
      </c>
      <c r="F570" s="661" t="s">
        <v>2367</v>
      </c>
      <c r="G570" s="661" t="s">
        <v>3348</v>
      </c>
      <c r="H570" s="661" t="s">
        <v>566</v>
      </c>
      <c r="I570" s="661" t="s">
        <v>3349</v>
      </c>
      <c r="J570" s="661" t="s">
        <v>3350</v>
      </c>
      <c r="K570" s="661" t="s">
        <v>3351</v>
      </c>
      <c r="L570" s="662">
        <v>30.2</v>
      </c>
      <c r="M570" s="662">
        <v>60.4</v>
      </c>
      <c r="N570" s="661">
        <v>2</v>
      </c>
      <c r="O570" s="744">
        <v>1</v>
      </c>
      <c r="P570" s="662">
        <v>60.4</v>
      </c>
      <c r="Q570" s="677">
        <v>1</v>
      </c>
      <c r="R570" s="661">
        <v>2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7</v>
      </c>
      <c r="B571" s="661" t="s">
        <v>2167</v>
      </c>
      <c r="C571" s="661" t="s">
        <v>2372</v>
      </c>
      <c r="D571" s="742" t="s">
        <v>3449</v>
      </c>
      <c r="E571" s="743" t="s">
        <v>2396</v>
      </c>
      <c r="F571" s="661" t="s">
        <v>2367</v>
      </c>
      <c r="G571" s="661" t="s">
        <v>2837</v>
      </c>
      <c r="H571" s="661" t="s">
        <v>566</v>
      </c>
      <c r="I571" s="661" t="s">
        <v>3352</v>
      </c>
      <c r="J571" s="661" t="s">
        <v>3353</v>
      </c>
      <c r="K571" s="661" t="s">
        <v>3354</v>
      </c>
      <c r="L571" s="662">
        <v>956.13</v>
      </c>
      <c r="M571" s="662">
        <v>1912.26</v>
      </c>
      <c r="N571" s="661">
        <v>2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7</v>
      </c>
      <c r="B572" s="661" t="s">
        <v>2167</v>
      </c>
      <c r="C572" s="661" t="s">
        <v>2372</v>
      </c>
      <c r="D572" s="742" t="s">
        <v>3449</v>
      </c>
      <c r="E572" s="743" t="s">
        <v>2396</v>
      </c>
      <c r="F572" s="661" t="s">
        <v>2367</v>
      </c>
      <c r="G572" s="661" t="s">
        <v>2837</v>
      </c>
      <c r="H572" s="661" t="s">
        <v>566</v>
      </c>
      <c r="I572" s="661" t="s">
        <v>3269</v>
      </c>
      <c r="J572" s="661" t="s">
        <v>3270</v>
      </c>
      <c r="K572" s="661" t="s">
        <v>2842</v>
      </c>
      <c r="L572" s="662">
        <v>848.49</v>
      </c>
      <c r="M572" s="662">
        <v>3393.96</v>
      </c>
      <c r="N572" s="661">
        <v>4</v>
      </c>
      <c r="O572" s="744">
        <v>1.5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7</v>
      </c>
      <c r="B573" s="661" t="s">
        <v>2167</v>
      </c>
      <c r="C573" s="661" t="s">
        <v>2372</v>
      </c>
      <c r="D573" s="742" t="s">
        <v>3449</v>
      </c>
      <c r="E573" s="743" t="s">
        <v>2396</v>
      </c>
      <c r="F573" s="661" t="s">
        <v>2367</v>
      </c>
      <c r="G573" s="661" t="s">
        <v>2837</v>
      </c>
      <c r="H573" s="661" t="s">
        <v>566</v>
      </c>
      <c r="I573" s="661" t="s">
        <v>3355</v>
      </c>
      <c r="J573" s="661" t="s">
        <v>3356</v>
      </c>
      <c r="K573" s="661" t="s">
        <v>2842</v>
      </c>
      <c r="L573" s="662">
        <v>848.49</v>
      </c>
      <c r="M573" s="662">
        <v>1696.98</v>
      </c>
      <c r="N573" s="661">
        <v>2</v>
      </c>
      <c r="O573" s="744">
        <v>0.5</v>
      </c>
      <c r="P573" s="662">
        <v>1696.98</v>
      </c>
      <c r="Q573" s="677">
        <v>1</v>
      </c>
      <c r="R573" s="661">
        <v>2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7</v>
      </c>
      <c r="B574" s="661" t="s">
        <v>2167</v>
      </c>
      <c r="C574" s="661" t="s">
        <v>2372</v>
      </c>
      <c r="D574" s="742" t="s">
        <v>3449</v>
      </c>
      <c r="E574" s="743" t="s">
        <v>2396</v>
      </c>
      <c r="F574" s="661" t="s">
        <v>2367</v>
      </c>
      <c r="G574" s="661" t="s">
        <v>2837</v>
      </c>
      <c r="H574" s="661" t="s">
        <v>1517</v>
      </c>
      <c r="I574" s="661" t="s">
        <v>3115</v>
      </c>
      <c r="J574" s="661" t="s">
        <v>3113</v>
      </c>
      <c r="K574" s="661" t="s">
        <v>3116</v>
      </c>
      <c r="L574" s="662">
        <v>537.12</v>
      </c>
      <c r="M574" s="662">
        <v>1611.3600000000001</v>
      </c>
      <c r="N574" s="661">
        <v>3</v>
      </c>
      <c r="O574" s="744">
        <v>1.5</v>
      </c>
      <c r="P574" s="662">
        <v>1611.3600000000001</v>
      </c>
      <c r="Q574" s="677">
        <v>1</v>
      </c>
      <c r="R574" s="661">
        <v>3</v>
      </c>
      <c r="S574" s="677">
        <v>1</v>
      </c>
      <c r="T574" s="744">
        <v>1.5</v>
      </c>
      <c r="U574" s="700">
        <v>1</v>
      </c>
    </row>
    <row r="575" spans="1:21" ht="14.4" customHeight="1" x14ac:dyDescent="0.3">
      <c r="A575" s="660">
        <v>7</v>
      </c>
      <c r="B575" s="661" t="s">
        <v>2167</v>
      </c>
      <c r="C575" s="661" t="s">
        <v>2372</v>
      </c>
      <c r="D575" s="742" t="s">
        <v>3449</v>
      </c>
      <c r="E575" s="743" t="s">
        <v>2396</v>
      </c>
      <c r="F575" s="661" t="s">
        <v>2367</v>
      </c>
      <c r="G575" s="661" t="s">
        <v>2837</v>
      </c>
      <c r="H575" s="661" t="s">
        <v>1517</v>
      </c>
      <c r="I575" s="661" t="s">
        <v>2841</v>
      </c>
      <c r="J575" s="661" t="s">
        <v>2839</v>
      </c>
      <c r="K575" s="661" t="s">
        <v>2842</v>
      </c>
      <c r="L575" s="662">
        <v>848.49</v>
      </c>
      <c r="M575" s="662">
        <v>54303.360000000008</v>
      </c>
      <c r="N575" s="661">
        <v>64</v>
      </c>
      <c r="O575" s="744">
        <v>27</v>
      </c>
      <c r="P575" s="662">
        <v>26303.190000000006</v>
      </c>
      <c r="Q575" s="677">
        <v>0.48437500000000006</v>
      </c>
      <c r="R575" s="661">
        <v>31</v>
      </c>
      <c r="S575" s="677">
        <v>0.484375</v>
      </c>
      <c r="T575" s="744">
        <v>14.5</v>
      </c>
      <c r="U575" s="700">
        <v>0.53703703703703709</v>
      </c>
    </row>
    <row r="576" spans="1:21" ht="14.4" customHeight="1" x14ac:dyDescent="0.3">
      <c r="A576" s="660">
        <v>7</v>
      </c>
      <c r="B576" s="661" t="s">
        <v>2167</v>
      </c>
      <c r="C576" s="661" t="s">
        <v>2372</v>
      </c>
      <c r="D576" s="742" t="s">
        <v>3449</v>
      </c>
      <c r="E576" s="743" t="s">
        <v>2396</v>
      </c>
      <c r="F576" s="661" t="s">
        <v>2367</v>
      </c>
      <c r="G576" s="661" t="s">
        <v>2929</v>
      </c>
      <c r="H576" s="661" t="s">
        <v>566</v>
      </c>
      <c r="I576" s="661" t="s">
        <v>2930</v>
      </c>
      <c r="J576" s="661" t="s">
        <v>2931</v>
      </c>
      <c r="K576" s="661" t="s">
        <v>2932</v>
      </c>
      <c r="L576" s="662">
        <v>0</v>
      </c>
      <c r="M576" s="662">
        <v>0</v>
      </c>
      <c r="N576" s="661">
        <v>1</v>
      </c>
      <c r="O576" s="744">
        <v>0.5</v>
      </c>
      <c r="P576" s="662">
        <v>0</v>
      </c>
      <c r="Q576" s="677"/>
      <c r="R576" s="661">
        <v>1</v>
      </c>
      <c r="S576" s="677">
        <v>1</v>
      </c>
      <c r="T576" s="744">
        <v>0.5</v>
      </c>
      <c r="U576" s="700">
        <v>1</v>
      </c>
    </row>
    <row r="577" spans="1:21" ht="14.4" customHeight="1" x14ac:dyDescent="0.3">
      <c r="A577" s="660">
        <v>7</v>
      </c>
      <c r="B577" s="661" t="s">
        <v>2167</v>
      </c>
      <c r="C577" s="661" t="s">
        <v>2372</v>
      </c>
      <c r="D577" s="742" t="s">
        <v>3449</v>
      </c>
      <c r="E577" s="743" t="s">
        <v>2396</v>
      </c>
      <c r="F577" s="661" t="s">
        <v>2367</v>
      </c>
      <c r="G577" s="661" t="s">
        <v>2576</v>
      </c>
      <c r="H577" s="661" t="s">
        <v>566</v>
      </c>
      <c r="I577" s="661" t="s">
        <v>3357</v>
      </c>
      <c r="J577" s="661" t="s">
        <v>3358</v>
      </c>
      <c r="K577" s="661" t="s">
        <v>3125</v>
      </c>
      <c r="L577" s="662">
        <v>0</v>
      </c>
      <c r="M577" s="662">
        <v>0</v>
      </c>
      <c r="N577" s="661">
        <v>1</v>
      </c>
      <c r="O577" s="744">
        <v>1</v>
      </c>
      <c r="P577" s="662">
        <v>0</v>
      </c>
      <c r="Q577" s="677"/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7</v>
      </c>
      <c r="B578" s="661" t="s">
        <v>2167</v>
      </c>
      <c r="C578" s="661" t="s">
        <v>2372</v>
      </c>
      <c r="D578" s="742" t="s">
        <v>3449</v>
      </c>
      <c r="E578" s="743" t="s">
        <v>2396</v>
      </c>
      <c r="F578" s="661" t="s">
        <v>2367</v>
      </c>
      <c r="G578" s="661" t="s">
        <v>2843</v>
      </c>
      <c r="H578" s="661" t="s">
        <v>566</v>
      </c>
      <c r="I578" s="661" t="s">
        <v>3359</v>
      </c>
      <c r="J578" s="661" t="s">
        <v>3360</v>
      </c>
      <c r="K578" s="661" t="s">
        <v>3361</v>
      </c>
      <c r="L578" s="662">
        <v>291.85000000000002</v>
      </c>
      <c r="M578" s="662">
        <v>291.85000000000002</v>
      </c>
      <c r="N578" s="661">
        <v>1</v>
      </c>
      <c r="O578" s="744">
        <v>1</v>
      </c>
      <c r="P578" s="662">
        <v>291.85000000000002</v>
      </c>
      <c r="Q578" s="677">
        <v>1</v>
      </c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7</v>
      </c>
      <c r="B579" s="661" t="s">
        <v>2167</v>
      </c>
      <c r="C579" s="661" t="s">
        <v>2372</v>
      </c>
      <c r="D579" s="742" t="s">
        <v>3449</v>
      </c>
      <c r="E579" s="743" t="s">
        <v>2396</v>
      </c>
      <c r="F579" s="661" t="s">
        <v>2367</v>
      </c>
      <c r="G579" s="661" t="s">
        <v>2843</v>
      </c>
      <c r="H579" s="661" t="s">
        <v>566</v>
      </c>
      <c r="I579" s="661" t="s">
        <v>2844</v>
      </c>
      <c r="J579" s="661" t="s">
        <v>2845</v>
      </c>
      <c r="K579" s="661" t="s">
        <v>2846</v>
      </c>
      <c r="L579" s="662">
        <v>838.65</v>
      </c>
      <c r="M579" s="662">
        <v>17611.649999999998</v>
      </c>
      <c r="N579" s="661">
        <v>21</v>
      </c>
      <c r="O579" s="744">
        <v>6</v>
      </c>
      <c r="P579" s="662">
        <v>6709.2</v>
      </c>
      <c r="Q579" s="677">
        <v>0.38095238095238099</v>
      </c>
      <c r="R579" s="661">
        <v>8</v>
      </c>
      <c r="S579" s="677">
        <v>0.38095238095238093</v>
      </c>
      <c r="T579" s="744">
        <v>2</v>
      </c>
      <c r="U579" s="700">
        <v>0.33333333333333331</v>
      </c>
    </row>
    <row r="580" spans="1:21" ht="14.4" customHeight="1" x14ac:dyDescent="0.3">
      <c r="A580" s="660">
        <v>7</v>
      </c>
      <c r="B580" s="661" t="s">
        <v>2167</v>
      </c>
      <c r="C580" s="661" t="s">
        <v>2372</v>
      </c>
      <c r="D580" s="742" t="s">
        <v>3449</v>
      </c>
      <c r="E580" s="743" t="s">
        <v>2396</v>
      </c>
      <c r="F580" s="661" t="s">
        <v>2367</v>
      </c>
      <c r="G580" s="661" t="s">
        <v>2843</v>
      </c>
      <c r="H580" s="661" t="s">
        <v>566</v>
      </c>
      <c r="I580" s="661" t="s">
        <v>2847</v>
      </c>
      <c r="J580" s="661" t="s">
        <v>2848</v>
      </c>
      <c r="K580" s="661" t="s">
        <v>2849</v>
      </c>
      <c r="L580" s="662">
        <v>1677.3</v>
      </c>
      <c r="M580" s="662">
        <v>20127.599999999999</v>
      </c>
      <c r="N580" s="661">
        <v>12</v>
      </c>
      <c r="O580" s="744">
        <v>5</v>
      </c>
      <c r="P580" s="662">
        <v>10063.799999999999</v>
      </c>
      <c r="Q580" s="677">
        <v>0.5</v>
      </c>
      <c r="R580" s="661">
        <v>6</v>
      </c>
      <c r="S580" s="677">
        <v>0.5</v>
      </c>
      <c r="T580" s="744">
        <v>3</v>
      </c>
      <c r="U580" s="700">
        <v>0.6</v>
      </c>
    </row>
    <row r="581" spans="1:21" ht="14.4" customHeight="1" x14ac:dyDescent="0.3">
      <c r="A581" s="660">
        <v>7</v>
      </c>
      <c r="B581" s="661" t="s">
        <v>2167</v>
      </c>
      <c r="C581" s="661" t="s">
        <v>2372</v>
      </c>
      <c r="D581" s="742" t="s">
        <v>3449</v>
      </c>
      <c r="E581" s="743" t="s">
        <v>2396</v>
      </c>
      <c r="F581" s="661" t="s">
        <v>2367</v>
      </c>
      <c r="G581" s="661" t="s">
        <v>2843</v>
      </c>
      <c r="H581" s="661" t="s">
        <v>566</v>
      </c>
      <c r="I581" s="661" t="s">
        <v>2933</v>
      </c>
      <c r="J581" s="661" t="s">
        <v>2851</v>
      </c>
      <c r="K581" s="661" t="s">
        <v>2934</v>
      </c>
      <c r="L581" s="662">
        <v>908.53</v>
      </c>
      <c r="M581" s="662">
        <v>1817.06</v>
      </c>
      <c r="N581" s="661">
        <v>2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7</v>
      </c>
      <c r="B582" s="661" t="s">
        <v>2167</v>
      </c>
      <c r="C582" s="661" t="s">
        <v>2372</v>
      </c>
      <c r="D582" s="742" t="s">
        <v>3449</v>
      </c>
      <c r="E582" s="743" t="s">
        <v>2396</v>
      </c>
      <c r="F582" s="661" t="s">
        <v>2367</v>
      </c>
      <c r="G582" s="661" t="s">
        <v>2843</v>
      </c>
      <c r="H582" s="661" t="s">
        <v>566</v>
      </c>
      <c r="I582" s="661" t="s">
        <v>2850</v>
      </c>
      <c r="J582" s="661" t="s">
        <v>2851</v>
      </c>
      <c r="K582" s="661" t="s">
        <v>2852</v>
      </c>
      <c r="L582" s="662">
        <v>454.27</v>
      </c>
      <c r="M582" s="662">
        <v>11811.02</v>
      </c>
      <c r="N582" s="661">
        <v>26</v>
      </c>
      <c r="O582" s="744">
        <v>6</v>
      </c>
      <c r="P582" s="662">
        <v>4542.7</v>
      </c>
      <c r="Q582" s="677">
        <v>0.38461538461538458</v>
      </c>
      <c r="R582" s="661">
        <v>10</v>
      </c>
      <c r="S582" s="677">
        <v>0.38461538461538464</v>
      </c>
      <c r="T582" s="744">
        <v>3</v>
      </c>
      <c r="U582" s="700">
        <v>0.5</v>
      </c>
    </row>
    <row r="583" spans="1:21" ht="14.4" customHeight="1" x14ac:dyDescent="0.3">
      <c r="A583" s="660">
        <v>7</v>
      </c>
      <c r="B583" s="661" t="s">
        <v>2167</v>
      </c>
      <c r="C583" s="661" t="s">
        <v>2372</v>
      </c>
      <c r="D583" s="742" t="s">
        <v>3449</v>
      </c>
      <c r="E583" s="743" t="s">
        <v>2396</v>
      </c>
      <c r="F583" s="661" t="s">
        <v>2367</v>
      </c>
      <c r="G583" s="661" t="s">
        <v>2843</v>
      </c>
      <c r="H583" s="661" t="s">
        <v>566</v>
      </c>
      <c r="I583" s="661" t="s">
        <v>3362</v>
      </c>
      <c r="J583" s="661" t="s">
        <v>2848</v>
      </c>
      <c r="K583" s="661" t="s">
        <v>3363</v>
      </c>
      <c r="L583" s="662">
        <v>3354.59</v>
      </c>
      <c r="M583" s="662">
        <v>16772.95</v>
      </c>
      <c r="N583" s="661">
        <v>5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7</v>
      </c>
      <c r="B584" s="661" t="s">
        <v>2167</v>
      </c>
      <c r="C584" s="661" t="s">
        <v>2372</v>
      </c>
      <c r="D584" s="742" t="s">
        <v>3449</v>
      </c>
      <c r="E584" s="743" t="s">
        <v>2396</v>
      </c>
      <c r="F584" s="661" t="s">
        <v>2367</v>
      </c>
      <c r="G584" s="661" t="s">
        <v>2937</v>
      </c>
      <c r="H584" s="661" t="s">
        <v>566</v>
      </c>
      <c r="I584" s="661" t="s">
        <v>985</v>
      </c>
      <c r="J584" s="661" t="s">
        <v>986</v>
      </c>
      <c r="K584" s="661" t="s">
        <v>2938</v>
      </c>
      <c r="L584" s="662">
        <v>60.9</v>
      </c>
      <c r="M584" s="662">
        <v>121.8</v>
      </c>
      <c r="N584" s="661">
        <v>2</v>
      </c>
      <c r="O584" s="744">
        <v>1</v>
      </c>
      <c r="P584" s="662">
        <v>121.8</v>
      </c>
      <c r="Q584" s="677">
        <v>1</v>
      </c>
      <c r="R584" s="661">
        <v>2</v>
      </c>
      <c r="S584" s="677">
        <v>1</v>
      </c>
      <c r="T584" s="744">
        <v>1</v>
      </c>
      <c r="U584" s="700">
        <v>1</v>
      </c>
    </row>
    <row r="585" spans="1:21" ht="14.4" customHeight="1" x14ac:dyDescent="0.3">
      <c r="A585" s="660">
        <v>7</v>
      </c>
      <c r="B585" s="661" t="s">
        <v>2167</v>
      </c>
      <c r="C585" s="661" t="s">
        <v>2372</v>
      </c>
      <c r="D585" s="742" t="s">
        <v>3449</v>
      </c>
      <c r="E585" s="743" t="s">
        <v>2396</v>
      </c>
      <c r="F585" s="661" t="s">
        <v>2367</v>
      </c>
      <c r="G585" s="661" t="s">
        <v>2414</v>
      </c>
      <c r="H585" s="661" t="s">
        <v>566</v>
      </c>
      <c r="I585" s="661" t="s">
        <v>3202</v>
      </c>
      <c r="J585" s="661" t="s">
        <v>2416</v>
      </c>
      <c r="K585" s="661"/>
      <c r="L585" s="662">
        <v>583.70000000000005</v>
      </c>
      <c r="M585" s="662">
        <v>3502.2000000000003</v>
      </c>
      <c r="N585" s="661">
        <v>6</v>
      </c>
      <c r="O585" s="744">
        <v>2</v>
      </c>
      <c r="P585" s="662">
        <v>3502.2000000000003</v>
      </c>
      <c r="Q585" s="677">
        <v>1</v>
      </c>
      <c r="R585" s="661">
        <v>6</v>
      </c>
      <c r="S585" s="677">
        <v>1</v>
      </c>
      <c r="T585" s="744">
        <v>2</v>
      </c>
      <c r="U585" s="700">
        <v>1</v>
      </c>
    </row>
    <row r="586" spans="1:21" ht="14.4" customHeight="1" x14ac:dyDescent="0.3">
      <c r="A586" s="660">
        <v>7</v>
      </c>
      <c r="B586" s="661" t="s">
        <v>2167</v>
      </c>
      <c r="C586" s="661" t="s">
        <v>2372</v>
      </c>
      <c r="D586" s="742" t="s">
        <v>3449</v>
      </c>
      <c r="E586" s="743" t="s">
        <v>2396</v>
      </c>
      <c r="F586" s="661" t="s">
        <v>2367</v>
      </c>
      <c r="G586" s="661" t="s">
        <v>2414</v>
      </c>
      <c r="H586" s="661" t="s">
        <v>566</v>
      </c>
      <c r="I586" s="661" t="s">
        <v>3128</v>
      </c>
      <c r="J586" s="661" t="s">
        <v>2416</v>
      </c>
      <c r="K586" s="661"/>
      <c r="L586" s="662">
        <v>908.53</v>
      </c>
      <c r="M586" s="662">
        <v>1817.06</v>
      </c>
      <c r="N586" s="661">
        <v>2</v>
      </c>
      <c r="O586" s="744">
        <v>2</v>
      </c>
      <c r="P586" s="662">
        <v>908.53</v>
      </c>
      <c r="Q586" s="677">
        <v>0.5</v>
      </c>
      <c r="R586" s="661">
        <v>1</v>
      </c>
      <c r="S586" s="677">
        <v>0.5</v>
      </c>
      <c r="T586" s="744">
        <v>1</v>
      </c>
      <c r="U586" s="700">
        <v>0.5</v>
      </c>
    </row>
    <row r="587" spans="1:21" ht="14.4" customHeight="1" x14ac:dyDescent="0.3">
      <c r="A587" s="660">
        <v>7</v>
      </c>
      <c r="B587" s="661" t="s">
        <v>2167</v>
      </c>
      <c r="C587" s="661" t="s">
        <v>2372</v>
      </c>
      <c r="D587" s="742" t="s">
        <v>3449</v>
      </c>
      <c r="E587" s="743" t="s">
        <v>2396</v>
      </c>
      <c r="F587" s="661" t="s">
        <v>2367</v>
      </c>
      <c r="G587" s="661" t="s">
        <v>2414</v>
      </c>
      <c r="H587" s="661" t="s">
        <v>566</v>
      </c>
      <c r="I587" s="661" t="s">
        <v>3364</v>
      </c>
      <c r="J587" s="661" t="s">
        <v>2416</v>
      </c>
      <c r="K587" s="661"/>
      <c r="L587" s="662">
        <v>1677.3</v>
      </c>
      <c r="M587" s="662">
        <v>15095.699999999999</v>
      </c>
      <c r="N587" s="661">
        <v>9</v>
      </c>
      <c r="O587" s="744">
        <v>3</v>
      </c>
      <c r="P587" s="662">
        <v>15095.699999999999</v>
      </c>
      <c r="Q587" s="677">
        <v>1</v>
      </c>
      <c r="R587" s="661">
        <v>9</v>
      </c>
      <c r="S587" s="677">
        <v>1</v>
      </c>
      <c r="T587" s="744">
        <v>3</v>
      </c>
      <c r="U587" s="700">
        <v>1</v>
      </c>
    </row>
    <row r="588" spans="1:21" ht="14.4" customHeight="1" x14ac:dyDescent="0.3">
      <c r="A588" s="660">
        <v>7</v>
      </c>
      <c r="B588" s="661" t="s">
        <v>2167</v>
      </c>
      <c r="C588" s="661" t="s">
        <v>2372</v>
      </c>
      <c r="D588" s="742" t="s">
        <v>3449</v>
      </c>
      <c r="E588" s="743" t="s">
        <v>2396</v>
      </c>
      <c r="F588" s="661" t="s">
        <v>2367</v>
      </c>
      <c r="G588" s="661" t="s">
        <v>2414</v>
      </c>
      <c r="H588" s="661" t="s">
        <v>566</v>
      </c>
      <c r="I588" s="661" t="s">
        <v>3365</v>
      </c>
      <c r="J588" s="661" t="s">
        <v>2416</v>
      </c>
      <c r="K588" s="661"/>
      <c r="L588" s="662">
        <v>0</v>
      </c>
      <c r="M588" s="662">
        <v>0</v>
      </c>
      <c r="N588" s="661">
        <v>1</v>
      </c>
      <c r="O588" s="744">
        <v>1</v>
      </c>
      <c r="P588" s="662">
        <v>0</v>
      </c>
      <c r="Q588" s="677"/>
      <c r="R588" s="661">
        <v>1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7</v>
      </c>
      <c r="B589" s="661" t="s">
        <v>2167</v>
      </c>
      <c r="C589" s="661" t="s">
        <v>2372</v>
      </c>
      <c r="D589" s="742" t="s">
        <v>3449</v>
      </c>
      <c r="E589" s="743" t="s">
        <v>2396</v>
      </c>
      <c r="F589" s="661" t="s">
        <v>2367</v>
      </c>
      <c r="G589" s="661" t="s">
        <v>2414</v>
      </c>
      <c r="H589" s="661" t="s">
        <v>566</v>
      </c>
      <c r="I589" s="661" t="s">
        <v>3206</v>
      </c>
      <c r="J589" s="661" t="s">
        <v>2416</v>
      </c>
      <c r="K589" s="661"/>
      <c r="L589" s="662">
        <v>0</v>
      </c>
      <c r="M589" s="662">
        <v>0</v>
      </c>
      <c r="N589" s="661">
        <v>3</v>
      </c>
      <c r="O589" s="744">
        <v>1</v>
      </c>
      <c r="P589" s="662"/>
      <c r="Q589" s="677"/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7</v>
      </c>
      <c r="B590" s="661" t="s">
        <v>2167</v>
      </c>
      <c r="C590" s="661" t="s">
        <v>2372</v>
      </c>
      <c r="D590" s="742" t="s">
        <v>3449</v>
      </c>
      <c r="E590" s="743" t="s">
        <v>2396</v>
      </c>
      <c r="F590" s="661" t="s">
        <v>2367</v>
      </c>
      <c r="G590" s="661" t="s">
        <v>2414</v>
      </c>
      <c r="H590" s="661" t="s">
        <v>566</v>
      </c>
      <c r="I590" s="661" t="s">
        <v>3208</v>
      </c>
      <c r="J590" s="661" t="s">
        <v>2416</v>
      </c>
      <c r="K590" s="661"/>
      <c r="L590" s="662">
        <v>151.43</v>
      </c>
      <c r="M590" s="662">
        <v>1514.3000000000002</v>
      </c>
      <c r="N590" s="661">
        <v>10</v>
      </c>
      <c r="O590" s="744">
        <v>3</v>
      </c>
      <c r="P590" s="662">
        <v>757.15000000000009</v>
      </c>
      <c r="Q590" s="677">
        <v>0.5</v>
      </c>
      <c r="R590" s="661">
        <v>5</v>
      </c>
      <c r="S590" s="677">
        <v>0.5</v>
      </c>
      <c r="T590" s="744">
        <v>1</v>
      </c>
      <c r="U590" s="700">
        <v>0.33333333333333331</v>
      </c>
    </row>
    <row r="591" spans="1:21" ht="14.4" customHeight="1" x14ac:dyDescent="0.3">
      <c r="A591" s="660">
        <v>7</v>
      </c>
      <c r="B591" s="661" t="s">
        <v>2167</v>
      </c>
      <c r="C591" s="661" t="s">
        <v>2372</v>
      </c>
      <c r="D591" s="742" t="s">
        <v>3449</v>
      </c>
      <c r="E591" s="743" t="s">
        <v>2396</v>
      </c>
      <c r="F591" s="661" t="s">
        <v>2367</v>
      </c>
      <c r="G591" s="661" t="s">
        <v>2414</v>
      </c>
      <c r="H591" s="661" t="s">
        <v>566</v>
      </c>
      <c r="I591" s="661" t="s">
        <v>3366</v>
      </c>
      <c r="J591" s="661" t="s">
        <v>2416</v>
      </c>
      <c r="K591" s="661"/>
      <c r="L591" s="662">
        <v>0</v>
      </c>
      <c r="M591" s="662">
        <v>0</v>
      </c>
      <c r="N591" s="661">
        <v>2</v>
      </c>
      <c r="O591" s="744"/>
      <c r="P591" s="662"/>
      <c r="Q591" s="677"/>
      <c r="R591" s="661"/>
      <c r="S591" s="677">
        <v>0</v>
      </c>
      <c r="T591" s="744"/>
      <c r="U591" s="700"/>
    </row>
    <row r="592" spans="1:21" ht="14.4" customHeight="1" x14ac:dyDescent="0.3">
      <c r="A592" s="660">
        <v>7</v>
      </c>
      <c r="B592" s="661" t="s">
        <v>2167</v>
      </c>
      <c r="C592" s="661" t="s">
        <v>2372</v>
      </c>
      <c r="D592" s="742" t="s">
        <v>3449</v>
      </c>
      <c r="E592" s="743" t="s">
        <v>2396</v>
      </c>
      <c r="F592" s="661" t="s">
        <v>2367</v>
      </c>
      <c r="G592" s="661" t="s">
        <v>2414</v>
      </c>
      <c r="H592" s="661" t="s">
        <v>566</v>
      </c>
      <c r="I592" s="661" t="s">
        <v>3367</v>
      </c>
      <c r="J592" s="661" t="s">
        <v>2416</v>
      </c>
      <c r="K592" s="661"/>
      <c r="L592" s="662">
        <v>0</v>
      </c>
      <c r="M592" s="662">
        <v>0</v>
      </c>
      <c r="N592" s="661">
        <v>1</v>
      </c>
      <c r="O592" s="744">
        <v>1</v>
      </c>
      <c r="P592" s="662">
        <v>0</v>
      </c>
      <c r="Q592" s="677"/>
      <c r="R592" s="661">
        <v>1</v>
      </c>
      <c r="S592" s="677">
        <v>1</v>
      </c>
      <c r="T592" s="744">
        <v>1</v>
      </c>
      <c r="U592" s="700">
        <v>1</v>
      </c>
    </row>
    <row r="593" spans="1:21" ht="14.4" customHeight="1" x14ac:dyDescent="0.3">
      <c r="A593" s="660">
        <v>7</v>
      </c>
      <c r="B593" s="661" t="s">
        <v>2167</v>
      </c>
      <c r="C593" s="661" t="s">
        <v>2372</v>
      </c>
      <c r="D593" s="742" t="s">
        <v>3449</v>
      </c>
      <c r="E593" s="743" t="s">
        <v>2396</v>
      </c>
      <c r="F593" s="661" t="s">
        <v>2367</v>
      </c>
      <c r="G593" s="661" t="s">
        <v>2414</v>
      </c>
      <c r="H593" s="661" t="s">
        <v>566</v>
      </c>
      <c r="I593" s="661" t="s">
        <v>3368</v>
      </c>
      <c r="J593" s="661" t="s">
        <v>2416</v>
      </c>
      <c r="K593" s="661"/>
      <c r="L593" s="662">
        <v>0</v>
      </c>
      <c r="M593" s="662">
        <v>0</v>
      </c>
      <c r="N593" s="661">
        <v>1</v>
      </c>
      <c r="O593" s="744">
        <v>1</v>
      </c>
      <c r="P593" s="662">
        <v>0</v>
      </c>
      <c r="Q593" s="677"/>
      <c r="R593" s="661">
        <v>1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7</v>
      </c>
      <c r="B594" s="661" t="s">
        <v>2167</v>
      </c>
      <c r="C594" s="661" t="s">
        <v>2372</v>
      </c>
      <c r="D594" s="742" t="s">
        <v>3449</v>
      </c>
      <c r="E594" s="743" t="s">
        <v>2396</v>
      </c>
      <c r="F594" s="661" t="s">
        <v>2367</v>
      </c>
      <c r="G594" s="661" t="s">
        <v>3369</v>
      </c>
      <c r="H594" s="661" t="s">
        <v>566</v>
      </c>
      <c r="I594" s="661" t="s">
        <v>3370</v>
      </c>
      <c r="J594" s="661" t="s">
        <v>3371</v>
      </c>
      <c r="K594" s="661" t="s">
        <v>3372</v>
      </c>
      <c r="L594" s="662">
        <v>0</v>
      </c>
      <c r="M594" s="662">
        <v>0</v>
      </c>
      <c r="N594" s="661">
        <v>1</v>
      </c>
      <c r="O594" s="744">
        <v>1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7</v>
      </c>
      <c r="B595" s="661" t="s">
        <v>2167</v>
      </c>
      <c r="C595" s="661" t="s">
        <v>2372</v>
      </c>
      <c r="D595" s="742" t="s">
        <v>3449</v>
      </c>
      <c r="E595" s="743" t="s">
        <v>2396</v>
      </c>
      <c r="F595" s="661" t="s">
        <v>2367</v>
      </c>
      <c r="G595" s="661" t="s">
        <v>3131</v>
      </c>
      <c r="H595" s="661" t="s">
        <v>566</v>
      </c>
      <c r="I595" s="661" t="s">
        <v>3132</v>
      </c>
      <c r="J595" s="661" t="s">
        <v>3133</v>
      </c>
      <c r="K595" s="661" t="s">
        <v>3134</v>
      </c>
      <c r="L595" s="662">
        <v>6822.19</v>
      </c>
      <c r="M595" s="662">
        <v>13644.38</v>
      </c>
      <c r="N595" s="661">
        <v>2</v>
      </c>
      <c r="O595" s="744">
        <v>2</v>
      </c>
      <c r="P595" s="662">
        <v>13644.38</v>
      </c>
      <c r="Q595" s="677">
        <v>1</v>
      </c>
      <c r="R595" s="661">
        <v>2</v>
      </c>
      <c r="S595" s="677">
        <v>1</v>
      </c>
      <c r="T595" s="744">
        <v>2</v>
      </c>
      <c r="U595" s="700">
        <v>1</v>
      </c>
    </row>
    <row r="596" spans="1:21" ht="14.4" customHeight="1" x14ac:dyDescent="0.3">
      <c r="A596" s="660">
        <v>7</v>
      </c>
      <c r="B596" s="661" t="s">
        <v>2167</v>
      </c>
      <c r="C596" s="661" t="s">
        <v>2372</v>
      </c>
      <c r="D596" s="742" t="s">
        <v>3449</v>
      </c>
      <c r="E596" s="743" t="s">
        <v>2396</v>
      </c>
      <c r="F596" s="661" t="s">
        <v>2367</v>
      </c>
      <c r="G596" s="661" t="s">
        <v>3373</v>
      </c>
      <c r="H596" s="661" t="s">
        <v>566</v>
      </c>
      <c r="I596" s="661" t="s">
        <v>3374</v>
      </c>
      <c r="J596" s="661" t="s">
        <v>3375</v>
      </c>
      <c r="K596" s="661" t="s">
        <v>3376</v>
      </c>
      <c r="L596" s="662">
        <v>0</v>
      </c>
      <c r="M596" s="662">
        <v>0</v>
      </c>
      <c r="N596" s="661">
        <v>1</v>
      </c>
      <c r="O596" s="744">
        <v>0.5</v>
      </c>
      <c r="P596" s="662">
        <v>0</v>
      </c>
      <c r="Q596" s="677"/>
      <c r="R596" s="661">
        <v>1</v>
      </c>
      <c r="S596" s="677">
        <v>1</v>
      </c>
      <c r="T596" s="744">
        <v>0.5</v>
      </c>
      <c r="U596" s="700">
        <v>1</v>
      </c>
    </row>
    <row r="597" spans="1:21" ht="14.4" customHeight="1" x14ac:dyDescent="0.3">
      <c r="A597" s="660">
        <v>7</v>
      </c>
      <c r="B597" s="661" t="s">
        <v>2167</v>
      </c>
      <c r="C597" s="661" t="s">
        <v>2372</v>
      </c>
      <c r="D597" s="742" t="s">
        <v>3449</v>
      </c>
      <c r="E597" s="743" t="s">
        <v>2396</v>
      </c>
      <c r="F597" s="661" t="s">
        <v>2367</v>
      </c>
      <c r="G597" s="661" t="s">
        <v>2939</v>
      </c>
      <c r="H597" s="661" t="s">
        <v>566</v>
      </c>
      <c r="I597" s="661" t="s">
        <v>1402</v>
      </c>
      <c r="J597" s="661" t="s">
        <v>1403</v>
      </c>
      <c r="K597" s="661" t="s">
        <v>1404</v>
      </c>
      <c r="L597" s="662">
        <v>105.08</v>
      </c>
      <c r="M597" s="662">
        <v>1050.8</v>
      </c>
      <c r="N597" s="661">
        <v>10</v>
      </c>
      <c r="O597" s="744">
        <v>3.5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7</v>
      </c>
      <c r="B598" s="661" t="s">
        <v>2167</v>
      </c>
      <c r="C598" s="661" t="s">
        <v>2372</v>
      </c>
      <c r="D598" s="742" t="s">
        <v>3449</v>
      </c>
      <c r="E598" s="743" t="s">
        <v>2396</v>
      </c>
      <c r="F598" s="661" t="s">
        <v>2367</v>
      </c>
      <c r="G598" s="661" t="s">
        <v>2939</v>
      </c>
      <c r="H598" s="661" t="s">
        <v>566</v>
      </c>
      <c r="I598" s="661" t="s">
        <v>2940</v>
      </c>
      <c r="J598" s="661" t="s">
        <v>1403</v>
      </c>
      <c r="K598" s="661" t="s">
        <v>1404</v>
      </c>
      <c r="L598" s="662">
        <v>105.08</v>
      </c>
      <c r="M598" s="662">
        <v>1050.8</v>
      </c>
      <c r="N598" s="661">
        <v>10</v>
      </c>
      <c r="O598" s="744">
        <v>3</v>
      </c>
      <c r="P598" s="662">
        <v>420.32</v>
      </c>
      <c r="Q598" s="677">
        <v>0.4</v>
      </c>
      <c r="R598" s="661">
        <v>4</v>
      </c>
      <c r="S598" s="677">
        <v>0.4</v>
      </c>
      <c r="T598" s="744">
        <v>1</v>
      </c>
      <c r="U598" s="700">
        <v>0.33333333333333331</v>
      </c>
    </row>
    <row r="599" spans="1:21" ht="14.4" customHeight="1" x14ac:dyDescent="0.3">
      <c r="A599" s="660">
        <v>7</v>
      </c>
      <c r="B599" s="661" t="s">
        <v>2167</v>
      </c>
      <c r="C599" s="661" t="s">
        <v>2372</v>
      </c>
      <c r="D599" s="742" t="s">
        <v>3449</v>
      </c>
      <c r="E599" s="743" t="s">
        <v>2396</v>
      </c>
      <c r="F599" s="661" t="s">
        <v>2367</v>
      </c>
      <c r="G599" s="661" t="s">
        <v>2612</v>
      </c>
      <c r="H599" s="661" t="s">
        <v>566</v>
      </c>
      <c r="I599" s="661" t="s">
        <v>2799</v>
      </c>
      <c r="J599" s="661" t="s">
        <v>2800</v>
      </c>
      <c r="K599" s="661" t="s">
        <v>2801</v>
      </c>
      <c r="L599" s="662">
        <v>0</v>
      </c>
      <c r="M599" s="662">
        <v>0</v>
      </c>
      <c r="N599" s="661">
        <v>1</v>
      </c>
      <c r="O599" s="744">
        <v>1</v>
      </c>
      <c r="P599" s="662">
        <v>0</v>
      </c>
      <c r="Q599" s="677"/>
      <c r="R599" s="661">
        <v>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7</v>
      </c>
      <c r="B600" s="661" t="s">
        <v>2167</v>
      </c>
      <c r="C600" s="661" t="s">
        <v>2372</v>
      </c>
      <c r="D600" s="742" t="s">
        <v>3449</v>
      </c>
      <c r="E600" s="743" t="s">
        <v>2396</v>
      </c>
      <c r="F600" s="661" t="s">
        <v>2367</v>
      </c>
      <c r="G600" s="661" t="s">
        <v>3137</v>
      </c>
      <c r="H600" s="661" t="s">
        <v>566</v>
      </c>
      <c r="I600" s="661" t="s">
        <v>3138</v>
      </c>
      <c r="J600" s="661" t="s">
        <v>3139</v>
      </c>
      <c r="K600" s="661" t="s">
        <v>3140</v>
      </c>
      <c r="L600" s="662">
        <v>23.61</v>
      </c>
      <c r="M600" s="662">
        <v>283.32</v>
      </c>
      <c r="N600" s="661">
        <v>12</v>
      </c>
      <c r="O600" s="744">
        <v>6.5</v>
      </c>
      <c r="P600" s="662">
        <v>141.66</v>
      </c>
      <c r="Q600" s="677">
        <v>0.5</v>
      </c>
      <c r="R600" s="661">
        <v>6</v>
      </c>
      <c r="S600" s="677">
        <v>0.5</v>
      </c>
      <c r="T600" s="744">
        <v>4</v>
      </c>
      <c r="U600" s="700">
        <v>0.61538461538461542</v>
      </c>
    </row>
    <row r="601" spans="1:21" ht="14.4" customHeight="1" x14ac:dyDescent="0.3">
      <c r="A601" s="660">
        <v>7</v>
      </c>
      <c r="B601" s="661" t="s">
        <v>2167</v>
      </c>
      <c r="C601" s="661" t="s">
        <v>2372</v>
      </c>
      <c r="D601" s="742" t="s">
        <v>3449</v>
      </c>
      <c r="E601" s="743" t="s">
        <v>2396</v>
      </c>
      <c r="F601" s="661" t="s">
        <v>2367</v>
      </c>
      <c r="G601" s="661" t="s">
        <v>3137</v>
      </c>
      <c r="H601" s="661" t="s">
        <v>566</v>
      </c>
      <c r="I601" s="661" t="s">
        <v>3276</v>
      </c>
      <c r="J601" s="661" t="s">
        <v>3142</v>
      </c>
      <c r="K601" s="661" t="s">
        <v>3277</v>
      </c>
      <c r="L601" s="662">
        <v>37.369999999999997</v>
      </c>
      <c r="M601" s="662">
        <v>298.95999999999998</v>
      </c>
      <c r="N601" s="661">
        <v>8</v>
      </c>
      <c r="O601" s="744">
        <v>3</v>
      </c>
      <c r="P601" s="662">
        <v>74.739999999999995</v>
      </c>
      <c r="Q601" s="677">
        <v>0.25</v>
      </c>
      <c r="R601" s="661">
        <v>2</v>
      </c>
      <c r="S601" s="677">
        <v>0.25</v>
      </c>
      <c r="T601" s="744">
        <v>0.5</v>
      </c>
      <c r="U601" s="700">
        <v>0.16666666666666666</v>
      </c>
    </row>
    <row r="602" spans="1:21" ht="14.4" customHeight="1" x14ac:dyDescent="0.3">
      <c r="A602" s="660">
        <v>7</v>
      </c>
      <c r="B602" s="661" t="s">
        <v>2167</v>
      </c>
      <c r="C602" s="661" t="s">
        <v>2372</v>
      </c>
      <c r="D602" s="742" t="s">
        <v>3449</v>
      </c>
      <c r="E602" s="743" t="s">
        <v>2396</v>
      </c>
      <c r="F602" s="661" t="s">
        <v>2367</v>
      </c>
      <c r="G602" s="661" t="s">
        <v>2946</v>
      </c>
      <c r="H602" s="661" t="s">
        <v>566</v>
      </c>
      <c r="I602" s="661" t="s">
        <v>2947</v>
      </c>
      <c r="J602" s="661" t="s">
        <v>2948</v>
      </c>
      <c r="K602" s="661" t="s">
        <v>798</v>
      </c>
      <c r="L602" s="662">
        <v>0</v>
      </c>
      <c r="M602" s="662">
        <v>0</v>
      </c>
      <c r="N602" s="661">
        <v>3</v>
      </c>
      <c r="O602" s="744">
        <v>1.5</v>
      </c>
      <c r="P602" s="662">
        <v>0</v>
      </c>
      <c r="Q602" s="677"/>
      <c r="R602" s="661">
        <v>3</v>
      </c>
      <c r="S602" s="677">
        <v>1</v>
      </c>
      <c r="T602" s="744">
        <v>1.5</v>
      </c>
      <c r="U602" s="700">
        <v>1</v>
      </c>
    </row>
    <row r="603" spans="1:21" ht="14.4" customHeight="1" x14ac:dyDescent="0.3">
      <c r="A603" s="660">
        <v>7</v>
      </c>
      <c r="B603" s="661" t="s">
        <v>2167</v>
      </c>
      <c r="C603" s="661" t="s">
        <v>2372</v>
      </c>
      <c r="D603" s="742" t="s">
        <v>3449</v>
      </c>
      <c r="E603" s="743" t="s">
        <v>2396</v>
      </c>
      <c r="F603" s="661" t="s">
        <v>2367</v>
      </c>
      <c r="G603" s="661" t="s">
        <v>3144</v>
      </c>
      <c r="H603" s="661" t="s">
        <v>566</v>
      </c>
      <c r="I603" s="661" t="s">
        <v>3145</v>
      </c>
      <c r="J603" s="661" t="s">
        <v>3146</v>
      </c>
      <c r="K603" s="661" t="s">
        <v>3147</v>
      </c>
      <c r="L603" s="662">
        <v>1567.35</v>
      </c>
      <c r="M603" s="662">
        <v>10971.449999999999</v>
      </c>
      <c r="N603" s="661">
        <v>7</v>
      </c>
      <c r="O603" s="744">
        <v>2.5</v>
      </c>
      <c r="P603" s="662">
        <v>9404.0999999999985</v>
      </c>
      <c r="Q603" s="677">
        <v>0.8571428571428571</v>
      </c>
      <c r="R603" s="661">
        <v>6</v>
      </c>
      <c r="S603" s="677">
        <v>0.8571428571428571</v>
      </c>
      <c r="T603" s="744">
        <v>1.5</v>
      </c>
      <c r="U603" s="700">
        <v>0.6</v>
      </c>
    </row>
    <row r="604" spans="1:21" ht="14.4" customHeight="1" x14ac:dyDescent="0.3">
      <c r="A604" s="660">
        <v>7</v>
      </c>
      <c r="B604" s="661" t="s">
        <v>2167</v>
      </c>
      <c r="C604" s="661" t="s">
        <v>2372</v>
      </c>
      <c r="D604" s="742" t="s">
        <v>3449</v>
      </c>
      <c r="E604" s="743" t="s">
        <v>2396</v>
      </c>
      <c r="F604" s="661" t="s">
        <v>2367</v>
      </c>
      <c r="G604" s="661" t="s">
        <v>2856</v>
      </c>
      <c r="H604" s="661" t="s">
        <v>1517</v>
      </c>
      <c r="I604" s="661" t="s">
        <v>2857</v>
      </c>
      <c r="J604" s="661" t="s">
        <v>2858</v>
      </c>
      <c r="K604" s="661" t="s">
        <v>2859</v>
      </c>
      <c r="L604" s="662">
        <v>113.66</v>
      </c>
      <c r="M604" s="662">
        <v>227.32</v>
      </c>
      <c r="N604" s="661">
        <v>2</v>
      </c>
      <c r="O604" s="744">
        <v>1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7</v>
      </c>
      <c r="B605" s="661" t="s">
        <v>2167</v>
      </c>
      <c r="C605" s="661" t="s">
        <v>2372</v>
      </c>
      <c r="D605" s="742" t="s">
        <v>3449</v>
      </c>
      <c r="E605" s="743" t="s">
        <v>2396</v>
      </c>
      <c r="F605" s="661" t="s">
        <v>2367</v>
      </c>
      <c r="G605" s="661" t="s">
        <v>3282</v>
      </c>
      <c r="H605" s="661" t="s">
        <v>566</v>
      </c>
      <c r="I605" s="661" t="s">
        <v>3283</v>
      </c>
      <c r="J605" s="661" t="s">
        <v>3284</v>
      </c>
      <c r="K605" s="661" t="s">
        <v>3285</v>
      </c>
      <c r="L605" s="662">
        <v>64.56</v>
      </c>
      <c r="M605" s="662">
        <v>451.92</v>
      </c>
      <c r="N605" s="661">
        <v>7</v>
      </c>
      <c r="O605" s="744">
        <v>1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7</v>
      </c>
      <c r="B606" s="661" t="s">
        <v>2167</v>
      </c>
      <c r="C606" s="661" t="s">
        <v>2372</v>
      </c>
      <c r="D606" s="742" t="s">
        <v>3449</v>
      </c>
      <c r="E606" s="743" t="s">
        <v>2396</v>
      </c>
      <c r="F606" s="661" t="s">
        <v>2367</v>
      </c>
      <c r="G606" s="661" t="s">
        <v>2461</v>
      </c>
      <c r="H606" s="661" t="s">
        <v>566</v>
      </c>
      <c r="I606" s="661" t="s">
        <v>3377</v>
      </c>
      <c r="J606" s="661" t="s">
        <v>3378</v>
      </c>
      <c r="K606" s="661" t="s">
        <v>3379</v>
      </c>
      <c r="L606" s="662">
        <v>64.56</v>
      </c>
      <c r="M606" s="662">
        <v>193.68</v>
      </c>
      <c r="N606" s="661">
        <v>3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7</v>
      </c>
      <c r="B607" s="661" t="s">
        <v>2167</v>
      </c>
      <c r="C607" s="661" t="s">
        <v>2372</v>
      </c>
      <c r="D607" s="742" t="s">
        <v>3449</v>
      </c>
      <c r="E607" s="743" t="s">
        <v>2396</v>
      </c>
      <c r="F607" s="661" t="s">
        <v>2367</v>
      </c>
      <c r="G607" s="661" t="s">
        <v>3148</v>
      </c>
      <c r="H607" s="661" t="s">
        <v>566</v>
      </c>
      <c r="I607" s="661" t="s">
        <v>3149</v>
      </c>
      <c r="J607" s="661" t="s">
        <v>3150</v>
      </c>
      <c r="K607" s="661" t="s">
        <v>3151</v>
      </c>
      <c r="L607" s="662">
        <v>66.97</v>
      </c>
      <c r="M607" s="662">
        <v>66.97</v>
      </c>
      <c r="N607" s="661">
        <v>1</v>
      </c>
      <c r="O607" s="744">
        <v>1</v>
      </c>
      <c r="P607" s="662">
        <v>66.97</v>
      </c>
      <c r="Q607" s="677">
        <v>1</v>
      </c>
      <c r="R607" s="661">
        <v>1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7</v>
      </c>
      <c r="B608" s="661" t="s">
        <v>2167</v>
      </c>
      <c r="C608" s="661" t="s">
        <v>2372</v>
      </c>
      <c r="D608" s="742" t="s">
        <v>3449</v>
      </c>
      <c r="E608" s="743" t="s">
        <v>2396</v>
      </c>
      <c r="F608" s="661" t="s">
        <v>2367</v>
      </c>
      <c r="G608" s="661" t="s">
        <v>3148</v>
      </c>
      <c r="H608" s="661" t="s">
        <v>566</v>
      </c>
      <c r="I608" s="661" t="s">
        <v>3380</v>
      </c>
      <c r="J608" s="661" t="s">
        <v>3150</v>
      </c>
      <c r="K608" s="661" t="s">
        <v>3151</v>
      </c>
      <c r="L608" s="662">
        <v>66.97</v>
      </c>
      <c r="M608" s="662">
        <v>133.94</v>
      </c>
      <c r="N608" s="661">
        <v>2</v>
      </c>
      <c r="O608" s="744">
        <v>1.5</v>
      </c>
      <c r="P608" s="662">
        <v>66.97</v>
      </c>
      <c r="Q608" s="677">
        <v>0.5</v>
      </c>
      <c r="R608" s="661">
        <v>1</v>
      </c>
      <c r="S608" s="677">
        <v>0.5</v>
      </c>
      <c r="T608" s="744">
        <v>1</v>
      </c>
      <c r="U608" s="700">
        <v>0.66666666666666663</v>
      </c>
    </row>
    <row r="609" spans="1:21" ht="14.4" customHeight="1" x14ac:dyDescent="0.3">
      <c r="A609" s="660">
        <v>7</v>
      </c>
      <c r="B609" s="661" t="s">
        <v>2167</v>
      </c>
      <c r="C609" s="661" t="s">
        <v>2372</v>
      </c>
      <c r="D609" s="742" t="s">
        <v>3449</v>
      </c>
      <c r="E609" s="743" t="s">
        <v>2396</v>
      </c>
      <c r="F609" s="661" t="s">
        <v>2367</v>
      </c>
      <c r="G609" s="661" t="s">
        <v>2860</v>
      </c>
      <c r="H609" s="661" t="s">
        <v>566</v>
      </c>
      <c r="I609" s="661" t="s">
        <v>3157</v>
      </c>
      <c r="J609" s="661" t="s">
        <v>2952</v>
      </c>
      <c r="K609" s="661" t="s">
        <v>2953</v>
      </c>
      <c r="L609" s="662">
        <v>127</v>
      </c>
      <c r="M609" s="662">
        <v>508</v>
      </c>
      <c r="N609" s="661">
        <v>4</v>
      </c>
      <c r="O609" s="744">
        <v>2</v>
      </c>
      <c r="P609" s="662">
        <v>381</v>
      </c>
      <c r="Q609" s="677">
        <v>0.75</v>
      </c>
      <c r="R609" s="661">
        <v>3</v>
      </c>
      <c r="S609" s="677">
        <v>0.75</v>
      </c>
      <c r="T609" s="744">
        <v>1</v>
      </c>
      <c r="U609" s="700">
        <v>0.5</v>
      </c>
    </row>
    <row r="610" spans="1:21" ht="14.4" customHeight="1" x14ac:dyDescent="0.3">
      <c r="A610" s="660">
        <v>7</v>
      </c>
      <c r="B610" s="661" t="s">
        <v>2167</v>
      </c>
      <c r="C610" s="661" t="s">
        <v>2372</v>
      </c>
      <c r="D610" s="742" t="s">
        <v>3449</v>
      </c>
      <c r="E610" s="743" t="s">
        <v>2396</v>
      </c>
      <c r="F610" s="661" t="s">
        <v>2367</v>
      </c>
      <c r="G610" s="661" t="s">
        <v>2860</v>
      </c>
      <c r="H610" s="661" t="s">
        <v>566</v>
      </c>
      <c r="I610" s="661" t="s">
        <v>2861</v>
      </c>
      <c r="J610" s="661" t="s">
        <v>2862</v>
      </c>
      <c r="K610" s="661" t="s">
        <v>2863</v>
      </c>
      <c r="L610" s="662">
        <v>701.65</v>
      </c>
      <c r="M610" s="662">
        <v>7718.15</v>
      </c>
      <c r="N610" s="661">
        <v>11</v>
      </c>
      <c r="O610" s="744">
        <v>2</v>
      </c>
      <c r="P610" s="662">
        <v>7718.15</v>
      </c>
      <c r="Q610" s="677">
        <v>1</v>
      </c>
      <c r="R610" s="661">
        <v>11</v>
      </c>
      <c r="S610" s="677">
        <v>1</v>
      </c>
      <c r="T610" s="744">
        <v>2</v>
      </c>
      <c r="U610" s="700">
        <v>1</v>
      </c>
    </row>
    <row r="611" spans="1:21" ht="14.4" customHeight="1" x14ac:dyDescent="0.3">
      <c r="A611" s="660">
        <v>7</v>
      </c>
      <c r="B611" s="661" t="s">
        <v>2167</v>
      </c>
      <c r="C611" s="661" t="s">
        <v>2372</v>
      </c>
      <c r="D611" s="742" t="s">
        <v>3449</v>
      </c>
      <c r="E611" s="743" t="s">
        <v>2396</v>
      </c>
      <c r="F611" s="661" t="s">
        <v>2367</v>
      </c>
      <c r="G611" s="661" t="s">
        <v>2860</v>
      </c>
      <c r="H611" s="661" t="s">
        <v>566</v>
      </c>
      <c r="I611" s="661" t="s">
        <v>2949</v>
      </c>
      <c r="J611" s="661" t="s">
        <v>2950</v>
      </c>
      <c r="K611" s="661" t="s">
        <v>1601</v>
      </c>
      <c r="L611" s="662">
        <v>208.18</v>
      </c>
      <c r="M611" s="662">
        <v>1249.08</v>
      </c>
      <c r="N611" s="661">
        <v>6</v>
      </c>
      <c r="O611" s="744">
        <v>5</v>
      </c>
      <c r="P611" s="662">
        <v>416.36</v>
      </c>
      <c r="Q611" s="677">
        <v>0.33333333333333337</v>
      </c>
      <c r="R611" s="661">
        <v>2</v>
      </c>
      <c r="S611" s="677">
        <v>0.33333333333333331</v>
      </c>
      <c r="T611" s="744">
        <v>2</v>
      </c>
      <c r="U611" s="700">
        <v>0.4</v>
      </c>
    </row>
    <row r="612" spans="1:21" ht="14.4" customHeight="1" x14ac:dyDescent="0.3">
      <c r="A612" s="660">
        <v>7</v>
      </c>
      <c r="B612" s="661" t="s">
        <v>2167</v>
      </c>
      <c r="C612" s="661" t="s">
        <v>2372</v>
      </c>
      <c r="D612" s="742" t="s">
        <v>3449</v>
      </c>
      <c r="E612" s="743" t="s">
        <v>2396</v>
      </c>
      <c r="F612" s="661" t="s">
        <v>2367</v>
      </c>
      <c r="G612" s="661" t="s">
        <v>2860</v>
      </c>
      <c r="H612" s="661" t="s">
        <v>566</v>
      </c>
      <c r="I612" s="661" t="s">
        <v>3158</v>
      </c>
      <c r="J612" s="661" t="s">
        <v>3159</v>
      </c>
      <c r="K612" s="661" t="s">
        <v>865</v>
      </c>
      <c r="L612" s="662">
        <v>383.18</v>
      </c>
      <c r="M612" s="662">
        <v>383.18</v>
      </c>
      <c r="N612" s="661">
        <v>1</v>
      </c>
      <c r="O612" s="744">
        <v>1</v>
      </c>
      <c r="P612" s="662">
        <v>383.18</v>
      </c>
      <c r="Q612" s="677">
        <v>1</v>
      </c>
      <c r="R612" s="661">
        <v>1</v>
      </c>
      <c r="S612" s="677">
        <v>1</v>
      </c>
      <c r="T612" s="744">
        <v>1</v>
      </c>
      <c r="U612" s="700">
        <v>1</v>
      </c>
    </row>
    <row r="613" spans="1:21" ht="14.4" customHeight="1" x14ac:dyDescent="0.3">
      <c r="A613" s="660">
        <v>7</v>
      </c>
      <c r="B613" s="661" t="s">
        <v>2167</v>
      </c>
      <c r="C613" s="661" t="s">
        <v>2372</v>
      </c>
      <c r="D613" s="742" t="s">
        <v>3449</v>
      </c>
      <c r="E613" s="743" t="s">
        <v>2396</v>
      </c>
      <c r="F613" s="661" t="s">
        <v>2367</v>
      </c>
      <c r="G613" s="661" t="s">
        <v>2860</v>
      </c>
      <c r="H613" s="661" t="s">
        <v>566</v>
      </c>
      <c r="I613" s="661" t="s">
        <v>2954</v>
      </c>
      <c r="J613" s="661" t="s">
        <v>2955</v>
      </c>
      <c r="K613" s="661" t="s">
        <v>2892</v>
      </c>
      <c r="L613" s="662">
        <v>389.92</v>
      </c>
      <c r="M613" s="662">
        <v>2339.52</v>
      </c>
      <c r="N613" s="661">
        <v>6</v>
      </c>
      <c r="O613" s="744">
        <v>1</v>
      </c>
      <c r="P613" s="662">
        <v>2339.52</v>
      </c>
      <c r="Q613" s="677">
        <v>1</v>
      </c>
      <c r="R613" s="661">
        <v>6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7</v>
      </c>
      <c r="B614" s="661" t="s">
        <v>2167</v>
      </c>
      <c r="C614" s="661" t="s">
        <v>2372</v>
      </c>
      <c r="D614" s="742" t="s">
        <v>3449</v>
      </c>
      <c r="E614" s="743" t="s">
        <v>2396</v>
      </c>
      <c r="F614" s="661" t="s">
        <v>2367</v>
      </c>
      <c r="G614" s="661" t="s">
        <v>3165</v>
      </c>
      <c r="H614" s="661" t="s">
        <v>566</v>
      </c>
      <c r="I614" s="661" t="s">
        <v>830</v>
      </c>
      <c r="J614" s="661" t="s">
        <v>3167</v>
      </c>
      <c r="K614" s="661" t="s">
        <v>2996</v>
      </c>
      <c r="L614" s="662">
        <v>57.28</v>
      </c>
      <c r="M614" s="662">
        <v>57.28</v>
      </c>
      <c r="N614" s="661">
        <v>1</v>
      </c>
      <c r="O614" s="744">
        <v>0.5</v>
      </c>
      <c r="P614" s="662">
        <v>57.28</v>
      </c>
      <c r="Q614" s="677">
        <v>1</v>
      </c>
      <c r="R614" s="661">
        <v>1</v>
      </c>
      <c r="S614" s="677">
        <v>1</v>
      </c>
      <c r="T614" s="744">
        <v>0.5</v>
      </c>
      <c r="U614" s="700">
        <v>1</v>
      </c>
    </row>
    <row r="615" spans="1:21" ht="14.4" customHeight="1" x14ac:dyDescent="0.3">
      <c r="A615" s="660">
        <v>7</v>
      </c>
      <c r="B615" s="661" t="s">
        <v>2167</v>
      </c>
      <c r="C615" s="661" t="s">
        <v>2372</v>
      </c>
      <c r="D615" s="742" t="s">
        <v>3449</v>
      </c>
      <c r="E615" s="743" t="s">
        <v>2396</v>
      </c>
      <c r="F615" s="661" t="s">
        <v>2367</v>
      </c>
      <c r="G615" s="661" t="s">
        <v>2465</v>
      </c>
      <c r="H615" s="661" t="s">
        <v>566</v>
      </c>
      <c r="I615" s="661" t="s">
        <v>2466</v>
      </c>
      <c r="J615" s="661" t="s">
        <v>1527</v>
      </c>
      <c r="K615" s="661" t="s">
        <v>2467</v>
      </c>
      <c r="L615" s="662">
        <v>48.42</v>
      </c>
      <c r="M615" s="662">
        <v>48.42</v>
      </c>
      <c r="N615" s="661">
        <v>1</v>
      </c>
      <c r="O615" s="744">
        <v>0.5</v>
      </c>
      <c r="P615" s="662">
        <v>48.42</v>
      </c>
      <c r="Q615" s="677">
        <v>1</v>
      </c>
      <c r="R615" s="661">
        <v>1</v>
      </c>
      <c r="S615" s="677">
        <v>1</v>
      </c>
      <c r="T615" s="744">
        <v>0.5</v>
      </c>
      <c r="U615" s="700">
        <v>1</v>
      </c>
    </row>
    <row r="616" spans="1:21" ht="14.4" customHeight="1" x14ac:dyDescent="0.3">
      <c r="A616" s="660">
        <v>7</v>
      </c>
      <c r="B616" s="661" t="s">
        <v>2167</v>
      </c>
      <c r="C616" s="661" t="s">
        <v>2372</v>
      </c>
      <c r="D616" s="742" t="s">
        <v>3449</v>
      </c>
      <c r="E616" s="743" t="s">
        <v>2396</v>
      </c>
      <c r="F616" s="661" t="s">
        <v>2367</v>
      </c>
      <c r="G616" s="661" t="s">
        <v>2869</v>
      </c>
      <c r="H616" s="661" t="s">
        <v>566</v>
      </c>
      <c r="I616" s="661" t="s">
        <v>2957</v>
      </c>
      <c r="J616" s="661" t="s">
        <v>2958</v>
      </c>
      <c r="K616" s="661" t="s">
        <v>2959</v>
      </c>
      <c r="L616" s="662">
        <v>1677.3</v>
      </c>
      <c r="M616" s="662">
        <v>15095.699999999999</v>
      </c>
      <c r="N616" s="661">
        <v>9</v>
      </c>
      <c r="O616" s="744">
        <v>1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7</v>
      </c>
      <c r="B617" s="661" t="s">
        <v>2167</v>
      </c>
      <c r="C617" s="661" t="s">
        <v>2372</v>
      </c>
      <c r="D617" s="742" t="s">
        <v>3449</v>
      </c>
      <c r="E617" s="743" t="s">
        <v>2396</v>
      </c>
      <c r="F617" s="661" t="s">
        <v>2367</v>
      </c>
      <c r="G617" s="661" t="s">
        <v>2869</v>
      </c>
      <c r="H617" s="661" t="s">
        <v>566</v>
      </c>
      <c r="I617" s="661" t="s">
        <v>3173</v>
      </c>
      <c r="J617" s="661" t="s">
        <v>2958</v>
      </c>
      <c r="K617" s="661" t="s">
        <v>2971</v>
      </c>
      <c r="L617" s="662">
        <v>3354.59</v>
      </c>
      <c r="M617" s="662">
        <v>100637.7</v>
      </c>
      <c r="N617" s="661">
        <v>30</v>
      </c>
      <c r="O617" s="744">
        <v>9</v>
      </c>
      <c r="P617" s="662">
        <v>87219.34</v>
      </c>
      <c r="Q617" s="677">
        <v>0.8666666666666667</v>
      </c>
      <c r="R617" s="661">
        <v>26</v>
      </c>
      <c r="S617" s="677">
        <v>0.8666666666666667</v>
      </c>
      <c r="T617" s="744">
        <v>8</v>
      </c>
      <c r="U617" s="700">
        <v>0.88888888888888884</v>
      </c>
    </row>
    <row r="618" spans="1:21" ht="14.4" customHeight="1" x14ac:dyDescent="0.3">
      <c r="A618" s="660">
        <v>7</v>
      </c>
      <c r="B618" s="661" t="s">
        <v>2167</v>
      </c>
      <c r="C618" s="661" t="s">
        <v>2372</v>
      </c>
      <c r="D618" s="742" t="s">
        <v>3449</v>
      </c>
      <c r="E618" s="743" t="s">
        <v>2396</v>
      </c>
      <c r="F618" s="661" t="s">
        <v>2367</v>
      </c>
      <c r="G618" s="661" t="s">
        <v>2869</v>
      </c>
      <c r="H618" s="661" t="s">
        <v>566</v>
      </c>
      <c r="I618" s="661" t="s">
        <v>2870</v>
      </c>
      <c r="J618" s="661" t="s">
        <v>2871</v>
      </c>
      <c r="K618" s="661" t="s">
        <v>2872</v>
      </c>
      <c r="L618" s="662">
        <v>454.27</v>
      </c>
      <c r="M618" s="662">
        <v>7268.32</v>
      </c>
      <c r="N618" s="661">
        <v>16</v>
      </c>
      <c r="O618" s="744">
        <v>3</v>
      </c>
      <c r="P618" s="662">
        <v>7268.32</v>
      </c>
      <c r="Q618" s="677">
        <v>1</v>
      </c>
      <c r="R618" s="661">
        <v>16</v>
      </c>
      <c r="S618" s="677">
        <v>1</v>
      </c>
      <c r="T618" s="744">
        <v>3</v>
      </c>
      <c r="U618" s="700">
        <v>1</v>
      </c>
    </row>
    <row r="619" spans="1:21" ht="14.4" customHeight="1" x14ac:dyDescent="0.3">
      <c r="A619" s="660">
        <v>7</v>
      </c>
      <c r="B619" s="661" t="s">
        <v>2167</v>
      </c>
      <c r="C619" s="661" t="s">
        <v>2372</v>
      </c>
      <c r="D619" s="742" t="s">
        <v>3449</v>
      </c>
      <c r="E619" s="743" t="s">
        <v>2396</v>
      </c>
      <c r="F619" s="661" t="s">
        <v>2367</v>
      </c>
      <c r="G619" s="661" t="s">
        <v>2869</v>
      </c>
      <c r="H619" s="661" t="s">
        <v>566</v>
      </c>
      <c r="I619" s="661" t="s">
        <v>3174</v>
      </c>
      <c r="J619" s="661" t="s">
        <v>2871</v>
      </c>
      <c r="K619" s="661" t="s">
        <v>2981</v>
      </c>
      <c r="L619" s="662">
        <v>908.53</v>
      </c>
      <c r="M619" s="662">
        <v>10902.36</v>
      </c>
      <c r="N619" s="661">
        <v>12</v>
      </c>
      <c r="O619" s="744">
        <v>4</v>
      </c>
      <c r="P619" s="662">
        <v>3634.12</v>
      </c>
      <c r="Q619" s="677">
        <v>0.33333333333333331</v>
      </c>
      <c r="R619" s="661">
        <v>4</v>
      </c>
      <c r="S619" s="677">
        <v>0.33333333333333331</v>
      </c>
      <c r="T619" s="744">
        <v>2</v>
      </c>
      <c r="U619" s="700">
        <v>0.5</v>
      </c>
    </row>
    <row r="620" spans="1:21" ht="14.4" customHeight="1" x14ac:dyDescent="0.3">
      <c r="A620" s="660">
        <v>7</v>
      </c>
      <c r="B620" s="661" t="s">
        <v>2167</v>
      </c>
      <c r="C620" s="661" t="s">
        <v>2372</v>
      </c>
      <c r="D620" s="742" t="s">
        <v>3449</v>
      </c>
      <c r="E620" s="743" t="s">
        <v>2396</v>
      </c>
      <c r="F620" s="661" t="s">
        <v>2367</v>
      </c>
      <c r="G620" s="661" t="s">
        <v>2869</v>
      </c>
      <c r="H620" s="661" t="s">
        <v>566</v>
      </c>
      <c r="I620" s="661" t="s">
        <v>3175</v>
      </c>
      <c r="J620" s="661" t="s">
        <v>2961</v>
      </c>
      <c r="K620" s="661" t="s">
        <v>2976</v>
      </c>
      <c r="L620" s="662">
        <v>291.85000000000002</v>
      </c>
      <c r="M620" s="662">
        <v>291.85000000000002</v>
      </c>
      <c r="N620" s="661">
        <v>1</v>
      </c>
      <c r="O620" s="744">
        <v>1</v>
      </c>
      <c r="P620" s="662">
        <v>291.85000000000002</v>
      </c>
      <c r="Q620" s="677">
        <v>1</v>
      </c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7</v>
      </c>
      <c r="B621" s="661" t="s">
        <v>2167</v>
      </c>
      <c r="C621" s="661" t="s">
        <v>2372</v>
      </c>
      <c r="D621" s="742" t="s">
        <v>3449</v>
      </c>
      <c r="E621" s="743" t="s">
        <v>2396</v>
      </c>
      <c r="F621" s="661" t="s">
        <v>2367</v>
      </c>
      <c r="G621" s="661" t="s">
        <v>2869</v>
      </c>
      <c r="H621" s="661" t="s">
        <v>566</v>
      </c>
      <c r="I621" s="661" t="s">
        <v>2963</v>
      </c>
      <c r="J621" s="661" t="s">
        <v>2874</v>
      </c>
      <c r="K621" s="661" t="s">
        <v>2964</v>
      </c>
      <c r="L621" s="662">
        <v>838.65</v>
      </c>
      <c r="M621" s="662">
        <v>12579.75</v>
      </c>
      <c r="N621" s="661">
        <v>15</v>
      </c>
      <c r="O621" s="744">
        <v>3</v>
      </c>
      <c r="P621" s="662">
        <v>7547.8499999999995</v>
      </c>
      <c r="Q621" s="677">
        <v>0.6</v>
      </c>
      <c r="R621" s="661">
        <v>9</v>
      </c>
      <c r="S621" s="677">
        <v>0.6</v>
      </c>
      <c r="T621" s="744">
        <v>2</v>
      </c>
      <c r="U621" s="700">
        <v>0.66666666666666663</v>
      </c>
    </row>
    <row r="622" spans="1:21" ht="14.4" customHeight="1" x14ac:dyDescent="0.3">
      <c r="A622" s="660">
        <v>7</v>
      </c>
      <c r="B622" s="661" t="s">
        <v>2167</v>
      </c>
      <c r="C622" s="661" t="s">
        <v>2372</v>
      </c>
      <c r="D622" s="742" t="s">
        <v>3449</v>
      </c>
      <c r="E622" s="743" t="s">
        <v>2396</v>
      </c>
      <c r="F622" s="661" t="s">
        <v>2367</v>
      </c>
      <c r="G622" s="661" t="s">
        <v>2869</v>
      </c>
      <c r="H622" s="661" t="s">
        <v>566</v>
      </c>
      <c r="I622" s="661" t="s">
        <v>2873</v>
      </c>
      <c r="J622" s="661" t="s">
        <v>2874</v>
      </c>
      <c r="K622" s="661" t="s">
        <v>2875</v>
      </c>
      <c r="L622" s="662">
        <v>1677.3</v>
      </c>
      <c r="M622" s="662">
        <v>33546</v>
      </c>
      <c r="N622" s="661">
        <v>20</v>
      </c>
      <c r="O622" s="744">
        <v>8</v>
      </c>
      <c r="P622" s="662">
        <v>23482.2</v>
      </c>
      <c r="Q622" s="677">
        <v>0.70000000000000007</v>
      </c>
      <c r="R622" s="661">
        <v>14</v>
      </c>
      <c r="S622" s="677">
        <v>0.7</v>
      </c>
      <c r="T622" s="744">
        <v>6</v>
      </c>
      <c r="U622" s="700">
        <v>0.75</v>
      </c>
    </row>
    <row r="623" spans="1:21" ht="14.4" customHeight="1" x14ac:dyDescent="0.3">
      <c r="A623" s="660">
        <v>7</v>
      </c>
      <c r="B623" s="661" t="s">
        <v>2167</v>
      </c>
      <c r="C623" s="661" t="s">
        <v>2372</v>
      </c>
      <c r="D623" s="742" t="s">
        <v>3449</v>
      </c>
      <c r="E623" s="743" t="s">
        <v>2396</v>
      </c>
      <c r="F623" s="661" t="s">
        <v>2367</v>
      </c>
      <c r="G623" s="661" t="s">
        <v>2869</v>
      </c>
      <c r="H623" s="661" t="s">
        <v>566</v>
      </c>
      <c r="I623" s="661" t="s">
        <v>2965</v>
      </c>
      <c r="J623" s="661" t="s">
        <v>2966</v>
      </c>
      <c r="K623" s="661" t="s">
        <v>2875</v>
      </c>
      <c r="L623" s="662">
        <v>1677.3</v>
      </c>
      <c r="M623" s="662">
        <v>16773</v>
      </c>
      <c r="N623" s="661">
        <v>10</v>
      </c>
      <c r="O623" s="744">
        <v>4</v>
      </c>
      <c r="P623" s="662">
        <v>10063.799999999999</v>
      </c>
      <c r="Q623" s="677">
        <v>0.6</v>
      </c>
      <c r="R623" s="661">
        <v>6</v>
      </c>
      <c r="S623" s="677">
        <v>0.6</v>
      </c>
      <c r="T623" s="744">
        <v>3</v>
      </c>
      <c r="U623" s="700">
        <v>0.75</v>
      </c>
    </row>
    <row r="624" spans="1:21" ht="14.4" customHeight="1" x14ac:dyDescent="0.3">
      <c r="A624" s="660">
        <v>7</v>
      </c>
      <c r="B624" s="661" t="s">
        <v>2167</v>
      </c>
      <c r="C624" s="661" t="s">
        <v>2372</v>
      </c>
      <c r="D624" s="742" t="s">
        <v>3449</v>
      </c>
      <c r="E624" s="743" t="s">
        <v>2396</v>
      </c>
      <c r="F624" s="661" t="s">
        <v>2367</v>
      </c>
      <c r="G624" s="661" t="s">
        <v>2869</v>
      </c>
      <c r="H624" s="661" t="s">
        <v>566</v>
      </c>
      <c r="I624" s="661" t="s">
        <v>3293</v>
      </c>
      <c r="J624" s="661" t="s">
        <v>3177</v>
      </c>
      <c r="K624" s="661" t="s">
        <v>2981</v>
      </c>
      <c r="L624" s="662">
        <v>908.53</v>
      </c>
      <c r="M624" s="662">
        <v>4542.6499999999996</v>
      </c>
      <c r="N624" s="661">
        <v>5</v>
      </c>
      <c r="O624" s="744">
        <v>4</v>
      </c>
      <c r="P624" s="662">
        <v>2725.59</v>
      </c>
      <c r="Q624" s="677">
        <v>0.60000000000000009</v>
      </c>
      <c r="R624" s="661">
        <v>3</v>
      </c>
      <c r="S624" s="677">
        <v>0.6</v>
      </c>
      <c r="T624" s="744">
        <v>3</v>
      </c>
      <c r="U624" s="700">
        <v>0.75</v>
      </c>
    </row>
    <row r="625" spans="1:21" ht="14.4" customHeight="1" x14ac:dyDescent="0.3">
      <c r="A625" s="660">
        <v>7</v>
      </c>
      <c r="B625" s="661" t="s">
        <v>2167</v>
      </c>
      <c r="C625" s="661" t="s">
        <v>2372</v>
      </c>
      <c r="D625" s="742" t="s">
        <v>3449</v>
      </c>
      <c r="E625" s="743" t="s">
        <v>2396</v>
      </c>
      <c r="F625" s="661" t="s">
        <v>2367</v>
      </c>
      <c r="G625" s="661" t="s">
        <v>2869</v>
      </c>
      <c r="H625" s="661" t="s">
        <v>566</v>
      </c>
      <c r="I625" s="661" t="s">
        <v>3381</v>
      </c>
      <c r="J625" s="661" t="s">
        <v>3382</v>
      </c>
      <c r="K625" s="661" t="s">
        <v>3383</v>
      </c>
      <c r="L625" s="662">
        <v>291.85000000000002</v>
      </c>
      <c r="M625" s="662">
        <v>1751.1000000000001</v>
      </c>
      <c r="N625" s="661">
        <v>6</v>
      </c>
      <c r="O625" s="744">
        <v>1</v>
      </c>
      <c r="P625" s="662">
        <v>1751.1000000000001</v>
      </c>
      <c r="Q625" s="677">
        <v>1</v>
      </c>
      <c r="R625" s="661">
        <v>6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7</v>
      </c>
      <c r="B626" s="661" t="s">
        <v>2167</v>
      </c>
      <c r="C626" s="661" t="s">
        <v>2372</v>
      </c>
      <c r="D626" s="742" t="s">
        <v>3449</v>
      </c>
      <c r="E626" s="743" t="s">
        <v>2396</v>
      </c>
      <c r="F626" s="661" t="s">
        <v>2367</v>
      </c>
      <c r="G626" s="661" t="s">
        <v>2869</v>
      </c>
      <c r="H626" s="661" t="s">
        <v>566</v>
      </c>
      <c r="I626" s="661" t="s">
        <v>3178</v>
      </c>
      <c r="J626" s="661" t="s">
        <v>2983</v>
      </c>
      <c r="K626" s="661" t="s">
        <v>3179</v>
      </c>
      <c r="L626" s="662">
        <v>0</v>
      </c>
      <c r="M626" s="662">
        <v>0</v>
      </c>
      <c r="N626" s="661">
        <v>5</v>
      </c>
      <c r="O626" s="744">
        <v>2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7</v>
      </c>
      <c r="B627" s="661" t="s">
        <v>2167</v>
      </c>
      <c r="C627" s="661" t="s">
        <v>2372</v>
      </c>
      <c r="D627" s="742" t="s">
        <v>3449</v>
      </c>
      <c r="E627" s="743" t="s">
        <v>2396</v>
      </c>
      <c r="F627" s="661" t="s">
        <v>2367</v>
      </c>
      <c r="G627" s="661" t="s">
        <v>2869</v>
      </c>
      <c r="H627" s="661" t="s">
        <v>566</v>
      </c>
      <c r="I627" s="661" t="s">
        <v>2969</v>
      </c>
      <c r="J627" s="661" t="s">
        <v>2970</v>
      </c>
      <c r="K627" s="661" t="s">
        <v>2971</v>
      </c>
      <c r="L627" s="662">
        <v>3354.59</v>
      </c>
      <c r="M627" s="662">
        <v>20127.54</v>
      </c>
      <c r="N627" s="661">
        <v>6</v>
      </c>
      <c r="O627" s="744">
        <v>2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7</v>
      </c>
      <c r="B628" s="661" t="s">
        <v>2167</v>
      </c>
      <c r="C628" s="661" t="s">
        <v>2372</v>
      </c>
      <c r="D628" s="742" t="s">
        <v>3449</v>
      </c>
      <c r="E628" s="743" t="s">
        <v>2396</v>
      </c>
      <c r="F628" s="661" t="s">
        <v>2367</v>
      </c>
      <c r="G628" s="661" t="s">
        <v>2869</v>
      </c>
      <c r="H628" s="661" t="s">
        <v>566</v>
      </c>
      <c r="I628" s="661" t="s">
        <v>2972</v>
      </c>
      <c r="J628" s="661" t="s">
        <v>2970</v>
      </c>
      <c r="K628" s="661" t="s">
        <v>2973</v>
      </c>
      <c r="L628" s="662">
        <v>0</v>
      </c>
      <c r="M628" s="662">
        <v>0</v>
      </c>
      <c r="N628" s="661">
        <v>10</v>
      </c>
      <c r="O628" s="744">
        <v>3</v>
      </c>
      <c r="P628" s="662">
        <v>0</v>
      </c>
      <c r="Q628" s="677"/>
      <c r="R628" s="661">
        <v>10</v>
      </c>
      <c r="S628" s="677">
        <v>1</v>
      </c>
      <c r="T628" s="744">
        <v>3</v>
      </c>
      <c r="U628" s="700">
        <v>1</v>
      </c>
    </row>
    <row r="629" spans="1:21" ht="14.4" customHeight="1" x14ac:dyDescent="0.3">
      <c r="A629" s="660">
        <v>7</v>
      </c>
      <c r="B629" s="661" t="s">
        <v>2167</v>
      </c>
      <c r="C629" s="661" t="s">
        <v>2372</v>
      </c>
      <c r="D629" s="742" t="s">
        <v>3449</v>
      </c>
      <c r="E629" s="743" t="s">
        <v>2396</v>
      </c>
      <c r="F629" s="661" t="s">
        <v>2367</v>
      </c>
      <c r="G629" s="661" t="s">
        <v>2869</v>
      </c>
      <c r="H629" s="661" t="s">
        <v>566</v>
      </c>
      <c r="I629" s="661" t="s">
        <v>2984</v>
      </c>
      <c r="J629" s="661" t="s">
        <v>2983</v>
      </c>
      <c r="K629" s="661" t="s">
        <v>2875</v>
      </c>
      <c r="L629" s="662">
        <v>1677.3</v>
      </c>
      <c r="M629" s="662">
        <v>10063.799999999999</v>
      </c>
      <c r="N629" s="661">
        <v>6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7</v>
      </c>
      <c r="B630" s="661" t="s">
        <v>2167</v>
      </c>
      <c r="C630" s="661" t="s">
        <v>2372</v>
      </c>
      <c r="D630" s="742" t="s">
        <v>3449</v>
      </c>
      <c r="E630" s="743" t="s">
        <v>2396</v>
      </c>
      <c r="F630" s="661" t="s">
        <v>2367</v>
      </c>
      <c r="G630" s="661" t="s">
        <v>2869</v>
      </c>
      <c r="H630" s="661" t="s">
        <v>566</v>
      </c>
      <c r="I630" s="661" t="s">
        <v>3384</v>
      </c>
      <c r="J630" s="661" t="s">
        <v>3385</v>
      </c>
      <c r="K630" s="661" t="s">
        <v>3386</v>
      </c>
      <c r="L630" s="662">
        <v>908.53</v>
      </c>
      <c r="M630" s="662">
        <v>4542.6499999999996</v>
      </c>
      <c r="N630" s="661">
        <v>5</v>
      </c>
      <c r="O630" s="744">
        <v>2</v>
      </c>
      <c r="P630" s="662">
        <v>2725.59</v>
      </c>
      <c r="Q630" s="677">
        <v>0.60000000000000009</v>
      </c>
      <c r="R630" s="661">
        <v>3</v>
      </c>
      <c r="S630" s="677">
        <v>0.6</v>
      </c>
      <c r="T630" s="744">
        <v>1</v>
      </c>
      <c r="U630" s="700">
        <v>0.5</v>
      </c>
    </row>
    <row r="631" spans="1:21" ht="14.4" customHeight="1" x14ac:dyDescent="0.3">
      <c r="A631" s="660">
        <v>7</v>
      </c>
      <c r="B631" s="661" t="s">
        <v>2167</v>
      </c>
      <c r="C631" s="661" t="s">
        <v>2372</v>
      </c>
      <c r="D631" s="742" t="s">
        <v>3449</v>
      </c>
      <c r="E631" s="743" t="s">
        <v>2396</v>
      </c>
      <c r="F631" s="661" t="s">
        <v>2367</v>
      </c>
      <c r="G631" s="661" t="s">
        <v>2876</v>
      </c>
      <c r="H631" s="661" t="s">
        <v>566</v>
      </c>
      <c r="I631" s="661" t="s">
        <v>3183</v>
      </c>
      <c r="J631" s="661" t="s">
        <v>3184</v>
      </c>
      <c r="K631" s="661" t="s">
        <v>2987</v>
      </c>
      <c r="L631" s="662">
        <v>2146.12</v>
      </c>
      <c r="M631" s="662">
        <v>2146.12</v>
      </c>
      <c r="N631" s="661">
        <v>1</v>
      </c>
      <c r="O631" s="744">
        <v>1</v>
      </c>
      <c r="P631" s="662">
        <v>2146.12</v>
      </c>
      <c r="Q631" s="677">
        <v>1</v>
      </c>
      <c r="R631" s="661">
        <v>1</v>
      </c>
      <c r="S631" s="677">
        <v>1</v>
      </c>
      <c r="T631" s="744">
        <v>1</v>
      </c>
      <c r="U631" s="700">
        <v>1</v>
      </c>
    </row>
    <row r="632" spans="1:21" ht="14.4" customHeight="1" x14ac:dyDescent="0.3">
      <c r="A632" s="660">
        <v>7</v>
      </c>
      <c r="B632" s="661" t="s">
        <v>2167</v>
      </c>
      <c r="C632" s="661" t="s">
        <v>2372</v>
      </c>
      <c r="D632" s="742" t="s">
        <v>3449</v>
      </c>
      <c r="E632" s="743" t="s">
        <v>2396</v>
      </c>
      <c r="F632" s="661" t="s">
        <v>2367</v>
      </c>
      <c r="G632" s="661" t="s">
        <v>2876</v>
      </c>
      <c r="H632" s="661" t="s">
        <v>566</v>
      </c>
      <c r="I632" s="661" t="s">
        <v>2988</v>
      </c>
      <c r="J632" s="661" t="s">
        <v>2878</v>
      </c>
      <c r="K632" s="661" t="s">
        <v>2987</v>
      </c>
      <c r="L632" s="662">
        <v>3690.52</v>
      </c>
      <c r="M632" s="662">
        <v>22143.119999999999</v>
      </c>
      <c r="N632" s="661">
        <v>6</v>
      </c>
      <c r="O632" s="744">
        <v>2</v>
      </c>
      <c r="P632" s="662">
        <v>7381.04</v>
      </c>
      <c r="Q632" s="677">
        <v>0.33333333333333337</v>
      </c>
      <c r="R632" s="661">
        <v>2</v>
      </c>
      <c r="S632" s="677">
        <v>0.33333333333333331</v>
      </c>
      <c r="T632" s="744">
        <v>1</v>
      </c>
      <c r="U632" s="700">
        <v>0.5</v>
      </c>
    </row>
    <row r="633" spans="1:21" ht="14.4" customHeight="1" x14ac:dyDescent="0.3">
      <c r="A633" s="660">
        <v>7</v>
      </c>
      <c r="B633" s="661" t="s">
        <v>2167</v>
      </c>
      <c r="C633" s="661" t="s">
        <v>2372</v>
      </c>
      <c r="D633" s="742" t="s">
        <v>3449</v>
      </c>
      <c r="E633" s="743" t="s">
        <v>2396</v>
      </c>
      <c r="F633" s="661" t="s">
        <v>2367</v>
      </c>
      <c r="G633" s="661" t="s">
        <v>2876</v>
      </c>
      <c r="H633" s="661" t="s">
        <v>566</v>
      </c>
      <c r="I633" s="661" t="s">
        <v>2877</v>
      </c>
      <c r="J633" s="661" t="s">
        <v>2878</v>
      </c>
      <c r="K633" s="661" t="s">
        <v>2879</v>
      </c>
      <c r="L633" s="662">
        <v>0</v>
      </c>
      <c r="M633" s="662">
        <v>0</v>
      </c>
      <c r="N633" s="661">
        <v>6</v>
      </c>
      <c r="O633" s="744">
        <v>1</v>
      </c>
      <c r="P633" s="662"/>
      <c r="Q633" s="677"/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7</v>
      </c>
      <c r="B634" s="661" t="s">
        <v>2167</v>
      </c>
      <c r="C634" s="661" t="s">
        <v>2372</v>
      </c>
      <c r="D634" s="742" t="s">
        <v>3449</v>
      </c>
      <c r="E634" s="743" t="s">
        <v>2396</v>
      </c>
      <c r="F634" s="661" t="s">
        <v>2367</v>
      </c>
      <c r="G634" s="661" t="s">
        <v>2468</v>
      </c>
      <c r="H634" s="661" t="s">
        <v>566</v>
      </c>
      <c r="I634" s="661" t="s">
        <v>1437</v>
      </c>
      <c r="J634" s="661" t="s">
        <v>1438</v>
      </c>
      <c r="K634" s="661" t="s">
        <v>1439</v>
      </c>
      <c r="L634" s="662">
        <v>108.44</v>
      </c>
      <c r="M634" s="662">
        <v>216.88</v>
      </c>
      <c r="N634" s="661">
        <v>2</v>
      </c>
      <c r="O634" s="744">
        <v>1</v>
      </c>
      <c r="P634" s="662">
        <v>108.44</v>
      </c>
      <c r="Q634" s="677">
        <v>0.5</v>
      </c>
      <c r="R634" s="661">
        <v>1</v>
      </c>
      <c r="S634" s="677">
        <v>0.5</v>
      </c>
      <c r="T634" s="744">
        <v>0.5</v>
      </c>
      <c r="U634" s="700">
        <v>0.5</v>
      </c>
    </row>
    <row r="635" spans="1:21" ht="14.4" customHeight="1" x14ac:dyDescent="0.3">
      <c r="A635" s="660">
        <v>7</v>
      </c>
      <c r="B635" s="661" t="s">
        <v>2167</v>
      </c>
      <c r="C635" s="661" t="s">
        <v>2372</v>
      </c>
      <c r="D635" s="742" t="s">
        <v>3449</v>
      </c>
      <c r="E635" s="743" t="s">
        <v>2396</v>
      </c>
      <c r="F635" s="661" t="s">
        <v>2367</v>
      </c>
      <c r="G635" s="661" t="s">
        <v>2468</v>
      </c>
      <c r="H635" s="661" t="s">
        <v>566</v>
      </c>
      <c r="I635" s="661" t="s">
        <v>977</v>
      </c>
      <c r="J635" s="661" t="s">
        <v>978</v>
      </c>
      <c r="K635" s="661" t="s">
        <v>888</v>
      </c>
      <c r="L635" s="662">
        <v>43.37</v>
      </c>
      <c r="M635" s="662">
        <v>173.48</v>
      </c>
      <c r="N635" s="661">
        <v>4</v>
      </c>
      <c r="O635" s="744">
        <v>1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7</v>
      </c>
      <c r="B636" s="661" t="s">
        <v>2167</v>
      </c>
      <c r="C636" s="661" t="s">
        <v>2372</v>
      </c>
      <c r="D636" s="742" t="s">
        <v>3449</v>
      </c>
      <c r="E636" s="743" t="s">
        <v>2396</v>
      </c>
      <c r="F636" s="661" t="s">
        <v>2367</v>
      </c>
      <c r="G636" s="661" t="s">
        <v>2880</v>
      </c>
      <c r="H636" s="661" t="s">
        <v>1517</v>
      </c>
      <c r="I636" s="661" t="s">
        <v>3188</v>
      </c>
      <c r="J636" s="661" t="s">
        <v>3189</v>
      </c>
      <c r="K636" s="661" t="s">
        <v>3190</v>
      </c>
      <c r="L636" s="662">
        <v>1286.2</v>
      </c>
      <c r="M636" s="662">
        <v>5144.8</v>
      </c>
      <c r="N636" s="661">
        <v>4</v>
      </c>
      <c r="O636" s="744">
        <v>2</v>
      </c>
      <c r="P636" s="662">
        <v>5144.8</v>
      </c>
      <c r="Q636" s="677">
        <v>1</v>
      </c>
      <c r="R636" s="661">
        <v>4</v>
      </c>
      <c r="S636" s="677">
        <v>1</v>
      </c>
      <c r="T636" s="744">
        <v>2</v>
      </c>
      <c r="U636" s="700">
        <v>1</v>
      </c>
    </row>
    <row r="637" spans="1:21" ht="14.4" customHeight="1" x14ac:dyDescent="0.3">
      <c r="A637" s="660">
        <v>7</v>
      </c>
      <c r="B637" s="661" t="s">
        <v>2167</v>
      </c>
      <c r="C637" s="661" t="s">
        <v>2372</v>
      </c>
      <c r="D637" s="742" t="s">
        <v>3449</v>
      </c>
      <c r="E637" s="743" t="s">
        <v>2396</v>
      </c>
      <c r="F637" s="661" t="s">
        <v>2367</v>
      </c>
      <c r="G637" s="661" t="s">
        <v>2880</v>
      </c>
      <c r="H637" s="661" t="s">
        <v>1517</v>
      </c>
      <c r="I637" s="661" t="s">
        <v>2881</v>
      </c>
      <c r="J637" s="661" t="s">
        <v>2882</v>
      </c>
      <c r="K637" s="661" t="s">
        <v>2883</v>
      </c>
      <c r="L637" s="662">
        <v>1715.48</v>
      </c>
      <c r="M637" s="662">
        <v>44602.479999999996</v>
      </c>
      <c r="N637" s="661">
        <v>26</v>
      </c>
      <c r="O637" s="744">
        <v>9.5</v>
      </c>
      <c r="P637" s="662">
        <v>27447.679999999997</v>
      </c>
      <c r="Q637" s="677">
        <v>0.61538461538461542</v>
      </c>
      <c r="R637" s="661">
        <v>16</v>
      </c>
      <c r="S637" s="677">
        <v>0.61538461538461542</v>
      </c>
      <c r="T637" s="744">
        <v>6</v>
      </c>
      <c r="U637" s="700">
        <v>0.63157894736842102</v>
      </c>
    </row>
    <row r="638" spans="1:21" ht="14.4" customHeight="1" x14ac:dyDescent="0.3">
      <c r="A638" s="660">
        <v>7</v>
      </c>
      <c r="B638" s="661" t="s">
        <v>2167</v>
      </c>
      <c r="C638" s="661" t="s">
        <v>2372</v>
      </c>
      <c r="D638" s="742" t="s">
        <v>3449</v>
      </c>
      <c r="E638" s="743" t="s">
        <v>2396</v>
      </c>
      <c r="F638" s="661" t="s">
        <v>2367</v>
      </c>
      <c r="G638" s="661" t="s">
        <v>2554</v>
      </c>
      <c r="H638" s="661" t="s">
        <v>566</v>
      </c>
      <c r="I638" s="661" t="s">
        <v>762</v>
      </c>
      <c r="J638" s="661" t="s">
        <v>2555</v>
      </c>
      <c r="K638" s="661" t="s">
        <v>2556</v>
      </c>
      <c r="L638" s="662">
        <v>0</v>
      </c>
      <c r="M638" s="662">
        <v>0</v>
      </c>
      <c r="N638" s="661">
        <v>12</v>
      </c>
      <c r="O638" s="744">
        <v>6</v>
      </c>
      <c r="P638" s="662">
        <v>0</v>
      </c>
      <c r="Q638" s="677"/>
      <c r="R638" s="661">
        <v>4</v>
      </c>
      <c r="S638" s="677">
        <v>0.33333333333333331</v>
      </c>
      <c r="T638" s="744">
        <v>2</v>
      </c>
      <c r="U638" s="700">
        <v>0.33333333333333331</v>
      </c>
    </row>
    <row r="639" spans="1:21" ht="14.4" customHeight="1" x14ac:dyDescent="0.3">
      <c r="A639" s="660">
        <v>7</v>
      </c>
      <c r="B639" s="661" t="s">
        <v>2167</v>
      </c>
      <c r="C639" s="661" t="s">
        <v>2372</v>
      </c>
      <c r="D639" s="742" t="s">
        <v>3449</v>
      </c>
      <c r="E639" s="743" t="s">
        <v>2396</v>
      </c>
      <c r="F639" s="661" t="s">
        <v>2367</v>
      </c>
      <c r="G639" s="661" t="s">
        <v>2554</v>
      </c>
      <c r="H639" s="661" t="s">
        <v>566</v>
      </c>
      <c r="I639" s="661" t="s">
        <v>3196</v>
      </c>
      <c r="J639" s="661" t="s">
        <v>3197</v>
      </c>
      <c r="K639" s="661" t="s">
        <v>3198</v>
      </c>
      <c r="L639" s="662">
        <v>16.440000000000001</v>
      </c>
      <c r="M639" s="662">
        <v>32.880000000000003</v>
      </c>
      <c r="N639" s="661">
        <v>2</v>
      </c>
      <c r="O639" s="744">
        <v>1</v>
      </c>
      <c r="P639" s="662">
        <v>32.880000000000003</v>
      </c>
      <c r="Q639" s="677">
        <v>1</v>
      </c>
      <c r="R639" s="661">
        <v>2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7</v>
      </c>
      <c r="B640" s="661" t="s">
        <v>2167</v>
      </c>
      <c r="C640" s="661" t="s">
        <v>2372</v>
      </c>
      <c r="D640" s="742" t="s">
        <v>3449</v>
      </c>
      <c r="E640" s="743" t="s">
        <v>2396</v>
      </c>
      <c r="F640" s="661" t="s">
        <v>2367</v>
      </c>
      <c r="G640" s="661" t="s">
        <v>2557</v>
      </c>
      <c r="H640" s="661" t="s">
        <v>1517</v>
      </c>
      <c r="I640" s="661" t="s">
        <v>3387</v>
      </c>
      <c r="J640" s="661" t="s">
        <v>3388</v>
      </c>
      <c r="K640" s="661" t="s">
        <v>3389</v>
      </c>
      <c r="L640" s="662">
        <v>409.77</v>
      </c>
      <c r="M640" s="662">
        <v>819.54</v>
      </c>
      <c r="N640" s="661">
        <v>2</v>
      </c>
      <c r="O640" s="744">
        <v>1</v>
      </c>
      <c r="P640" s="662">
        <v>819.54</v>
      </c>
      <c r="Q640" s="677">
        <v>1</v>
      </c>
      <c r="R640" s="661">
        <v>2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7</v>
      </c>
      <c r="B641" s="661" t="s">
        <v>2167</v>
      </c>
      <c r="C641" s="661" t="s">
        <v>2372</v>
      </c>
      <c r="D641" s="742" t="s">
        <v>3449</v>
      </c>
      <c r="E641" s="743" t="s">
        <v>2396</v>
      </c>
      <c r="F641" s="661" t="s">
        <v>2367</v>
      </c>
      <c r="G641" s="661" t="s">
        <v>2884</v>
      </c>
      <c r="H641" s="661" t="s">
        <v>566</v>
      </c>
      <c r="I641" s="661" t="s">
        <v>3202</v>
      </c>
      <c r="J641" s="661" t="s">
        <v>2416</v>
      </c>
      <c r="K641" s="661"/>
      <c r="L641" s="662">
        <v>583.70000000000005</v>
      </c>
      <c r="M641" s="662">
        <v>2918.5</v>
      </c>
      <c r="N641" s="661">
        <v>5</v>
      </c>
      <c r="O641" s="744">
        <v>2</v>
      </c>
      <c r="P641" s="662">
        <v>2918.5</v>
      </c>
      <c r="Q641" s="677">
        <v>1</v>
      </c>
      <c r="R641" s="661">
        <v>5</v>
      </c>
      <c r="S641" s="677">
        <v>1</v>
      </c>
      <c r="T641" s="744">
        <v>2</v>
      </c>
      <c r="U641" s="700">
        <v>1</v>
      </c>
    </row>
    <row r="642" spans="1:21" ht="14.4" customHeight="1" x14ac:dyDescent="0.3">
      <c r="A642" s="660">
        <v>7</v>
      </c>
      <c r="B642" s="661" t="s">
        <v>2167</v>
      </c>
      <c r="C642" s="661" t="s">
        <v>2372</v>
      </c>
      <c r="D642" s="742" t="s">
        <v>3449</v>
      </c>
      <c r="E642" s="743" t="s">
        <v>2396</v>
      </c>
      <c r="F642" s="661" t="s">
        <v>2367</v>
      </c>
      <c r="G642" s="661" t="s">
        <v>2884</v>
      </c>
      <c r="H642" s="661" t="s">
        <v>566</v>
      </c>
      <c r="I642" s="661" t="s">
        <v>3128</v>
      </c>
      <c r="J642" s="661" t="s">
        <v>2416</v>
      </c>
      <c r="K642" s="661"/>
      <c r="L642" s="662">
        <v>908.53</v>
      </c>
      <c r="M642" s="662">
        <v>5451.1799999999994</v>
      </c>
      <c r="N642" s="661">
        <v>6</v>
      </c>
      <c r="O642" s="744">
        <v>4</v>
      </c>
      <c r="P642" s="662">
        <v>4542.6499999999996</v>
      </c>
      <c r="Q642" s="677">
        <v>0.83333333333333337</v>
      </c>
      <c r="R642" s="661">
        <v>5</v>
      </c>
      <c r="S642" s="677">
        <v>0.83333333333333337</v>
      </c>
      <c r="T642" s="744">
        <v>3</v>
      </c>
      <c r="U642" s="700">
        <v>0.75</v>
      </c>
    </row>
    <row r="643" spans="1:21" ht="14.4" customHeight="1" x14ac:dyDescent="0.3">
      <c r="A643" s="660">
        <v>7</v>
      </c>
      <c r="B643" s="661" t="s">
        <v>2167</v>
      </c>
      <c r="C643" s="661" t="s">
        <v>2372</v>
      </c>
      <c r="D643" s="742" t="s">
        <v>3449</v>
      </c>
      <c r="E643" s="743" t="s">
        <v>2396</v>
      </c>
      <c r="F643" s="661" t="s">
        <v>2367</v>
      </c>
      <c r="G643" s="661" t="s">
        <v>2884</v>
      </c>
      <c r="H643" s="661" t="s">
        <v>566</v>
      </c>
      <c r="I643" s="661" t="s">
        <v>3390</v>
      </c>
      <c r="J643" s="661" t="s">
        <v>2416</v>
      </c>
      <c r="K643" s="661"/>
      <c r="L643" s="662">
        <v>1257.97</v>
      </c>
      <c r="M643" s="662">
        <v>1257.97</v>
      </c>
      <c r="N643" s="661">
        <v>1</v>
      </c>
      <c r="O643" s="744">
        <v>1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7</v>
      </c>
      <c r="B644" s="661" t="s">
        <v>2167</v>
      </c>
      <c r="C644" s="661" t="s">
        <v>2372</v>
      </c>
      <c r="D644" s="742" t="s">
        <v>3449</v>
      </c>
      <c r="E644" s="743" t="s">
        <v>2396</v>
      </c>
      <c r="F644" s="661" t="s">
        <v>2367</v>
      </c>
      <c r="G644" s="661" t="s">
        <v>2884</v>
      </c>
      <c r="H644" s="661" t="s">
        <v>566</v>
      </c>
      <c r="I644" s="661" t="s">
        <v>3364</v>
      </c>
      <c r="J644" s="661" t="s">
        <v>2416</v>
      </c>
      <c r="K644" s="661"/>
      <c r="L644" s="662">
        <v>1677.3</v>
      </c>
      <c r="M644" s="662">
        <v>11741.099999999999</v>
      </c>
      <c r="N644" s="661">
        <v>7</v>
      </c>
      <c r="O644" s="744">
        <v>3</v>
      </c>
      <c r="P644" s="662">
        <v>10063.799999999999</v>
      </c>
      <c r="Q644" s="677">
        <v>0.85714285714285721</v>
      </c>
      <c r="R644" s="661">
        <v>6</v>
      </c>
      <c r="S644" s="677">
        <v>0.8571428571428571</v>
      </c>
      <c r="T644" s="744">
        <v>2</v>
      </c>
      <c r="U644" s="700">
        <v>0.66666666666666663</v>
      </c>
    </row>
    <row r="645" spans="1:21" ht="14.4" customHeight="1" x14ac:dyDescent="0.3">
      <c r="A645" s="660">
        <v>7</v>
      </c>
      <c r="B645" s="661" t="s">
        <v>2167</v>
      </c>
      <c r="C645" s="661" t="s">
        <v>2372</v>
      </c>
      <c r="D645" s="742" t="s">
        <v>3449</v>
      </c>
      <c r="E645" s="743" t="s">
        <v>2396</v>
      </c>
      <c r="F645" s="661" t="s">
        <v>2367</v>
      </c>
      <c r="G645" s="661" t="s">
        <v>2884</v>
      </c>
      <c r="H645" s="661" t="s">
        <v>566</v>
      </c>
      <c r="I645" s="661" t="s">
        <v>3391</v>
      </c>
      <c r="J645" s="661" t="s">
        <v>3392</v>
      </c>
      <c r="K645" s="661" t="s">
        <v>3393</v>
      </c>
      <c r="L645" s="662">
        <v>583.70000000000005</v>
      </c>
      <c r="M645" s="662">
        <v>1751.1000000000001</v>
      </c>
      <c r="N645" s="661">
        <v>3</v>
      </c>
      <c r="O645" s="744">
        <v>3</v>
      </c>
      <c r="P645" s="662">
        <v>1167.4000000000001</v>
      </c>
      <c r="Q645" s="677">
        <v>0.66666666666666663</v>
      </c>
      <c r="R645" s="661">
        <v>2</v>
      </c>
      <c r="S645" s="677">
        <v>0.66666666666666663</v>
      </c>
      <c r="T645" s="744">
        <v>2</v>
      </c>
      <c r="U645" s="700">
        <v>0.66666666666666663</v>
      </c>
    </row>
    <row r="646" spans="1:21" ht="14.4" customHeight="1" x14ac:dyDescent="0.3">
      <c r="A646" s="660">
        <v>7</v>
      </c>
      <c r="B646" s="661" t="s">
        <v>2167</v>
      </c>
      <c r="C646" s="661" t="s">
        <v>2372</v>
      </c>
      <c r="D646" s="742" t="s">
        <v>3449</v>
      </c>
      <c r="E646" s="743" t="s">
        <v>2396</v>
      </c>
      <c r="F646" s="661" t="s">
        <v>2367</v>
      </c>
      <c r="G646" s="661" t="s">
        <v>2884</v>
      </c>
      <c r="H646" s="661" t="s">
        <v>566</v>
      </c>
      <c r="I646" s="661" t="s">
        <v>3203</v>
      </c>
      <c r="J646" s="661" t="s">
        <v>3204</v>
      </c>
      <c r="K646" s="661" t="s">
        <v>3205</v>
      </c>
      <c r="L646" s="662">
        <v>908.53</v>
      </c>
      <c r="M646" s="662">
        <v>3634.12</v>
      </c>
      <c r="N646" s="661">
        <v>4</v>
      </c>
      <c r="O646" s="744">
        <v>2</v>
      </c>
      <c r="P646" s="662">
        <v>2725.59</v>
      </c>
      <c r="Q646" s="677">
        <v>0.75000000000000011</v>
      </c>
      <c r="R646" s="661">
        <v>3</v>
      </c>
      <c r="S646" s="677">
        <v>0.75</v>
      </c>
      <c r="T646" s="744">
        <v>1</v>
      </c>
      <c r="U646" s="700">
        <v>0.5</v>
      </c>
    </row>
    <row r="647" spans="1:21" ht="14.4" customHeight="1" x14ac:dyDescent="0.3">
      <c r="A647" s="660">
        <v>7</v>
      </c>
      <c r="B647" s="661" t="s">
        <v>2167</v>
      </c>
      <c r="C647" s="661" t="s">
        <v>2372</v>
      </c>
      <c r="D647" s="742" t="s">
        <v>3449</v>
      </c>
      <c r="E647" s="743" t="s">
        <v>2396</v>
      </c>
      <c r="F647" s="661" t="s">
        <v>2367</v>
      </c>
      <c r="G647" s="661" t="s">
        <v>2884</v>
      </c>
      <c r="H647" s="661" t="s">
        <v>566</v>
      </c>
      <c r="I647" s="661" t="s">
        <v>3394</v>
      </c>
      <c r="J647" s="661" t="s">
        <v>3217</v>
      </c>
      <c r="K647" s="661" t="s">
        <v>3395</v>
      </c>
      <c r="L647" s="662">
        <v>1677.3</v>
      </c>
      <c r="M647" s="662">
        <v>6709.2</v>
      </c>
      <c r="N647" s="661">
        <v>4</v>
      </c>
      <c r="O647" s="744">
        <v>3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7</v>
      </c>
      <c r="B648" s="661" t="s">
        <v>2167</v>
      </c>
      <c r="C648" s="661" t="s">
        <v>2372</v>
      </c>
      <c r="D648" s="742" t="s">
        <v>3449</v>
      </c>
      <c r="E648" s="743" t="s">
        <v>2396</v>
      </c>
      <c r="F648" s="661" t="s">
        <v>2367</v>
      </c>
      <c r="G648" s="661" t="s">
        <v>2884</v>
      </c>
      <c r="H648" s="661" t="s">
        <v>566</v>
      </c>
      <c r="I648" s="661" t="s">
        <v>3271</v>
      </c>
      <c r="J648" s="661" t="s">
        <v>2416</v>
      </c>
      <c r="K648" s="661"/>
      <c r="L648" s="662">
        <v>0</v>
      </c>
      <c r="M648" s="662">
        <v>0</v>
      </c>
      <c r="N648" s="661">
        <v>3</v>
      </c>
      <c r="O648" s="744">
        <v>1</v>
      </c>
      <c r="P648" s="662"/>
      <c r="Q648" s="677"/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7</v>
      </c>
      <c r="B649" s="661" t="s">
        <v>2167</v>
      </c>
      <c r="C649" s="661" t="s">
        <v>2372</v>
      </c>
      <c r="D649" s="742" t="s">
        <v>3449</v>
      </c>
      <c r="E649" s="743" t="s">
        <v>2396</v>
      </c>
      <c r="F649" s="661" t="s">
        <v>2367</v>
      </c>
      <c r="G649" s="661" t="s">
        <v>2884</v>
      </c>
      <c r="H649" s="661" t="s">
        <v>566</v>
      </c>
      <c r="I649" s="661" t="s">
        <v>3206</v>
      </c>
      <c r="J649" s="661" t="s">
        <v>2416</v>
      </c>
      <c r="K649" s="661"/>
      <c r="L649" s="662">
        <v>0</v>
      </c>
      <c r="M649" s="662">
        <v>0</v>
      </c>
      <c r="N649" s="661">
        <v>3</v>
      </c>
      <c r="O649" s="744">
        <v>2</v>
      </c>
      <c r="P649" s="662"/>
      <c r="Q649" s="677"/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7</v>
      </c>
      <c r="B650" s="661" t="s">
        <v>2167</v>
      </c>
      <c r="C650" s="661" t="s">
        <v>2372</v>
      </c>
      <c r="D650" s="742" t="s">
        <v>3449</v>
      </c>
      <c r="E650" s="743" t="s">
        <v>2396</v>
      </c>
      <c r="F650" s="661" t="s">
        <v>2367</v>
      </c>
      <c r="G650" s="661" t="s">
        <v>2884</v>
      </c>
      <c r="H650" s="661" t="s">
        <v>566</v>
      </c>
      <c r="I650" s="661" t="s">
        <v>3207</v>
      </c>
      <c r="J650" s="661" t="s">
        <v>2416</v>
      </c>
      <c r="K650" s="661"/>
      <c r="L650" s="662">
        <v>2096.62</v>
      </c>
      <c r="M650" s="662">
        <v>2096.62</v>
      </c>
      <c r="N650" s="661">
        <v>1</v>
      </c>
      <c r="O650" s="744">
        <v>1</v>
      </c>
      <c r="P650" s="662">
        <v>2096.62</v>
      </c>
      <c r="Q650" s="677">
        <v>1</v>
      </c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7</v>
      </c>
      <c r="B651" s="661" t="s">
        <v>2167</v>
      </c>
      <c r="C651" s="661" t="s">
        <v>2372</v>
      </c>
      <c r="D651" s="742" t="s">
        <v>3449</v>
      </c>
      <c r="E651" s="743" t="s">
        <v>2396</v>
      </c>
      <c r="F651" s="661" t="s">
        <v>2367</v>
      </c>
      <c r="G651" s="661" t="s">
        <v>2884</v>
      </c>
      <c r="H651" s="661" t="s">
        <v>566</v>
      </c>
      <c r="I651" s="661" t="s">
        <v>3396</v>
      </c>
      <c r="J651" s="661" t="s">
        <v>3219</v>
      </c>
      <c r="K651" s="661" t="s">
        <v>3397</v>
      </c>
      <c r="L651" s="662">
        <v>0</v>
      </c>
      <c r="M651" s="662">
        <v>0</v>
      </c>
      <c r="N651" s="661">
        <v>1</v>
      </c>
      <c r="O651" s="744">
        <v>1</v>
      </c>
      <c r="P651" s="662">
        <v>0</v>
      </c>
      <c r="Q651" s="677"/>
      <c r="R651" s="661">
        <v>1</v>
      </c>
      <c r="S651" s="677">
        <v>1</v>
      </c>
      <c r="T651" s="744">
        <v>1</v>
      </c>
      <c r="U651" s="700">
        <v>1</v>
      </c>
    </row>
    <row r="652" spans="1:21" ht="14.4" customHeight="1" x14ac:dyDescent="0.3">
      <c r="A652" s="660">
        <v>7</v>
      </c>
      <c r="B652" s="661" t="s">
        <v>2167</v>
      </c>
      <c r="C652" s="661" t="s">
        <v>2372</v>
      </c>
      <c r="D652" s="742" t="s">
        <v>3449</v>
      </c>
      <c r="E652" s="743" t="s">
        <v>2396</v>
      </c>
      <c r="F652" s="661" t="s">
        <v>2367</v>
      </c>
      <c r="G652" s="661" t="s">
        <v>2884</v>
      </c>
      <c r="H652" s="661" t="s">
        <v>566</v>
      </c>
      <c r="I652" s="661" t="s">
        <v>3398</v>
      </c>
      <c r="J652" s="661" t="s">
        <v>3212</v>
      </c>
      <c r="K652" s="661" t="s">
        <v>3399</v>
      </c>
      <c r="L652" s="662">
        <v>1257.97</v>
      </c>
      <c r="M652" s="662">
        <v>6289.85</v>
      </c>
      <c r="N652" s="661">
        <v>5</v>
      </c>
      <c r="O652" s="744">
        <v>3</v>
      </c>
      <c r="P652" s="662">
        <v>2515.94</v>
      </c>
      <c r="Q652" s="677">
        <v>0.39999999999999997</v>
      </c>
      <c r="R652" s="661">
        <v>2</v>
      </c>
      <c r="S652" s="677">
        <v>0.4</v>
      </c>
      <c r="T652" s="744">
        <v>2</v>
      </c>
      <c r="U652" s="700">
        <v>0.66666666666666663</v>
      </c>
    </row>
    <row r="653" spans="1:21" ht="14.4" customHeight="1" x14ac:dyDescent="0.3">
      <c r="A653" s="660">
        <v>7</v>
      </c>
      <c r="B653" s="661" t="s">
        <v>2167</v>
      </c>
      <c r="C653" s="661" t="s">
        <v>2372</v>
      </c>
      <c r="D653" s="742" t="s">
        <v>3449</v>
      </c>
      <c r="E653" s="743" t="s">
        <v>2396</v>
      </c>
      <c r="F653" s="661" t="s">
        <v>2367</v>
      </c>
      <c r="G653" s="661" t="s">
        <v>2884</v>
      </c>
      <c r="H653" s="661" t="s">
        <v>566</v>
      </c>
      <c r="I653" s="661" t="s">
        <v>3400</v>
      </c>
      <c r="J653" s="661" t="s">
        <v>3217</v>
      </c>
      <c r="K653" s="661" t="s">
        <v>3401</v>
      </c>
      <c r="L653" s="662">
        <v>0</v>
      </c>
      <c r="M653" s="662">
        <v>0</v>
      </c>
      <c r="N653" s="661">
        <v>2</v>
      </c>
      <c r="O653" s="744">
        <v>1</v>
      </c>
      <c r="P653" s="662">
        <v>0</v>
      </c>
      <c r="Q653" s="677"/>
      <c r="R653" s="661">
        <v>2</v>
      </c>
      <c r="S653" s="677">
        <v>1</v>
      </c>
      <c r="T653" s="744">
        <v>1</v>
      </c>
      <c r="U653" s="700">
        <v>1</v>
      </c>
    </row>
    <row r="654" spans="1:21" ht="14.4" customHeight="1" x14ac:dyDescent="0.3">
      <c r="A654" s="660">
        <v>7</v>
      </c>
      <c r="B654" s="661" t="s">
        <v>2167</v>
      </c>
      <c r="C654" s="661" t="s">
        <v>2372</v>
      </c>
      <c r="D654" s="742" t="s">
        <v>3449</v>
      </c>
      <c r="E654" s="743" t="s">
        <v>2396</v>
      </c>
      <c r="F654" s="661" t="s">
        <v>2367</v>
      </c>
      <c r="G654" s="661" t="s">
        <v>2884</v>
      </c>
      <c r="H654" s="661" t="s">
        <v>566</v>
      </c>
      <c r="I654" s="661" t="s">
        <v>3208</v>
      </c>
      <c r="J654" s="661" t="s">
        <v>2416</v>
      </c>
      <c r="K654" s="661"/>
      <c r="L654" s="662">
        <v>151.43</v>
      </c>
      <c r="M654" s="662">
        <v>151.43</v>
      </c>
      <c r="N654" s="661">
        <v>1</v>
      </c>
      <c r="O654" s="744">
        <v>1</v>
      </c>
      <c r="P654" s="662">
        <v>151.43</v>
      </c>
      <c r="Q654" s="677">
        <v>1</v>
      </c>
      <c r="R654" s="661">
        <v>1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7</v>
      </c>
      <c r="B655" s="661" t="s">
        <v>2167</v>
      </c>
      <c r="C655" s="661" t="s">
        <v>2372</v>
      </c>
      <c r="D655" s="742" t="s">
        <v>3449</v>
      </c>
      <c r="E655" s="743" t="s">
        <v>2396</v>
      </c>
      <c r="F655" s="661" t="s">
        <v>2367</v>
      </c>
      <c r="G655" s="661" t="s">
        <v>2884</v>
      </c>
      <c r="H655" s="661" t="s">
        <v>566</v>
      </c>
      <c r="I655" s="661" t="s">
        <v>3366</v>
      </c>
      <c r="J655" s="661" t="s">
        <v>2416</v>
      </c>
      <c r="K655" s="661"/>
      <c r="L655" s="662">
        <v>0</v>
      </c>
      <c r="M655" s="662">
        <v>0</v>
      </c>
      <c r="N655" s="661">
        <v>2</v>
      </c>
      <c r="O655" s="744">
        <v>1</v>
      </c>
      <c r="P655" s="662"/>
      <c r="Q655" s="677"/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7</v>
      </c>
      <c r="B656" s="661" t="s">
        <v>2167</v>
      </c>
      <c r="C656" s="661" t="s">
        <v>2372</v>
      </c>
      <c r="D656" s="742" t="s">
        <v>3449</v>
      </c>
      <c r="E656" s="743" t="s">
        <v>2396</v>
      </c>
      <c r="F656" s="661" t="s">
        <v>2367</v>
      </c>
      <c r="G656" s="661" t="s">
        <v>2884</v>
      </c>
      <c r="H656" s="661" t="s">
        <v>566</v>
      </c>
      <c r="I656" s="661" t="s">
        <v>3402</v>
      </c>
      <c r="J656" s="661" t="s">
        <v>2886</v>
      </c>
      <c r="K656" s="661" t="s">
        <v>3403</v>
      </c>
      <c r="L656" s="662">
        <v>0</v>
      </c>
      <c r="M656" s="662">
        <v>0</v>
      </c>
      <c r="N656" s="661">
        <v>8</v>
      </c>
      <c r="O656" s="744">
        <v>2</v>
      </c>
      <c r="P656" s="662">
        <v>0</v>
      </c>
      <c r="Q656" s="677"/>
      <c r="R656" s="661">
        <v>8</v>
      </c>
      <c r="S656" s="677">
        <v>1</v>
      </c>
      <c r="T656" s="744">
        <v>2</v>
      </c>
      <c r="U656" s="700">
        <v>1</v>
      </c>
    </row>
    <row r="657" spans="1:21" ht="14.4" customHeight="1" x14ac:dyDescent="0.3">
      <c r="A657" s="660">
        <v>7</v>
      </c>
      <c r="B657" s="661" t="s">
        <v>2167</v>
      </c>
      <c r="C657" s="661" t="s">
        <v>2372</v>
      </c>
      <c r="D657" s="742" t="s">
        <v>3449</v>
      </c>
      <c r="E657" s="743" t="s">
        <v>2396</v>
      </c>
      <c r="F657" s="661" t="s">
        <v>2367</v>
      </c>
      <c r="G657" s="661" t="s">
        <v>2884</v>
      </c>
      <c r="H657" s="661" t="s">
        <v>566</v>
      </c>
      <c r="I657" s="661" t="s">
        <v>3130</v>
      </c>
      <c r="J657" s="661" t="s">
        <v>2416</v>
      </c>
      <c r="K657" s="661"/>
      <c r="L657" s="662">
        <v>0</v>
      </c>
      <c r="M657" s="662">
        <v>0</v>
      </c>
      <c r="N657" s="661">
        <v>3</v>
      </c>
      <c r="O657" s="744">
        <v>1</v>
      </c>
      <c r="P657" s="662">
        <v>0</v>
      </c>
      <c r="Q657" s="677"/>
      <c r="R657" s="661">
        <v>3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7</v>
      </c>
      <c r="B658" s="661" t="s">
        <v>2167</v>
      </c>
      <c r="C658" s="661" t="s">
        <v>2372</v>
      </c>
      <c r="D658" s="742" t="s">
        <v>3449</v>
      </c>
      <c r="E658" s="743" t="s">
        <v>2396</v>
      </c>
      <c r="F658" s="661" t="s">
        <v>2367</v>
      </c>
      <c r="G658" s="661" t="s">
        <v>2884</v>
      </c>
      <c r="H658" s="661" t="s">
        <v>566</v>
      </c>
      <c r="I658" s="661" t="s">
        <v>3404</v>
      </c>
      <c r="J658" s="661" t="s">
        <v>2416</v>
      </c>
      <c r="K658" s="661"/>
      <c r="L658" s="662">
        <v>0</v>
      </c>
      <c r="M658" s="662">
        <v>0</v>
      </c>
      <c r="N658" s="661">
        <v>1</v>
      </c>
      <c r="O658" s="744">
        <v>1</v>
      </c>
      <c r="P658" s="662">
        <v>0</v>
      </c>
      <c r="Q658" s="677"/>
      <c r="R658" s="661">
        <v>1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7</v>
      </c>
      <c r="B659" s="661" t="s">
        <v>2167</v>
      </c>
      <c r="C659" s="661" t="s">
        <v>2372</v>
      </c>
      <c r="D659" s="742" t="s">
        <v>3449</v>
      </c>
      <c r="E659" s="743" t="s">
        <v>2396</v>
      </c>
      <c r="F659" s="661" t="s">
        <v>2367</v>
      </c>
      <c r="G659" s="661" t="s">
        <v>2884</v>
      </c>
      <c r="H659" s="661" t="s">
        <v>566</v>
      </c>
      <c r="I659" s="661" t="s">
        <v>3405</v>
      </c>
      <c r="J659" s="661" t="s">
        <v>3212</v>
      </c>
      <c r="K659" s="661" t="s">
        <v>3406</v>
      </c>
      <c r="L659" s="662">
        <v>0</v>
      </c>
      <c r="M659" s="662">
        <v>0</v>
      </c>
      <c r="N659" s="661">
        <v>2</v>
      </c>
      <c r="O659" s="744">
        <v>2</v>
      </c>
      <c r="P659" s="662"/>
      <c r="Q659" s="677"/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7</v>
      </c>
      <c r="B660" s="661" t="s">
        <v>2167</v>
      </c>
      <c r="C660" s="661" t="s">
        <v>2372</v>
      </c>
      <c r="D660" s="742" t="s">
        <v>3449</v>
      </c>
      <c r="E660" s="743" t="s">
        <v>2396</v>
      </c>
      <c r="F660" s="661" t="s">
        <v>2367</v>
      </c>
      <c r="G660" s="661" t="s">
        <v>2735</v>
      </c>
      <c r="H660" s="661" t="s">
        <v>566</v>
      </c>
      <c r="I660" s="661" t="s">
        <v>2736</v>
      </c>
      <c r="J660" s="661" t="s">
        <v>2737</v>
      </c>
      <c r="K660" s="661" t="s">
        <v>2738</v>
      </c>
      <c r="L660" s="662">
        <v>77.13</v>
      </c>
      <c r="M660" s="662">
        <v>154.26</v>
      </c>
      <c r="N660" s="661">
        <v>2</v>
      </c>
      <c r="O660" s="744">
        <v>1.5</v>
      </c>
      <c r="P660" s="662">
        <v>77.13</v>
      </c>
      <c r="Q660" s="677">
        <v>0.5</v>
      </c>
      <c r="R660" s="661">
        <v>1</v>
      </c>
      <c r="S660" s="677">
        <v>0.5</v>
      </c>
      <c r="T660" s="744">
        <v>0.5</v>
      </c>
      <c r="U660" s="700">
        <v>0.33333333333333331</v>
      </c>
    </row>
    <row r="661" spans="1:21" ht="14.4" customHeight="1" x14ac:dyDescent="0.3">
      <c r="A661" s="660">
        <v>7</v>
      </c>
      <c r="B661" s="661" t="s">
        <v>2167</v>
      </c>
      <c r="C661" s="661" t="s">
        <v>2372</v>
      </c>
      <c r="D661" s="742" t="s">
        <v>3449</v>
      </c>
      <c r="E661" s="743" t="s">
        <v>2396</v>
      </c>
      <c r="F661" s="661" t="s">
        <v>2367</v>
      </c>
      <c r="G661" s="661" t="s">
        <v>2565</v>
      </c>
      <c r="H661" s="661" t="s">
        <v>566</v>
      </c>
      <c r="I661" s="661" t="s">
        <v>3407</v>
      </c>
      <c r="J661" s="661" t="s">
        <v>3408</v>
      </c>
      <c r="K661" s="661" t="s">
        <v>2892</v>
      </c>
      <c r="L661" s="662">
        <v>0</v>
      </c>
      <c r="M661" s="662">
        <v>0</v>
      </c>
      <c r="N661" s="661">
        <v>3</v>
      </c>
      <c r="O661" s="744">
        <v>0.5</v>
      </c>
      <c r="P661" s="662"/>
      <c r="Q661" s="677"/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7</v>
      </c>
      <c r="B662" s="661" t="s">
        <v>2167</v>
      </c>
      <c r="C662" s="661" t="s">
        <v>2372</v>
      </c>
      <c r="D662" s="742" t="s">
        <v>3449</v>
      </c>
      <c r="E662" s="743" t="s">
        <v>2396</v>
      </c>
      <c r="F662" s="661" t="s">
        <v>2367</v>
      </c>
      <c r="G662" s="661" t="s">
        <v>2565</v>
      </c>
      <c r="H662" s="661" t="s">
        <v>566</v>
      </c>
      <c r="I662" s="661" t="s">
        <v>3409</v>
      </c>
      <c r="J662" s="661" t="s">
        <v>3410</v>
      </c>
      <c r="K662" s="661" t="s">
        <v>2863</v>
      </c>
      <c r="L662" s="662">
        <v>187.92</v>
      </c>
      <c r="M662" s="662">
        <v>375.84</v>
      </c>
      <c r="N662" s="661">
        <v>2</v>
      </c>
      <c r="O662" s="744">
        <v>0.5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7</v>
      </c>
      <c r="B663" s="661" t="s">
        <v>2167</v>
      </c>
      <c r="C663" s="661" t="s">
        <v>2372</v>
      </c>
      <c r="D663" s="742" t="s">
        <v>3449</v>
      </c>
      <c r="E663" s="743" t="s">
        <v>2396</v>
      </c>
      <c r="F663" s="661" t="s">
        <v>2367</v>
      </c>
      <c r="G663" s="661" t="s">
        <v>2565</v>
      </c>
      <c r="H663" s="661" t="s">
        <v>1517</v>
      </c>
      <c r="I663" s="661" t="s">
        <v>2763</v>
      </c>
      <c r="J663" s="661" t="s">
        <v>2764</v>
      </c>
      <c r="K663" s="661" t="s">
        <v>2568</v>
      </c>
      <c r="L663" s="662">
        <v>140.94999999999999</v>
      </c>
      <c r="M663" s="662">
        <v>704.75</v>
      </c>
      <c r="N663" s="661">
        <v>5</v>
      </c>
      <c r="O663" s="744">
        <v>3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7</v>
      </c>
      <c r="B664" s="661" t="s">
        <v>2167</v>
      </c>
      <c r="C664" s="661" t="s">
        <v>2372</v>
      </c>
      <c r="D664" s="742" t="s">
        <v>3449</v>
      </c>
      <c r="E664" s="743" t="s">
        <v>2396</v>
      </c>
      <c r="F664" s="661" t="s">
        <v>2367</v>
      </c>
      <c r="G664" s="661" t="s">
        <v>2565</v>
      </c>
      <c r="H664" s="661" t="s">
        <v>1517</v>
      </c>
      <c r="I664" s="661" t="s">
        <v>2888</v>
      </c>
      <c r="J664" s="661" t="s">
        <v>2889</v>
      </c>
      <c r="K664" s="661" t="s">
        <v>2863</v>
      </c>
      <c r="L664" s="662">
        <v>187.92</v>
      </c>
      <c r="M664" s="662">
        <v>1691.28</v>
      </c>
      <c r="N664" s="661">
        <v>9</v>
      </c>
      <c r="O664" s="744">
        <v>2</v>
      </c>
      <c r="P664" s="662">
        <v>1691.28</v>
      </c>
      <c r="Q664" s="677">
        <v>1</v>
      </c>
      <c r="R664" s="661">
        <v>9</v>
      </c>
      <c r="S664" s="677">
        <v>1</v>
      </c>
      <c r="T664" s="744">
        <v>2</v>
      </c>
      <c r="U664" s="700">
        <v>1</v>
      </c>
    </row>
    <row r="665" spans="1:21" ht="14.4" customHeight="1" x14ac:dyDescent="0.3">
      <c r="A665" s="660">
        <v>7</v>
      </c>
      <c r="B665" s="661" t="s">
        <v>2167</v>
      </c>
      <c r="C665" s="661" t="s">
        <v>2372</v>
      </c>
      <c r="D665" s="742" t="s">
        <v>3449</v>
      </c>
      <c r="E665" s="743" t="s">
        <v>2396</v>
      </c>
      <c r="F665" s="661" t="s">
        <v>2367</v>
      </c>
      <c r="G665" s="661" t="s">
        <v>2565</v>
      </c>
      <c r="H665" s="661" t="s">
        <v>1517</v>
      </c>
      <c r="I665" s="661" t="s">
        <v>2890</v>
      </c>
      <c r="J665" s="661" t="s">
        <v>2891</v>
      </c>
      <c r="K665" s="661" t="s">
        <v>2892</v>
      </c>
      <c r="L665" s="662">
        <v>93.96</v>
      </c>
      <c r="M665" s="662">
        <v>1221.4799999999998</v>
      </c>
      <c r="N665" s="661">
        <v>13</v>
      </c>
      <c r="O665" s="744">
        <v>4</v>
      </c>
      <c r="P665" s="662">
        <v>375.84</v>
      </c>
      <c r="Q665" s="677">
        <v>0.30769230769230771</v>
      </c>
      <c r="R665" s="661">
        <v>4</v>
      </c>
      <c r="S665" s="677">
        <v>0.30769230769230771</v>
      </c>
      <c r="T665" s="744">
        <v>1</v>
      </c>
      <c r="U665" s="700">
        <v>0.25</v>
      </c>
    </row>
    <row r="666" spans="1:21" ht="14.4" customHeight="1" x14ac:dyDescent="0.3">
      <c r="A666" s="660">
        <v>7</v>
      </c>
      <c r="B666" s="661" t="s">
        <v>2167</v>
      </c>
      <c r="C666" s="661" t="s">
        <v>2372</v>
      </c>
      <c r="D666" s="742" t="s">
        <v>3449</v>
      </c>
      <c r="E666" s="743" t="s">
        <v>2396</v>
      </c>
      <c r="F666" s="661" t="s">
        <v>2367</v>
      </c>
      <c r="G666" s="661" t="s">
        <v>2565</v>
      </c>
      <c r="H666" s="661" t="s">
        <v>1517</v>
      </c>
      <c r="I666" s="661" t="s">
        <v>2995</v>
      </c>
      <c r="J666" s="661" t="s">
        <v>2891</v>
      </c>
      <c r="K666" s="661" t="s">
        <v>2996</v>
      </c>
      <c r="L666" s="662">
        <v>156.61000000000001</v>
      </c>
      <c r="M666" s="662">
        <v>1879.3200000000002</v>
      </c>
      <c r="N666" s="661">
        <v>12</v>
      </c>
      <c r="O666" s="744">
        <v>2.5</v>
      </c>
      <c r="P666" s="662">
        <v>469.83000000000004</v>
      </c>
      <c r="Q666" s="677">
        <v>0.25</v>
      </c>
      <c r="R666" s="661">
        <v>3</v>
      </c>
      <c r="S666" s="677">
        <v>0.25</v>
      </c>
      <c r="T666" s="744">
        <v>1</v>
      </c>
      <c r="U666" s="700">
        <v>0.4</v>
      </c>
    </row>
    <row r="667" spans="1:21" ht="14.4" customHeight="1" x14ac:dyDescent="0.3">
      <c r="A667" s="660">
        <v>7</v>
      </c>
      <c r="B667" s="661" t="s">
        <v>2167</v>
      </c>
      <c r="C667" s="661" t="s">
        <v>2372</v>
      </c>
      <c r="D667" s="742" t="s">
        <v>3449</v>
      </c>
      <c r="E667" s="743" t="s">
        <v>2396</v>
      </c>
      <c r="F667" s="661" t="s">
        <v>2367</v>
      </c>
      <c r="G667" s="661" t="s">
        <v>2565</v>
      </c>
      <c r="H667" s="661" t="s">
        <v>1517</v>
      </c>
      <c r="I667" s="661" t="s">
        <v>2997</v>
      </c>
      <c r="J667" s="661" t="s">
        <v>2998</v>
      </c>
      <c r="K667" s="661" t="s">
        <v>2999</v>
      </c>
      <c r="L667" s="662">
        <v>300.68</v>
      </c>
      <c r="M667" s="662">
        <v>902.04</v>
      </c>
      <c r="N667" s="661">
        <v>3</v>
      </c>
      <c r="O667" s="744">
        <v>1</v>
      </c>
      <c r="P667" s="662">
        <v>902.04</v>
      </c>
      <c r="Q667" s="677">
        <v>1</v>
      </c>
      <c r="R667" s="661">
        <v>3</v>
      </c>
      <c r="S667" s="677">
        <v>1</v>
      </c>
      <c r="T667" s="744">
        <v>1</v>
      </c>
      <c r="U667" s="700">
        <v>1</v>
      </c>
    </row>
    <row r="668" spans="1:21" ht="14.4" customHeight="1" x14ac:dyDescent="0.3">
      <c r="A668" s="660">
        <v>7</v>
      </c>
      <c r="B668" s="661" t="s">
        <v>2167</v>
      </c>
      <c r="C668" s="661" t="s">
        <v>2372</v>
      </c>
      <c r="D668" s="742" t="s">
        <v>3449</v>
      </c>
      <c r="E668" s="743" t="s">
        <v>2396</v>
      </c>
      <c r="F668" s="661" t="s">
        <v>2367</v>
      </c>
      <c r="G668" s="661" t="s">
        <v>2569</v>
      </c>
      <c r="H668" s="661" t="s">
        <v>566</v>
      </c>
      <c r="I668" s="661" t="s">
        <v>3229</v>
      </c>
      <c r="J668" s="661" t="s">
        <v>3002</v>
      </c>
      <c r="K668" s="661" t="s">
        <v>3230</v>
      </c>
      <c r="L668" s="662">
        <v>25.08</v>
      </c>
      <c r="M668" s="662">
        <v>75.239999999999995</v>
      </c>
      <c r="N668" s="661">
        <v>3</v>
      </c>
      <c r="O668" s="744">
        <v>1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7</v>
      </c>
      <c r="B669" s="661" t="s">
        <v>2167</v>
      </c>
      <c r="C669" s="661" t="s">
        <v>2372</v>
      </c>
      <c r="D669" s="742" t="s">
        <v>3449</v>
      </c>
      <c r="E669" s="743" t="s">
        <v>2396</v>
      </c>
      <c r="F669" s="661" t="s">
        <v>2367</v>
      </c>
      <c r="G669" s="661" t="s">
        <v>2569</v>
      </c>
      <c r="H669" s="661" t="s">
        <v>566</v>
      </c>
      <c r="I669" s="661" t="s">
        <v>3411</v>
      </c>
      <c r="J669" s="661" t="s">
        <v>2571</v>
      </c>
      <c r="K669" s="661" t="s">
        <v>3412</v>
      </c>
      <c r="L669" s="662">
        <v>50.14</v>
      </c>
      <c r="M669" s="662">
        <v>200.56</v>
      </c>
      <c r="N669" s="661">
        <v>4</v>
      </c>
      <c r="O669" s="744">
        <v>2.5</v>
      </c>
      <c r="P669" s="662">
        <v>100.28</v>
      </c>
      <c r="Q669" s="677">
        <v>0.5</v>
      </c>
      <c r="R669" s="661">
        <v>2</v>
      </c>
      <c r="S669" s="677">
        <v>0.5</v>
      </c>
      <c r="T669" s="744">
        <v>1</v>
      </c>
      <c r="U669" s="700">
        <v>0.4</v>
      </c>
    </row>
    <row r="670" spans="1:21" ht="14.4" customHeight="1" x14ac:dyDescent="0.3">
      <c r="A670" s="660">
        <v>7</v>
      </c>
      <c r="B670" s="661" t="s">
        <v>2167</v>
      </c>
      <c r="C670" s="661" t="s">
        <v>2372</v>
      </c>
      <c r="D670" s="742" t="s">
        <v>3449</v>
      </c>
      <c r="E670" s="743" t="s">
        <v>2396</v>
      </c>
      <c r="F670" s="661" t="s">
        <v>2367</v>
      </c>
      <c r="G670" s="661" t="s">
        <v>2569</v>
      </c>
      <c r="H670" s="661" t="s">
        <v>566</v>
      </c>
      <c r="I670" s="661" t="s">
        <v>2570</v>
      </c>
      <c r="J670" s="661" t="s">
        <v>2571</v>
      </c>
      <c r="K670" s="661" t="s">
        <v>1001</v>
      </c>
      <c r="L670" s="662">
        <v>75.22</v>
      </c>
      <c r="M670" s="662">
        <v>4212.32</v>
      </c>
      <c r="N670" s="661">
        <v>56</v>
      </c>
      <c r="O670" s="744">
        <v>21.5</v>
      </c>
      <c r="P670" s="662">
        <v>1278.7400000000002</v>
      </c>
      <c r="Q670" s="677">
        <v>0.30357142857142866</v>
      </c>
      <c r="R670" s="661">
        <v>17</v>
      </c>
      <c r="S670" s="677">
        <v>0.30357142857142855</v>
      </c>
      <c r="T670" s="744">
        <v>8.5</v>
      </c>
      <c r="U670" s="700">
        <v>0.39534883720930231</v>
      </c>
    </row>
    <row r="671" spans="1:21" ht="14.4" customHeight="1" x14ac:dyDescent="0.3">
      <c r="A671" s="660">
        <v>7</v>
      </c>
      <c r="B671" s="661" t="s">
        <v>2167</v>
      </c>
      <c r="C671" s="661" t="s">
        <v>2372</v>
      </c>
      <c r="D671" s="742" t="s">
        <v>3449</v>
      </c>
      <c r="E671" s="743" t="s">
        <v>2396</v>
      </c>
      <c r="F671" s="661" t="s">
        <v>2367</v>
      </c>
      <c r="G671" s="661" t="s">
        <v>2569</v>
      </c>
      <c r="H671" s="661" t="s">
        <v>566</v>
      </c>
      <c r="I671" s="661" t="s">
        <v>3413</v>
      </c>
      <c r="J671" s="661" t="s">
        <v>3414</v>
      </c>
      <c r="K671" s="661" t="s">
        <v>3415</v>
      </c>
      <c r="L671" s="662">
        <v>58.32</v>
      </c>
      <c r="M671" s="662">
        <v>116.64</v>
      </c>
      <c r="N671" s="661">
        <v>2</v>
      </c>
      <c r="O671" s="744">
        <v>0.5</v>
      </c>
      <c r="P671" s="662">
        <v>116.64</v>
      </c>
      <c r="Q671" s="677">
        <v>1</v>
      </c>
      <c r="R671" s="661">
        <v>2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7</v>
      </c>
      <c r="B672" s="661" t="s">
        <v>2167</v>
      </c>
      <c r="C672" s="661" t="s">
        <v>2372</v>
      </c>
      <c r="D672" s="742" t="s">
        <v>3449</v>
      </c>
      <c r="E672" s="743" t="s">
        <v>2396</v>
      </c>
      <c r="F672" s="661" t="s">
        <v>2367</v>
      </c>
      <c r="G672" s="661" t="s">
        <v>2569</v>
      </c>
      <c r="H672" s="661" t="s">
        <v>566</v>
      </c>
      <c r="I672" s="661" t="s">
        <v>2893</v>
      </c>
      <c r="J672" s="661" t="s">
        <v>2894</v>
      </c>
      <c r="K672" s="661" t="s">
        <v>1001</v>
      </c>
      <c r="L672" s="662">
        <v>58.32</v>
      </c>
      <c r="M672" s="662">
        <v>1283.04</v>
      </c>
      <c r="N672" s="661">
        <v>22</v>
      </c>
      <c r="O672" s="744">
        <v>4</v>
      </c>
      <c r="P672" s="662">
        <v>291.60000000000002</v>
      </c>
      <c r="Q672" s="677">
        <v>0.22727272727272729</v>
      </c>
      <c r="R672" s="661">
        <v>5</v>
      </c>
      <c r="S672" s="677">
        <v>0.22727272727272727</v>
      </c>
      <c r="T672" s="744">
        <v>1.5</v>
      </c>
      <c r="U672" s="700">
        <v>0.375</v>
      </c>
    </row>
    <row r="673" spans="1:21" ht="14.4" customHeight="1" x14ac:dyDescent="0.3">
      <c r="A673" s="660">
        <v>7</v>
      </c>
      <c r="B673" s="661" t="s">
        <v>2167</v>
      </c>
      <c r="C673" s="661" t="s">
        <v>2372</v>
      </c>
      <c r="D673" s="742" t="s">
        <v>3449</v>
      </c>
      <c r="E673" s="743" t="s">
        <v>2396</v>
      </c>
      <c r="F673" s="661" t="s">
        <v>2367</v>
      </c>
      <c r="G673" s="661" t="s">
        <v>2569</v>
      </c>
      <c r="H673" s="661" t="s">
        <v>566</v>
      </c>
      <c r="I673" s="661" t="s">
        <v>3416</v>
      </c>
      <c r="J673" s="661" t="s">
        <v>2571</v>
      </c>
      <c r="K673" s="661" t="s">
        <v>1001</v>
      </c>
      <c r="L673" s="662">
        <v>75.22</v>
      </c>
      <c r="M673" s="662">
        <v>225.66</v>
      </c>
      <c r="N673" s="661">
        <v>3</v>
      </c>
      <c r="O673" s="744">
        <v>0.5</v>
      </c>
      <c r="P673" s="662">
        <v>225.66</v>
      </c>
      <c r="Q673" s="677">
        <v>1</v>
      </c>
      <c r="R673" s="661">
        <v>3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7</v>
      </c>
      <c r="B674" s="661" t="s">
        <v>2167</v>
      </c>
      <c r="C674" s="661" t="s">
        <v>2372</v>
      </c>
      <c r="D674" s="742" t="s">
        <v>3449</v>
      </c>
      <c r="E674" s="743" t="s">
        <v>2396</v>
      </c>
      <c r="F674" s="661" t="s">
        <v>2367</v>
      </c>
      <c r="G674" s="661" t="s">
        <v>2569</v>
      </c>
      <c r="H674" s="661" t="s">
        <v>566</v>
      </c>
      <c r="I674" s="661" t="s">
        <v>3417</v>
      </c>
      <c r="J674" s="661" t="s">
        <v>3002</v>
      </c>
      <c r="K674" s="661" t="s">
        <v>3230</v>
      </c>
      <c r="L674" s="662">
        <v>0</v>
      </c>
      <c r="M674" s="662">
        <v>0</v>
      </c>
      <c r="N674" s="661">
        <v>3</v>
      </c>
      <c r="O674" s="744">
        <v>1.5</v>
      </c>
      <c r="P674" s="662">
        <v>0</v>
      </c>
      <c r="Q674" s="677"/>
      <c r="R674" s="661">
        <v>1</v>
      </c>
      <c r="S674" s="677">
        <v>0.33333333333333331</v>
      </c>
      <c r="T674" s="744">
        <v>1</v>
      </c>
      <c r="U674" s="700">
        <v>0.66666666666666663</v>
      </c>
    </row>
    <row r="675" spans="1:21" ht="14.4" customHeight="1" x14ac:dyDescent="0.3">
      <c r="A675" s="660">
        <v>7</v>
      </c>
      <c r="B675" s="661" t="s">
        <v>2167</v>
      </c>
      <c r="C675" s="661" t="s">
        <v>2372</v>
      </c>
      <c r="D675" s="742" t="s">
        <v>3449</v>
      </c>
      <c r="E675" s="743" t="s">
        <v>2396</v>
      </c>
      <c r="F675" s="661" t="s">
        <v>2367</v>
      </c>
      <c r="G675" s="661" t="s">
        <v>2569</v>
      </c>
      <c r="H675" s="661" t="s">
        <v>566</v>
      </c>
      <c r="I675" s="661" t="s">
        <v>3004</v>
      </c>
      <c r="J675" s="661" t="s">
        <v>3005</v>
      </c>
      <c r="K675" s="661" t="s">
        <v>1001</v>
      </c>
      <c r="L675" s="662">
        <v>136.93</v>
      </c>
      <c r="M675" s="662">
        <v>821.58</v>
      </c>
      <c r="N675" s="661">
        <v>6</v>
      </c>
      <c r="O675" s="744">
        <v>2.5</v>
      </c>
      <c r="P675" s="662">
        <v>410.79</v>
      </c>
      <c r="Q675" s="677">
        <v>0.5</v>
      </c>
      <c r="R675" s="661">
        <v>3</v>
      </c>
      <c r="S675" s="677">
        <v>0.5</v>
      </c>
      <c r="T675" s="744">
        <v>1</v>
      </c>
      <c r="U675" s="700">
        <v>0.4</v>
      </c>
    </row>
    <row r="676" spans="1:21" ht="14.4" customHeight="1" x14ac:dyDescent="0.3">
      <c r="A676" s="660">
        <v>7</v>
      </c>
      <c r="B676" s="661" t="s">
        <v>2167</v>
      </c>
      <c r="C676" s="661" t="s">
        <v>2372</v>
      </c>
      <c r="D676" s="742" t="s">
        <v>3449</v>
      </c>
      <c r="E676" s="743" t="s">
        <v>2396</v>
      </c>
      <c r="F676" s="661" t="s">
        <v>2367</v>
      </c>
      <c r="G676" s="661" t="s">
        <v>3235</v>
      </c>
      <c r="H676" s="661" t="s">
        <v>566</v>
      </c>
      <c r="I676" s="661" t="s">
        <v>3239</v>
      </c>
      <c r="J676" s="661" t="s">
        <v>3240</v>
      </c>
      <c r="K676" s="661" t="s">
        <v>3241</v>
      </c>
      <c r="L676" s="662">
        <v>65.989999999999995</v>
      </c>
      <c r="M676" s="662">
        <v>197.96999999999997</v>
      </c>
      <c r="N676" s="661">
        <v>3</v>
      </c>
      <c r="O676" s="744">
        <v>0.5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7</v>
      </c>
      <c r="B677" s="661" t="s">
        <v>2167</v>
      </c>
      <c r="C677" s="661" t="s">
        <v>2372</v>
      </c>
      <c r="D677" s="742" t="s">
        <v>3449</v>
      </c>
      <c r="E677" s="743" t="s">
        <v>2396</v>
      </c>
      <c r="F677" s="661" t="s">
        <v>2367</v>
      </c>
      <c r="G677" s="661" t="s">
        <v>2691</v>
      </c>
      <c r="H677" s="661" t="s">
        <v>566</v>
      </c>
      <c r="I677" s="661" t="s">
        <v>3418</v>
      </c>
      <c r="J677" s="661" t="s">
        <v>3419</v>
      </c>
      <c r="K677" s="661" t="s">
        <v>2741</v>
      </c>
      <c r="L677" s="662">
        <v>0</v>
      </c>
      <c r="M677" s="662">
        <v>0</v>
      </c>
      <c r="N677" s="661">
        <v>1</v>
      </c>
      <c r="O677" s="744">
        <v>0.5</v>
      </c>
      <c r="P677" s="662"/>
      <c r="Q677" s="677"/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7</v>
      </c>
      <c r="B678" s="661" t="s">
        <v>2167</v>
      </c>
      <c r="C678" s="661" t="s">
        <v>2372</v>
      </c>
      <c r="D678" s="742" t="s">
        <v>3449</v>
      </c>
      <c r="E678" s="743" t="s">
        <v>2396</v>
      </c>
      <c r="F678" s="661" t="s">
        <v>2367</v>
      </c>
      <c r="G678" s="661" t="s">
        <v>2691</v>
      </c>
      <c r="H678" s="661" t="s">
        <v>566</v>
      </c>
      <c r="I678" s="661" t="s">
        <v>3420</v>
      </c>
      <c r="J678" s="661" t="s">
        <v>3421</v>
      </c>
      <c r="K678" s="661" t="s">
        <v>2694</v>
      </c>
      <c r="L678" s="662">
        <v>0</v>
      </c>
      <c r="M678" s="662">
        <v>0</v>
      </c>
      <c r="N678" s="661">
        <v>1</v>
      </c>
      <c r="O678" s="744">
        <v>1</v>
      </c>
      <c r="P678" s="662">
        <v>0</v>
      </c>
      <c r="Q678" s="677"/>
      <c r="R678" s="661">
        <v>1</v>
      </c>
      <c r="S678" s="677">
        <v>1</v>
      </c>
      <c r="T678" s="744">
        <v>1</v>
      </c>
      <c r="U678" s="700">
        <v>1</v>
      </c>
    </row>
    <row r="679" spans="1:21" ht="14.4" customHeight="1" x14ac:dyDescent="0.3">
      <c r="A679" s="660">
        <v>7</v>
      </c>
      <c r="B679" s="661" t="s">
        <v>2167</v>
      </c>
      <c r="C679" s="661" t="s">
        <v>2372</v>
      </c>
      <c r="D679" s="742" t="s">
        <v>3449</v>
      </c>
      <c r="E679" s="743" t="s">
        <v>2396</v>
      </c>
      <c r="F679" s="661" t="s">
        <v>2367</v>
      </c>
      <c r="G679" s="661" t="s">
        <v>2691</v>
      </c>
      <c r="H679" s="661" t="s">
        <v>566</v>
      </c>
      <c r="I679" s="661" t="s">
        <v>3422</v>
      </c>
      <c r="J679" s="661" t="s">
        <v>3320</v>
      </c>
      <c r="K679" s="661" t="s">
        <v>2741</v>
      </c>
      <c r="L679" s="662">
        <v>0</v>
      </c>
      <c r="M679" s="662">
        <v>0</v>
      </c>
      <c r="N679" s="661">
        <v>1</v>
      </c>
      <c r="O679" s="744">
        <v>0.5</v>
      </c>
      <c r="P679" s="662"/>
      <c r="Q679" s="677"/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7</v>
      </c>
      <c r="B680" s="661" t="s">
        <v>2167</v>
      </c>
      <c r="C680" s="661" t="s">
        <v>2372</v>
      </c>
      <c r="D680" s="742" t="s">
        <v>3449</v>
      </c>
      <c r="E680" s="743" t="s">
        <v>2396</v>
      </c>
      <c r="F680" s="661" t="s">
        <v>2367</v>
      </c>
      <c r="G680" s="661" t="s">
        <v>2691</v>
      </c>
      <c r="H680" s="661" t="s">
        <v>566</v>
      </c>
      <c r="I680" s="661" t="s">
        <v>3010</v>
      </c>
      <c r="J680" s="661" t="s">
        <v>3011</v>
      </c>
      <c r="K680" s="661" t="s">
        <v>2741</v>
      </c>
      <c r="L680" s="662">
        <v>0</v>
      </c>
      <c r="M680" s="662">
        <v>0</v>
      </c>
      <c r="N680" s="661">
        <v>2</v>
      </c>
      <c r="O680" s="744">
        <v>1.5</v>
      </c>
      <c r="P680" s="662">
        <v>0</v>
      </c>
      <c r="Q680" s="677"/>
      <c r="R680" s="661">
        <v>1</v>
      </c>
      <c r="S680" s="677">
        <v>0.5</v>
      </c>
      <c r="T680" s="744">
        <v>1</v>
      </c>
      <c r="U680" s="700">
        <v>0.66666666666666663</v>
      </c>
    </row>
    <row r="681" spans="1:21" ht="14.4" customHeight="1" x14ac:dyDescent="0.3">
      <c r="A681" s="660">
        <v>7</v>
      </c>
      <c r="B681" s="661" t="s">
        <v>2167</v>
      </c>
      <c r="C681" s="661" t="s">
        <v>2372</v>
      </c>
      <c r="D681" s="742" t="s">
        <v>3449</v>
      </c>
      <c r="E681" s="743" t="s">
        <v>2396</v>
      </c>
      <c r="F681" s="661" t="s">
        <v>2367</v>
      </c>
      <c r="G681" s="661" t="s">
        <v>2691</v>
      </c>
      <c r="H681" s="661" t="s">
        <v>566</v>
      </c>
      <c r="I681" s="661" t="s">
        <v>3247</v>
      </c>
      <c r="J681" s="661" t="s">
        <v>3011</v>
      </c>
      <c r="K681" s="661" t="s">
        <v>2694</v>
      </c>
      <c r="L681" s="662">
        <v>0</v>
      </c>
      <c r="M681" s="662">
        <v>0</v>
      </c>
      <c r="N681" s="661">
        <v>2</v>
      </c>
      <c r="O681" s="744">
        <v>1.5</v>
      </c>
      <c r="P681" s="662">
        <v>0</v>
      </c>
      <c r="Q681" s="677"/>
      <c r="R681" s="661">
        <v>1</v>
      </c>
      <c r="S681" s="677">
        <v>0.5</v>
      </c>
      <c r="T681" s="744">
        <v>0.5</v>
      </c>
      <c r="U681" s="700">
        <v>0.33333333333333331</v>
      </c>
    </row>
    <row r="682" spans="1:21" ht="14.4" customHeight="1" x14ac:dyDescent="0.3">
      <c r="A682" s="660">
        <v>7</v>
      </c>
      <c r="B682" s="661" t="s">
        <v>2167</v>
      </c>
      <c r="C682" s="661" t="s">
        <v>2372</v>
      </c>
      <c r="D682" s="742" t="s">
        <v>3449</v>
      </c>
      <c r="E682" s="743" t="s">
        <v>2396</v>
      </c>
      <c r="F682" s="661" t="s">
        <v>2367</v>
      </c>
      <c r="G682" s="661" t="s">
        <v>2691</v>
      </c>
      <c r="H682" s="661" t="s">
        <v>566</v>
      </c>
      <c r="I682" s="661" t="s">
        <v>3423</v>
      </c>
      <c r="J682" s="661" t="s">
        <v>2693</v>
      </c>
      <c r="K682" s="661" t="s">
        <v>3424</v>
      </c>
      <c r="L682" s="662">
        <v>0</v>
      </c>
      <c r="M682" s="662">
        <v>0</v>
      </c>
      <c r="N682" s="661">
        <v>1</v>
      </c>
      <c r="O682" s="744">
        <v>0.5</v>
      </c>
      <c r="P682" s="662"/>
      <c r="Q682" s="677"/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7</v>
      </c>
      <c r="B683" s="661" t="s">
        <v>2167</v>
      </c>
      <c r="C683" s="661" t="s">
        <v>2372</v>
      </c>
      <c r="D683" s="742" t="s">
        <v>3449</v>
      </c>
      <c r="E683" s="743" t="s">
        <v>2400</v>
      </c>
      <c r="F683" s="661" t="s">
        <v>2367</v>
      </c>
      <c r="G683" s="661" t="s">
        <v>2457</v>
      </c>
      <c r="H683" s="661" t="s">
        <v>566</v>
      </c>
      <c r="I683" s="661" t="s">
        <v>2703</v>
      </c>
      <c r="J683" s="661" t="s">
        <v>2459</v>
      </c>
      <c r="K683" s="661" t="s">
        <v>2460</v>
      </c>
      <c r="L683" s="662">
        <v>0</v>
      </c>
      <c r="M683" s="662">
        <v>0</v>
      </c>
      <c r="N683" s="661">
        <v>4</v>
      </c>
      <c r="O683" s="744">
        <v>1</v>
      </c>
      <c r="P683" s="662">
        <v>0</v>
      </c>
      <c r="Q683" s="677"/>
      <c r="R683" s="661">
        <v>4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7</v>
      </c>
      <c r="B684" s="661" t="s">
        <v>2167</v>
      </c>
      <c r="C684" s="661" t="s">
        <v>2372</v>
      </c>
      <c r="D684" s="742" t="s">
        <v>3449</v>
      </c>
      <c r="E684" s="743" t="s">
        <v>2400</v>
      </c>
      <c r="F684" s="661" t="s">
        <v>2367</v>
      </c>
      <c r="G684" s="661" t="s">
        <v>2461</v>
      </c>
      <c r="H684" s="661" t="s">
        <v>1517</v>
      </c>
      <c r="I684" s="661" t="s">
        <v>2462</v>
      </c>
      <c r="J684" s="661" t="s">
        <v>2463</v>
      </c>
      <c r="K684" s="661" t="s">
        <v>2464</v>
      </c>
      <c r="L684" s="662">
        <v>193.68</v>
      </c>
      <c r="M684" s="662">
        <v>193.68</v>
      </c>
      <c r="N684" s="661">
        <v>1</v>
      </c>
      <c r="O684" s="744">
        <v>0.5</v>
      </c>
      <c r="P684" s="662">
        <v>193.68</v>
      </c>
      <c r="Q684" s="677">
        <v>1</v>
      </c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7</v>
      </c>
      <c r="B685" s="661" t="s">
        <v>2167</v>
      </c>
      <c r="C685" s="661" t="s">
        <v>2372</v>
      </c>
      <c r="D685" s="742" t="s">
        <v>3449</v>
      </c>
      <c r="E685" s="743" t="s">
        <v>2400</v>
      </c>
      <c r="F685" s="661" t="s">
        <v>2367</v>
      </c>
      <c r="G685" s="661" t="s">
        <v>3425</v>
      </c>
      <c r="H685" s="661" t="s">
        <v>566</v>
      </c>
      <c r="I685" s="661" t="s">
        <v>897</v>
      </c>
      <c r="J685" s="661" t="s">
        <v>898</v>
      </c>
      <c r="K685" s="661" t="s">
        <v>899</v>
      </c>
      <c r="L685" s="662">
        <v>0</v>
      </c>
      <c r="M685" s="662">
        <v>0</v>
      </c>
      <c r="N685" s="661">
        <v>3</v>
      </c>
      <c r="O685" s="744">
        <v>0.5</v>
      </c>
      <c r="P685" s="662">
        <v>0</v>
      </c>
      <c r="Q685" s="677"/>
      <c r="R685" s="661">
        <v>3</v>
      </c>
      <c r="S685" s="677">
        <v>1</v>
      </c>
      <c r="T685" s="744">
        <v>0.5</v>
      </c>
      <c r="U685" s="700">
        <v>1</v>
      </c>
    </row>
    <row r="686" spans="1:21" ht="14.4" customHeight="1" x14ac:dyDescent="0.3">
      <c r="A686" s="660">
        <v>7</v>
      </c>
      <c r="B686" s="661" t="s">
        <v>2167</v>
      </c>
      <c r="C686" s="661" t="s">
        <v>2372</v>
      </c>
      <c r="D686" s="742" t="s">
        <v>3449</v>
      </c>
      <c r="E686" s="743" t="s">
        <v>2401</v>
      </c>
      <c r="F686" s="661" t="s">
        <v>2367</v>
      </c>
      <c r="G686" s="661" t="s">
        <v>2612</v>
      </c>
      <c r="H686" s="661" t="s">
        <v>566</v>
      </c>
      <c r="I686" s="661" t="s">
        <v>2799</v>
      </c>
      <c r="J686" s="661" t="s">
        <v>2800</v>
      </c>
      <c r="K686" s="661" t="s">
        <v>2801</v>
      </c>
      <c r="L686" s="662">
        <v>0</v>
      </c>
      <c r="M686" s="662">
        <v>0</v>
      </c>
      <c r="N686" s="661">
        <v>1</v>
      </c>
      <c r="O686" s="744">
        <v>1</v>
      </c>
      <c r="P686" s="662"/>
      <c r="Q686" s="677"/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7</v>
      </c>
      <c r="B687" s="661" t="s">
        <v>2167</v>
      </c>
      <c r="C687" s="661" t="s">
        <v>2372</v>
      </c>
      <c r="D687" s="742" t="s">
        <v>3449</v>
      </c>
      <c r="E687" s="743" t="s">
        <v>2405</v>
      </c>
      <c r="F687" s="661" t="s">
        <v>2367</v>
      </c>
      <c r="G687" s="661" t="s">
        <v>3426</v>
      </c>
      <c r="H687" s="661" t="s">
        <v>1517</v>
      </c>
      <c r="I687" s="661" t="s">
        <v>3427</v>
      </c>
      <c r="J687" s="661" t="s">
        <v>1574</v>
      </c>
      <c r="K687" s="661" t="s">
        <v>3428</v>
      </c>
      <c r="L687" s="662">
        <v>543.36</v>
      </c>
      <c r="M687" s="662">
        <v>543.36</v>
      </c>
      <c r="N687" s="661">
        <v>1</v>
      </c>
      <c r="O687" s="744">
        <v>1</v>
      </c>
      <c r="P687" s="662">
        <v>543.36</v>
      </c>
      <c r="Q687" s="677">
        <v>1</v>
      </c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7</v>
      </c>
      <c r="B688" s="661" t="s">
        <v>2167</v>
      </c>
      <c r="C688" s="661" t="s">
        <v>2372</v>
      </c>
      <c r="D688" s="742" t="s">
        <v>3449</v>
      </c>
      <c r="E688" s="743" t="s">
        <v>2409</v>
      </c>
      <c r="F688" s="661" t="s">
        <v>2367</v>
      </c>
      <c r="G688" s="661" t="s">
        <v>2754</v>
      </c>
      <c r="H688" s="661" t="s">
        <v>566</v>
      </c>
      <c r="I688" s="661" t="s">
        <v>2755</v>
      </c>
      <c r="J688" s="661" t="s">
        <v>2756</v>
      </c>
      <c r="K688" s="661" t="s">
        <v>2757</v>
      </c>
      <c r="L688" s="662">
        <v>96.84</v>
      </c>
      <c r="M688" s="662">
        <v>96.84</v>
      </c>
      <c r="N688" s="661">
        <v>1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7</v>
      </c>
      <c r="B689" s="661" t="s">
        <v>2167</v>
      </c>
      <c r="C689" s="661" t="s">
        <v>2372</v>
      </c>
      <c r="D689" s="742" t="s">
        <v>3449</v>
      </c>
      <c r="E689" s="743" t="s">
        <v>2409</v>
      </c>
      <c r="F689" s="661" t="s">
        <v>2367</v>
      </c>
      <c r="G689" s="661" t="s">
        <v>2754</v>
      </c>
      <c r="H689" s="661" t="s">
        <v>566</v>
      </c>
      <c r="I689" s="661" t="s">
        <v>3248</v>
      </c>
      <c r="J689" s="661" t="s">
        <v>3249</v>
      </c>
      <c r="K689" s="661" t="s">
        <v>3015</v>
      </c>
      <c r="L689" s="662">
        <v>0</v>
      </c>
      <c r="M689" s="662">
        <v>0</v>
      </c>
      <c r="N689" s="661">
        <v>1</v>
      </c>
      <c r="O689" s="744">
        <v>0.5</v>
      </c>
      <c r="P689" s="662"/>
      <c r="Q689" s="677"/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7</v>
      </c>
      <c r="B690" s="661" t="s">
        <v>2167</v>
      </c>
      <c r="C690" s="661" t="s">
        <v>2372</v>
      </c>
      <c r="D690" s="742" t="s">
        <v>3449</v>
      </c>
      <c r="E690" s="743" t="s">
        <v>2409</v>
      </c>
      <c r="F690" s="661" t="s">
        <v>2367</v>
      </c>
      <c r="G690" s="661" t="s">
        <v>2597</v>
      </c>
      <c r="H690" s="661" t="s">
        <v>566</v>
      </c>
      <c r="I690" s="661" t="s">
        <v>1231</v>
      </c>
      <c r="J690" s="661" t="s">
        <v>2599</v>
      </c>
      <c r="K690" s="661" t="s">
        <v>2897</v>
      </c>
      <c r="L690" s="662">
        <v>51.43</v>
      </c>
      <c r="M690" s="662">
        <v>308.58</v>
      </c>
      <c r="N690" s="661">
        <v>6</v>
      </c>
      <c r="O690" s="744">
        <v>2.5</v>
      </c>
      <c r="P690" s="662">
        <v>51.43</v>
      </c>
      <c r="Q690" s="677">
        <v>0.16666666666666669</v>
      </c>
      <c r="R690" s="661">
        <v>1</v>
      </c>
      <c r="S690" s="677">
        <v>0.16666666666666666</v>
      </c>
      <c r="T690" s="744">
        <v>0.5</v>
      </c>
      <c r="U690" s="700">
        <v>0.2</v>
      </c>
    </row>
    <row r="691" spans="1:21" ht="14.4" customHeight="1" x14ac:dyDescent="0.3">
      <c r="A691" s="660">
        <v>7</v>
      </c>
      <c r="B691" s="661" t="s">
        <v>2167</v>
      </c>
      <c r="C691" s="661" t="s">
        <v>2372</v>
      </c>
      <c r="D691" s="742" t="s">
        <v>3449</v>
      </c>
      <c r="E691" s="743" t="s">
        <v>2409</v>
      </c>
      <c r="F691" s="661" t="s">
        <v>2367</v>
      </c>
      <c r="G691" s="661" t="s">
        <v>3250</v>
      </c>
      <c r="H691" s="661" t="s">
        <v>566</v>
      </c>
      <c r="I691" s="661" t="s">
        <v>3330</v>
      </c>
      <c r="J691" s="661" t="s">
        <v>3331</v>
      </c>
      <c r="K691" s="661" t="s">
        <v>3151</v>
      </c>
      <c r="L691" s="662">
        <v>55.95</v>
      </c>
      <c r="M691" s="662">
        <v>223.8</v>
      </c>
      <c r="N691" s="661">
        <v>4</v>
      </c>
      <c r="O691" s="744">
        <v>0.5</v>
      </c>
      <c r="P691" s="662">
        <v>223.8</v>
      </c>
      <c r="Q691" s="677">
        <v>1</v>
      </c>
      <c r="R691" s="661">
        <v>4</v>
      </c>
      <c r="S691" s="677">
        <v>1</v>
      </c>
      <c r="T691" s="744">
        <v>0.5</v>
      </c>
      <c r="U691" s="700">
        <v>1</v>
      </c>
    </row>
    <row r="692" spans="1:21" ht="14.4" customHeight="1" x14ac:dyDescent="0.3">
      <c r="A692" s="660">
        <v>7</v>
      </c>
      <c r="B692" s="661" t="s">
        <v>2167</v>
      </c>
      <c r="C692" s="661" t="s">
        <v>2372</v>
      </c>
      <c r="D692" s="742" t="s">
        <v>3449</v>
      </c>
      <c r="E692" s="743" t="s">
        <v>2409</v>
      </c>
      <c r="F692" s="661" t="s">
        <v>2367</v>
      </c>
      <c r="G692" s="661" t="s">
        <v>2900</v>
      </c>
      <c r="H692" s="661" t="s">
        <v>1517</v>
      </c>
      <c r="I692" s="661" t="s">
        <v>2904</v>
      </c>
      <c r="J692" s="661" t="s">
        <v>2905</v>
      </c>
      <c r="K692" s="661" t="s">
        <v>2906</v>
      </c>
      <c r="L692" s="662">
        <v>754.04</v>
      </c>
      <c r="M692" s="662">
        <v>12818.68</v>
      </c>
      <c r="N692" s="661">
        <v>17</v>
      </c>
      <c r="O692" s="744">
        <v>4</v>
      </c>
      <c r="P692" s="662">
        <v>12818.68</v>
      </c>
      <c r="Q692" s="677">
        <v>1</v>
      </c>
      <c r="R692" s="661">
        <v>17</v>
      </c>
      <c r="S692" s="677">
        <v>1</v>
      </c>
      <c r="T692" s="744">
        <v>4</v>
      </c>
      <c r="U692" s="700">
        <v>1</v>
      </c>
    </row>
    <row r="693" spans="1:21" ht="14.4" customHeight="1" x14ac:dyDescent="0.3">
      <c r="A693" s="660">
        <v>7</v>
      </c>
      <c r="B693" s="661" t="s">
        <v>2167</v>
      </c>
      <c r="C693" s="661" t="s">
        <v>2372</v>
      </c>
      <c r="D693" s="742" t="s">
        <v>3449</v>
      </c>
      <c r="E693" s="743" t="s">
        <v>2409</v>
      </c>
      <c r="F693" s="661" t="s">
        <v>2367</v>
      </c>
      <c r="G693" s="661" t="s">
        <v>2900</v>
      </c>
      <c r="H693" s="661" t="s">
        <v>1517</v>
      </c>
      <c r="I693" s="661" t="s">
        <v>2907</v>
      </c>
      <c r="J693" s="661" t="s">
        <v>2908</v>
      </c>
      <c r="K693" s="661" t="s">
        <v>2909</v>
      </c>
      <c r="L693" s="662">
        <v>1131.06</v>
      </c>
      <c r="M693" s="662">
        <v>11310.599999999999</v>
      </c>
      <c r="N693" s="661">
        <v>10</v>
      </c>
      <c r="O693" s="744">
        <v>1</v>
      </c>
      <c r="P693" s="662">
        <v>4524.24</v>
      </c>
      <c r="Q693" s="677">
        <v>0.4</v>
      </c>
      <c r="R693" s="661">
        <v>4</v>
      </c>
      <c r="S693" s="677">
        <v>0.4</v>
      </c>
      <c r="T693" s="744">
        <v>1</v>
      </c>
      <c r="U693" s="700">
        <v>1</v>
      </c>
    </row>
    <row r="694" spans="1:21" ht="14.4" customHeight="1" x14ac:dyDescent="0.3">
      <c r="A694" s="660">
        <v>7</v>
      </c>
      <c r="B694" s="661" t="s">
        <v>2167</v>
      </c>
      <c r="C694" s="661" t="s">
        <v>2372</v>
      </c>
      <c r="D694" s="742" t="s">
        <v>3449</v>
      </c>
      <c r="E694" s="743" t="s">
        <v>2409</v>
      </c>
      <c r="F694" s="661" t="s">
        <v>2367</v>
      </c>
      <c r="G694" s="661" t="s">
        <v>2900</v>
      </c>
      <c r="H694" s="661" t="s">
        <v>1517</v>
      </c>
      <c r="I694" s="661" t="s">
        <v>2910</v>
      </c>
      <c r="J694" s="661" t="s">
        <v>2911</v>
      </c>
      <c r="K694" s="661" t="s">
        <v>2912</v>
      </c>
      <c r="L694" s="662">
        <v>1508.08</v>
      </c>
      <c r="M694" s="662">
        <v>15080.8</v>
      </c>
      <c r="N694" s="661">
        <v>10</v>
      </c>
      <c r="O694" s="744"/>
      <c r="P694" s="662">
        <v>15080.8</v>
      </c>
      <c r="Q694" s="677">
        <v>1</v>
      </c>
      <c r="R694" s="661">
        <v>10</v>
      </c>
      <c r="S694" s="677">
        <v>1</v>
      </c>
      <c r="T694" s="744"/>
      <c r="U694" s="700"/>
    </row>
    <row r="695" spans="1:21" ht="14.4" customHeight="1" x14ac:dyDescent="0.3">
      <c r="A695" s="660">
        <v>7</v>
      </c>
      <c r="B695" s="661" t="s">
        <v>2167</v>
      </c>
      <c r="C695" s="661" t="s">
        <v>2372</v>
      </c>
      <c r="D695" s="742" t="s">
        <v>3449</v>
      </c>
      <c r="E695" s="743" t="s">
        <v>2409</v>
      </c>
      <c r="F695" s="661" t="s">
        <v>2367</v>
      </c>
      <c r="G695" s="661" t="s">
        <v>2900</v>
      </c>
      <c r="H695" s="661" t="s">
        <v>566</v>
      </c>
      <c r="I695" s="661" t="s">
        <v>3031</v>
      </c>
      <c r="J695" s="661" t="s">
        <v>3032</v>
      </c>
      <c r="K695" s="661" t="s">
        <v>3033</v>
      </c>
      <c r="L695" s="662">
        <v>1292.6500000000001</v>
      </c>
      <c r="M695" s="662">
        <v>7755.9000000000005</v>
      </c>
      <c r="N695" s="661">
        <v>6</v>
      </c>
      <c r="O695" s="744">
        <v>1</v>
      </c>
      <c r="P695" s="662">
        <v>7755.9000000000005</v>
      </c>
      <c r="Q695" s="677">
        <v>1</v>
      </c>
      <c r="R695" s="661">
        <v>6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7</v>
      </c>
      <c r="B696" s="661" t="s">
        <v>2167</v>
      </c>
      <c r="C696" s="661" t="s">
        <v>2372</v>
      </c>
      <c r="D696" s="742" t="s">
        <v>3449</v>
      </c>
      <c r="E696" s="743" t="s">
        <v>2409</v>
      </c>
      <c r="F696" s="661" t="s">
        <v>2367</v>
      </c>
      <c r="G696" s="661" t="s">
        <v>2900</v>
      </c>
      <c r="H696" s="661" t="s">
        <v>566</v>
      </c>
      <c r="I696" s="661" t="s">
        <v>2913</v>
      </c>
      <c r="J696" s="661" t="s">
        <v>2914</v>
      </c>
      <c r="K696" s="661" t="s">
        <v>2915</v>
      </c>
      <c r="L696" s="662">
        <v>646.32000000000005</v>
      </c>
      <c r="M696" s="662">
        <v>3231.6000000000004</v>
      </c>
      <c r="N696" s="661">
        <v>5</v>
      </c>
      <c r="O696" s="744">
        <v>1</v>
      </c>
      <c r="P696" s="662">
        <v>3231.6000000000004</v>
      </c>
      <c r="Q696" s="677">
        <v>1</v>
      </c>
      <c r="R696" s="661">
        <v>5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7</v>
      </c>
      <c r="B697" s="661" t="s">
        <v>2167</v>
      </c>
      <c r="C697" s="661" t="s">
        <v>2372</v>
      </c>
      <c r="D697" s="742" t="s">
        <v>3449</v>
      </c>
      <c r="E697" s="743" t="s">
        <v>2409</v>
      </c>
      <c r="F697" s="661" t="s">
        <v>2367</v>
      </c>
      <c r="G697" s="661" t="s">
        <v>2606</v>
      </c>
      <c r="H697" s="661" t="s">
        <v>566</v>
      </c>
      <c r="I697" s="661" t="s">
        <v>3429</v>
      </c>
      <c r="J697" s="661" t="s">
        <v>1814</v>
      </c>
      <c r="K697" s="661" t="s">
        <v>2292</v>
      </c>
      <c r="L697" s="662">
        <v>0</v>
      </c>
      <c r="M697" s="662">
        <v>0</v>
      </c>
      <c r="N697" s="661">
        <v>2</v>
      </c>
      <c r="O697" s="744">
        <v>1</v>
      </c>
      <c r="P697" s="662"/>
      <c r="Q697" s="677"/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7</v>
      </c>
      <c r="B698" s="661" t="s">
        <v>2167</v>
      </c>
      <c r="C698" s="661" t="s">
        <v>2372</v>
      </c>
      <c r="D698" s="742" t="s">
        <v>3449</v>
      </c>
      <c r="E698" s="743" t="s">
        <v>2409</v>
      </c>
      <c r="F698" s="661" t="s">
        <v>2367</v>
      </c>
      <c r="G698" s="661" t="s">
        <v>2483</v>
      </c>
      <c r="H698" s="661" t="s">
        <v>1517</v>
      </c>
      <c r="I698" s="661" t="s">
        <v>1580</v>
      </c>
      <c r="J698" s="661" t="s">
        <v>1581</v>
      </c>
      <c r="K698" s="661" t="s">
        <v>2341</v>
      </c>
      <c r="L698" s="662">
        <v>65.989999999999995</v>
      </c>
      <c r="M698" s="662">
        <v>263.95999999999998</v>
      </c>
      <c r="N698" s="661">
        <v>4</v>
      </c>
      <c r="O698" s="744">
        <v>1</v>
      </c>
      <c r="P698" s="662">
        <v>263.95999999999998</v>
      </c>
      <c r="Q698" s="677">
        <v>1</v>
      </c>
      <c r="R698" s="661">
        <v>4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7</v>
      </c>
      <c r="B699" s="661" t="s">
        <v>2167</v>
      </c>
      <c r="C699" s="661" t="s">
        <v>2372</v>
      </c>
      <c r="D699" s="742" t="s">
        <v>3449</v>
      </c>
      <c r="E699" s="743" t="s">
        <v>2409</v>
      </c>
      <c r="F699" s="661" t="s">
        <v>2367</v>
      </c>
      <c r="G699" s="661" t="s">
        <v>2627</v>
      </c>
      <c r="H699" s="661" t="s">
        <v>566</v>
      </c>
      <c r="I699" s="661" t="s">
        <v>3430</v>
      </c>
      <c r="J699" s="661" t="s">
        <v>2917</v>
      </c>
      <c r="K699" s="661" t="s">
        <v>3431</v>
      </c>
      <c r="L699" s="662">
        <v>0</v>
      </c>
      <c r="M699" s="662">
        <v>0</v>
      </c>
      <c r="N699" s="661">
        <v>1</v>
      </c>
      <c r="O699" s="744"/>
      <c r="P699" s="662"/>
      <c r="Q699" s="677"/>
      <c r="R699" s="661"/>
      <c r="S699" s="677">
        <v>0</v>
      </c>
      <c r="T699" s="744"/>
      <c r="U699" s="700"/>
    </row>
    <row r="700" spans="1:21" ht="14.4" customHeight="1" x14ac:dyDescent="0.3">
      <c r="A700" s="660">
        <v>7</v>
      </c>
      <c r="B700" s="661" t="s">
        <v>2167</v>
      </c>
      <c r="C700" s="661" t="s">
        <v>2372</v>
      </c>
      <c r="D700" s="742" t="s">
        <v>3449</v>
      </c>
      <c r="E700" s="743" t="s">
        <v>2409</v>
      </c>
      <c r="F700" s="661" t="s">
        <v>2367</v>
      </c>
      <c r="G700" s="661" t="s">
        <v>2627</v>
      </c>
      <c r="H700" s="661" t="s">
        <v>566</v>
      </c>
      <c r="I700" s="661" t="s">
        <v>3432</v>
      </c>
      <c r="J700" s="661" t="s">
        <v>2629</v>
      </c>
      <c r="K700" s="661" t="s">
        <v>3433</v>
      </c>
      <c r="L700" s="662">
        <v>281.88</v>
      </c>
      <c r="M700" s="662">
        <v>563.76</v>
      </c>
      <c r="N700" s="661">
        <v>2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7</v>
      </c>
      <c r="B701" s="661" t="s">
        <v>2167</v>
      </c>
      <c r="C701" s="661" t="s">
        <v>2372</v>
      </c>
      <c r="D701" s="742" t="s">
        <v>3449</v>
      </c>
      <c r="E701" s="743" t="s">
        <v>2409</v>
      </c>
      <c r="F701" s="661" t="s">
        <v>2367</v>
      </c>
      <c r="G701" s="661" t="s">
        <v>2501</v>
      </c>
      <c r="H701" s="661" t="s">
        <v>566</v>
      </c>
      <c r="I701" s="661" t="s">
        <v>2502</v>
      </c>
      <c r="J701" s="661" t="s">
        <v>2503</v>
      </c>
      <c r="K701" s="661" t="s">
        <v>2504</v>
      </c>
      <c r="L701" s="662">
        <v>24.68</v>
      </c>
      <c r="M701" s="662">
        <v>197.44</v>
      </c>
      <c r="N701" s="661">
        <v>8</v>
      </c>
      <c r="O701" s="744">
        <v>2.5</v>
      </c>
      <c r="P701" s="662">
        <v>123.39999999999999</v>
      </c>
      <c r="Q701" s="677">
        <v>0.625</v>
      </c>
      <c r="R701" s="661">
        <v>5</v>
      </c>
      <c r="S701" s="677">
        <v>0.625</v>
      </c>
      <c r="T701" s="744">
        <v>1</v>
      </c>
      <c r="U701" s="700">
        <v>0.4</v>
      </c>
    </row>
    <row r="702" spans="1:21" ht="14.4" customHeight="1" x14ac:dyDescent="0.3">
      <c r="A702" s="660">
        <v>7</v>
      </c>
      <c r="B702" s="661" t="s">
        <v>2167</v>
      </c>
      <c r="C702" s="661" t="s">
        <v>2372</v>
      </c>
      <c r="D702" s="742" t="s">
        <v>3449</v>
      </c>
      <c r="E702" s="743" t="s">
        <v>2409</v>
      </c>
      <c r="F702" s="661" t="s">
        <v>2367</v>
      </c>
      <c r="G702" s="661" t="s">
        <v>2501</v>
      </c>
      <c r="H702" s="661" t="s">
        <v>566</v>
      </c>
      <c r="I702" s="661" t="s">
        <v>2919</v>
      </c>
      <c r="J702" s="661" t="s">
        <v>2920</v>
      </c>
      <c r="K702" s="661" t="s">
        <v>2921</v>
      </c>
      <c r="L702" s="662">
        <v>74.06</v>
      </c>
      <c r="M702" s="662">
        <v>222.18</v>
      </c>
      <c r="N702" s="661">
        <v>3</v>
      </c>
      <c r="O702" s="744">
        <v>0.5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7</v>
      </c>
      <c r="B703" s="661" t="s">
        <v>2167</v>
      </c>
      <c r="C703" s="661" t="s">
        <v>2372</v>
      </c>
      <c r="D703" s="742" t="s">
        <v>3449</v>
      </c>
      <c r="E703" s="743" t="s">
        <v>2409</v>
      </c>
      <c r="F703" s="661" t="s">
        <v>2367</v>
      </c>
      <c r="G703" s="661" t="s">
        <v>2922</v>
      </c>
      <c r="H703" s="661" t="s">
        <v>1517</v>
      </c>
      <c r="I703" s="661" t="s">
        <v>1599</v>
      </c>
      <c r="J703" s="661" t="s">
        <v>1600</v>
      </c>
      <c r="K703" s="661" t="s">
        <v>1601</v>
      </c>
      <c r="L703" s="662">
        <v>132</v>
      </c>
      <c r="M703" s="662">
        <v>264</v>
      </c>
      <c r="N703" s="661">
        <v>2</v>
      </c>
      <c r="O703" s="744">
        <v>1</v>
      </c>
      <c r="P703" s="662">
        <v>264</v>
      </c>
      <c r="Q703" s="677">
        <v>1</v>
      </c>
      <c r="R703" s="661">
        <v>2</v>
      </c>
      <c r="S703" s="677">
        <v>1</v>
      </c>
      <c r="T703" s="744">
        <v>1</v>
      </c>
      <c r="U703" s="700">
        <v>1</v>
      </c>
    </row>
    <row r="704" spans="1:21" ht="14.4" customHeight="1" x14ac:dyDescent="0.3">
      <c r="A704" s="660">
        <v>7</v>
      </c>
      <c r="B704" s="661" t="s">
        <v>2167</v>
      </c>
      <c r="C704" s="661" t="s">
        <v>2372</v>
      </c>
      <c r="D704" s="742" t="s">
        <v>3449</v>
      </c>
      <c r="E704" s="743" t="s">
        <v>2409</v>
      </c>
      <c r="F704" s="661" t="s">
        <v>2367</v>
      </c>
      <c r="G704" s="661" t="s">
        <v>2824</v>
      </c>
      <c r="H704" s="661" t="s">
        <v>566</v>
      </c>
      <c r="I704" s="661" t="s">
        <v>3055</v>
      </c>
      <c r="J704" s="661" t="s">
        <v>3056</v>
      </c>
      <c r="K704" s="661" t="s">
        <v>3057</v>
      </c>
      <c r="L704" s="662">
        <v>232.68</v>
      </c>
      <c r="M704" s="662">
        <v>1396.08</v>
      </c>
      <c r="N704" s="661">
        <v>6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7</v>
      </c>
      <c r="B705" s="661" t="s">
        <v>2167</v>
      </c>
      <c r="C705" s="661" t="s">
        <v>2372</v>
      </c>
      <c r="D705" s="742" t="s">
        <v>3449</v>
      </c>
      <c r="E705" s="743" t="s">
        <v>2409</v>
      </c>
      <c r="F705" s="661" t="s">
        <v>2367</v>
      </c>
      <c r="G705" s="661" t="s">
        <v>2824</v>
      </c>
      <c r="H705" s="661" t="s">
        <v>566</v>
      </c>
      <c r="I705" s="661" t="s">
        <v>3070</v>
      </c>
      <c r="J705" s="661" t="s">
        <v>3071</v>
      </c>
      <c r="K705" s="661" t="s">
        <v>3072</v>
      </c>
      <c r="L705" s="662">
        <v>0</v>
      </c>
      <c r="M705" s="662">
        <v>0</v>
      </c>
      <c r="N705" s="661">
        <v>2</v>
      </c>
      <c r="O705" s="744"/>
      <c r="P705" s="662">
        <v>0</v>
      </c>
      <c r="Q705" s="677"/>
      <c r="R705" s="661">
        <v>2</v>
      </c>
      <c r="S705" s="677">
        <v>1</v>
      </c>
      <c r="T705" s="744"/>
      <c r="U705" s="700"/>
    </row>
    <row r="706" spans="1:21" ht="14.4" customHeight="1" x14ac:dyDescent="0.3">
      <c r="A706" s="660">
        <v>7</v>
      </c>
      <c r="B706" s="661" t="s">
        <v>2167</v>
      </c>
      <c r="C706" s="661" t="s">
        <v>2372</v>
      </c>
      <c r="D706" s="742" t="s">
        <v>3449</v>
      </c>
      <c r="E706" s="743" t="s">
        <v>2409</v>
      </c>
      <c r="F706" s="661" t="s">
        <v>2367</v>
      </c>
      <c r="G706" s="661" t="s">
        <v>2824</v>
      </c>
      <c r="H706" s="661" t="s">
        <v>566</v>
      </c>
      <c r="I706" s="661" t="s">
        <v>2831</v>
      </c>
      <c r="J706" s="661" t="s">
        <v>2832</v>
      </c>
      <c r="K706" s="661" t="s">
        <v>2833</v>
      </c>
      <c r="L706" s="662">
        <v>1938.97</v>
      </c>
      <c r="M706" s="662">
        <v>11633.82</v>
      </c>
      <c r="N706" s="661">
        <v>6</v>
      </c>
      <c r="O706" s="744">
        <v>1</v>
      </c>
      <c r="P706" s="662">
        <v>11633.82</v>
      </c>
      <c r="Q706" s="677">
        <v>1</v>
      </c>
      <c r="R706" s="661">
        <v>6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7</v>
      </c>
      <c r="B707" s="661" t="s">
        <v>2167</v>
      </c>
      <c r="C707" s="661" t="s">
        <v>2372</v>
      </c>
      <c r="D707" s="742" t="s">
        <v>3449</v>
      </c>
      <c r="E707" s="743" t="s">
        <v>2409</v>
      </c>
      <c r="F707" s="661" t="s">
        <v>2367</v>
      </c>
      <c r="G707" s="661" t="s">
        <v>2824</v>
      </c>
      <c r="H707" s="661" t="s">
        <v>566</v>
      </c>
      <c r="I707" s="661" t="s">
        <v>2923</v>
      </c>
      <c r="J707" s="661" t="s">
        <v>2924</v>
      </c>
      <c r="K707" s="661" t="s">
        <v>2925</v>
      </c>
      <c r="L707" s="662">
        <v>1454.23</v>
      </c>
      <c r="M707" s="662">
        <v>34901.520000000004</v>
      </c>
      <c r="N707" s="661">
        <v>24</v>
      </c>
      <c r="O707" s="744">
        <v>3</v>
      </c>
      <c r="P707" s="662">
        <v>34901.520000000004</v>
      </c>
      <c r="Q707" s="677">
        <v>1</v>
      </c>
      <c r="R707" s="661">
        <v>24</v>
      </c>
      <c r="S707" s="677">
        <v>1</v>
      </c>
      <c r="T707" s="744">
        <v>3</v>
      </c>
      <c r="U707" s="700">
        <v>1</v>
      </c>
    </row>
    <row r="708" spans="1:21" ht="14.4" customHeight="1" x14ac:dyDescent="0.3">
      <c r="A708" s="660">
        <v>7</v>
      </c>
      <c r="B708" s="661" t="s">
        <v>2167</v>
      </c>
      <c r="C708" s="661" t="s">
        <v>2372</v>
      </c>
      <c r="D708" s="742" t="s">
        <v>3449</v>
      </c>
      <c r="E708" s="743" t="s">
        <v>2409</v>
      </c>
      <c r="F708" s="661" t="s">
        <v>2367</v>
      </c>
      <c r="G708" s="661" t="s">
        <v>2837</v>
      </c>
      <c r="H708" s="661" t="s">
        <v>566</v>
      </c>
      <c r="I708" s="661" t="s">
        <v>3355</v>
      </c>
      <c r="J708" s="661" t="s">
        <v>3356</v>
      </c>
      <c r="K708" s="661" t="s">
        <v>2842</v>
      </c>
      <c r="L708" s="662">
        <v>848.49</v>
      </c>
      <c r="M708" s="662">
        <v>848.49</v>
      </c>
      <c r="N708" s="661">
        <v>1</v>
      </c>
      <c r="O708" s="744">
        <v>1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7</v>
      </c>
      <c r="B709" s="661" t="s">
        <v>2167</v>
      </c>
      <c r="C709" s="661" t="s">
        <v>2372</v>
      </c>
      <c r="D709" s="742" t="s">
        <v>3449</v>
      </c>
      <c r="E709" s="743" t="s">
        <v>2409</v>
      </c>
      <c r="F709" s="661" t="s">
        <v>2367</v>
      </c>
      <c r="G709" s="661" t="s">
        <v>2837</v>
      </c>
      <c r="H709" s="661" t="s">
        <v>1517</v>
      </c>
      <c r="I709" s="661" t="s">
        <v>3115</v>
      </c>
      <c r="J709" s="661" t="s">
        <v>3113</v>
      </c>
      <c r="K709" s="661" t="s">
        <v>3116</v>
      </c>
      <c r="L709" s="662">
        <v>537.12</v>
      </c>
      <c r="M709" s="662">
        <v>1074.24</v>
      </c>
      <c r="N709" s="661">
        <v>2</v>
      </c>
      <c r="O709" s="744">
        <v>0.5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7</v>
      </c>
      <c r="B710" s="661" t="s">
        <v>2167</v>
      </c>
      <c r="C710" s="661" t="s">
        <v>2372</v>
      </c>
      <c r="D710" s="742" t="s">
        <v>3449</v>
      </c>
      <c r="E710" s="743" t="s">
        <v>2409</v>
      </c>
      <c r="F710" s="661" t="s">
        <v>2367</v>
      </c>
      <c r="G710" s="661" t="s">
        <v>2837</v>
      </c>
      <c r="H710" s="661" t="s">
        <v>1517</v>
      </c>
      <c r="I710" s="661" t="s">
        <v>2841</v>
      </c>
      <c r="J710" s="661" t="s">
        <v>2839</v>
      </c>
      <c r="K710" s="661" t="s">
        <v>2842</v>
      </c>
      <c r="L710" s="662">
        <v>848.49</v>
      </c>
      <c r="M710" s="662">
        <v>11030.369999999999</v>
      </c>
      <c r="N710" s="661">
        <v>13</v>
      </c>
      <c r="O710" s="744">
        <v>3.5</v>
      </c>
      <c r="P710" s="662">
        <v>3393.96</v>
      </c>
      <c r="Q710" s="677">
        <v>0.30769230769230771</v>
      </c>
      <c r="R710" s="661">
        <v>4</v>
      </c>
      <c r="S710" s="677">
        <v>0.30769230769230771</v>
      </c>
      <c r="T710" s="744">
        <v>1</v>
      </c>
      <c r="U710" s="700">
        <v>0.2857142857142857</v>
      </c>
    </row>
    <row r="711" spans="1:21" ht="14.4" customHeight="1" x14ac:dyDescent="0.3">
      <c r="A711" s="660">
        <v>7</v>
      </c>
      <c r="B711" s="661" t="s">
        <v>2167</v>
      </c>
      <c r="C711" s="661" t="s">
        <v>2372</v>
      </c>
      <c r="D711" s="742" t="s">
        <v>3449</v>
      </c>
      <c r="E711" s="743" t="s">
        <v>2409</v>
      </c>
      <c r="F711" s="661" t="s">
        <v>2367</v>
      </c>
      <c r="G711" s="661" t="s">
        <v>2837</v>
      </c>
      <c r="H711" s="661" t="s">
        <v>1517</v>
      </c>
      <c r="I711" s="661" t="s">
        <v>3117</v>
      </c>
      <c r="J711" s="661" t="s">
        <v>3118</v>
      </c>
      <c r="K711" s="661" t="s">
        <v>3119</v>
      </c>
      <c r="L711" s="662">
        <v>478.07</v>
      </c>
      <c r="M711" s="662">
        <v>1912.28</v>
      </c>
      <c r="N711" s="661">
        <v>4</v>
      </c>
      <c r="O711" s="744"/>
      <c r="P711" s="662"/>
      <c r="Q711" s="677">
        <v>0</v>
      </c>
      <c r="R711" s="661"/>
      <c r="S711" s="677">
        <v>0</v>
      </c>
      <c r="T711" s="744"/>
      <c r="U711" s="700"/>
    </row>
    <row r="712" spans="1:21" ht="14.4" customHeight="1" x14ac:dyDescent="0.3">
      <c r="A712" s="660">
        <v>7</v>
      </c>
      <c r="B712" s="661" t="s">
        <v>2167</v>
      </c>
      <c r="C712" s="661" t="s">
        <v>2372</v>
      </c>
      <c r="D712" s="742" t="s">
        <v>3449</v>
      </c>
      <c r="E712" s="743" t="s">
        <v>2409</v>
      </c>
      <c r="F712" s="661" t="s">
        <v>2367</v>
      </c>
      <c r="G712" s="661" t="s">
        <v>2576</v>
      </c>
      <c r="H712" s="661" t="s">
        <v>566</v>
      </c>
      <c r="I712" s="661" t="s">
        <v>2577</v>
      </c>
      <c r="J712" s="661" t="s">
        <v>2578</v>
      </c>
      <c r="K712" s="661" t="s">
        <v>2579</v>
      </c>
      <c r="L712" s="662">
        <v>72.22</v>
      </c>
      <c r="M712" s="662">
        <v>144.44</v>
      </c>
      <c r="N712" s="661">
        <v>2</v>
      </c>
      <c r="O712" s="744">
        <v>1</v>
      </c>
      <c r="P712" s="662">
        <v>144.44</v>
      </c>
      <c r="Q712" s="677">
        <v>1</v>
      </c>
      <c r="R712" s="661">
        <v>2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7</v>
      </c>
      <c r="B713" s="661" t="s">
        <v>2167</v>
      </c>
      <c r="C713" s="661" t="s">
        <v>2372</v>
      </c>
      <c r="D713" s="742" t="s">
        <v>3449</v>
      </c>
      <c r="E713" s="743" t="s">
        <v>2409</v>
      </c>
      <c r="F713" s="661" t="s">
        <v>2367</v>
      </c>
      <c r="G713" s="661" t="s">
        <v>2843</v>
      </c>
      <c r="H713" s="661" t="s">
        <v>566</v>
      </c>
      <c r="I713" s="661" t="s">
        <v>2844</v>
      </c>
      <c r="J713" s="661" t="s">
        <v>2845</v>
      </c>
      <c r="K713" s="661" t="s">
        <v>2846</v>
      </c>
      <c r="L713" s="662">
        <v>838.65</v>
      </c>
      <c r="M713" s="662">
        <v>3354.6</v>
      </c>
      <c r="N713" s="661">
        <v>4</v>
      </c>
      <c r="O713" s="744"/>
      <c r="P713" s="662"/>
      <c r="Q713" s="677">
        <v>0</v>
      </c>
      <c r="R713" s="661"/>
      <c r="S713" s="677">
        <v>0</v>
      </c>
      <c r="T713" s="744"/>
      <c r="U713" s="700"/>
    </row>
    <row r="714" spans="1:21" ht="14.4" customHeight="1" x14ac:dyDescent="0.3">
      <c r="A714" s="660">
        <v>7</v>
      </c>
      <c r="B714" s="661" t="s">
        <v>2167</v>
      </c>
      <c r="C714" s="661" t="s">
        <v>2372</v>
      </c>
      <c r="D714" s="742" t="s">
        <v>3449</v>
      </c>
      <c r="E714" s="743" t="s">
        <v>2409</v>
      </c>
      <c r="F714" s="661" t="s">
        <v>2367</v>
      </c>
      <c r="G714" s="661" t="s">
        <v>2843</v>
      </c>
      <c r="H714" s="661" t="s">
        <v>566</v>
      </c>
      <c r="I714" s="661" t="s">
        <v>2853</v>
      </c>
      <c r="J714" s="661" t="s">
        <v>2854</v>
      </c>
      <c r="K714" s="661" t="s">
        <v>2855</v>
      </c>
      <c r="L714" s="662">
        <v>4714.62</v>
      </c>
      <c r="M714" s="662">
        <v>9429.24</v>
      </c>
      <c r="N714" s="661">
        <v>2</v>
      </c>
      <c r="O714" s="744"/>
      <c r="P714" s="662"/>
      <c r="Q714" s="677">
        <v>0</v>
      </c>
      <c r="R714" s="661"/>
      <c r="S714" s="677">
        <v>0</v>
      </c>
      <c r="T714" s="744"/>
      <c r="U714" s="700"/>
    </row>
    <row r="715" spans="1:21" ht="14.4" customHeight="1" x14ac:dyDescent="0.3">
      <c r="A715" s="660">
        <v>7</v>
      </c>
      <c r="B715" s="661" t="s">
        <v>2167</v>
      </c>
      <c r="C715" s="661" t="s">
        <v>2372</v>
      </c>
      <c r="D715" s="742" t="s">
        <v>3449</v>
      </c>
      <c r="E715" s="743" t="s">
        <v>2409</v>
      </c>
      <c r="F715" s="661" t="s">
        <v>2367</v>
      </c>
      <c r="G715" s="661" t="s">
        <v>2414</v>
      </c>
      <c r="H715" s="661" t="s">
        <v>566</v>
      </c>
      <c r="I715" s="661" t="s">
        <v>3202</v>
      </c>
      <c r="J715" s="661" t="s">
        <v>2416</v>
      </c>
      <c r="K715" s="661"/>
      <c r="L715" s="662">
        <v>583.69999999999993</v>
      </c>
      <c r="M715" s="662">
        <v>1751.1</v>
      </c>
      <c r="N715" s="661">
        <v>3</v>
      </c>
      <c r="O715" s="744">
        <v>1</v>
      </c>
      <c r="P715" s="662">
        <v>1751.1</v>
      </c>
      <c r="Q715" s="677">
        <v>1</v>
      </c>
      <c r="R715" s="661">
        <v>3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7</v>
      </c>
      <c r="B716" s="661" t="s">
        <v>2167</v>
      </c>
      <c r="C716" s="661" t="s">
        <v>2372</v>
      </c>
      <c r="D716" s="742" t="s">
        <v>3449</v>
      </c>
      <c r="E716" s="743" t="s">
        <v>2409</v>
      </c>
      <c r="F716" s="661" t="s">
        <v>2367</v>
      </c>
      <c r="G716" s="661" t="s">
        <v>2414</v>
      </c>
      <c r="H716" s="661" t="s">
        <v>566</v>
      </c>
      <c r="I716" s="661" t="s">
        <v>3128</v>
      </c>
      <c r="J716" s="661" t="s">
        <v>2416</v>
      </c>
      <c r="K716" s="661"/>
      <c r="L716" s="662">
        <v>908.53</v>
      </c>
      <c r="M716" s="662">
        <v>1817.06</v>
      </c>
      <c r="N716" s="661">
        <v>2</v>
      </c>
      <c r="O716" s="744">
        <v>1</v>
      </c>
      <c r="P716" s="662">
        <v>1817.06</v>
      </c>
      <c r="Q716" s="677">
        <v>1</v>
      </c>
      <c r="R716" s="661">
        <v>2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7</v>
      </c>
      <c r="B717" s="661" t="s">
        <v>2167</v>
      </c>
      <c r="C717" s="661" t="s">
        <v>2372</v>
      </c>
      <c r="D717" s="742" t="s">
        <v>3449</v>
      </c>
      <c r="E717" s="743" t="s">
        <v>2409</v>
      </c>
      <c r="F717" s="661" t="s">
        <v>2367</v>
      </c>
      <c r="G717" s="661" t="s">
        <v>2414</v>
      </c>
      <c r="H717" s="661" t="s">
        <v>566</v>
      </c>
      <c r="I717" s="661" t="s">
        <v>3390</v>
      </c>
      <c r="J717" s="661" t="s">
        <v>2416</v>
      </c>
      <c r="K717" s="661"/>
      <c r="L717" s="662">
        <v>1257.97</v>
      </c>
      <c r="M717" s="662">
        <v>3773.91</v>
      </c>
      <c r="N717" s="661">
        <v>3</v>
      </c>
      <c r="O717" s="744"/>
      <c r="P717" s="662"/>
      <c r="Q717" s="677">
        <v>0</v>
      </c>
      <c r="R717" s="661"/>
      <c r="S717" s="677">
        <v>0</v>
      </c>
      <c r="T717" s="744"/>
      <c r="U717" s="700"/>
    </row>
    <row r="718" spans="1:21" ht="14.4" customHeight="1" x14ac:dyDescent="0.3">
      <c r="A718" s="660">
        <v>7</v>
      </c>
      <c r="B718" s="661" t="s">
        <v>2167</v>
      </c>
      <c r="C718" s="661" t="s">
        <v>2372</v>
      </c>
      <c r="D718" s="742" t="s">
        <v>3449</v>
      </c>
      <c r="E718" s="743" t="s">
        <v>2409</v>
      </c>
      <c r="F718" s="661" t="s">
        <v>2367</v>
      </c>
      <c r="G718" s="661" t="s">
        <v>2414</v>
      </c>
      <c r="H718" s="661" t="s">
        <v>566</v>
      </c>
      <c r="I718" s="661" t="s">
        <v>3434</v>
      </c>
      <c r="J718" s="661" t="s">
        <v>2416</v>
      </c>
      <c r="K718" s="661"/>
      <c r="L718" s="662">
        <v>0</v>
      </c>
      <c r="M718" s="662">
        <v>0</v>
      </c>
      <c r="N718" s="661">
        <v>3</v>
      </c>
      <c r="O718" s="744"/>
      <c r="P718" s="662">
        <v>0</v>
      </c>
      <c r="Q718" s="677"/>
      <c r="R718" s="661">
        <v>3</v>
      </c>
      <c r="S718" s="677">
        <v>1</v>
      </c>
      <c r="T718" s="744"/>
      <c r="U718" s="700"/>
    </row>
    <row r="719" spans="1:21" ht="14.4" customHeight="1" x14ac:dyDescent="0.3">
      <c r="A719" s="660">
        <v>7</v>
      </c>
      <c r="B719" s="661" t="s">
        <v>2167</v>
      </c>
      <c r="C719" s="661" t="s">
        <v>2372</v>
      </c>
      <c r="D719" s="742" t="s">
        <v>3449</v>
      </c>
      <c r="E719" s="743" t="s">
        <v>2409</v>
      </c>
      <c r="F719" s="661" t="s">
        <v>2367</v>
      </c>
      <c r="G719" s="661" t="s">
        <v>2414</v>
      </c>
      <c r="H719" s="661" t="s">
        <v>566</v>
      </c>
      <c r="I719" s="661" t="s">
        <v>3435</v>
      </c>
      <c r="J719" s="661" t="s">
        <v>2416</v>
      </c>
      <c r="K719" s="661"/>
      <c r="L719" s="662">
        <v>0</v>
      </c>
      <c r="M719" s="662">
        <v>0</v>
      </c>
      <c r="N719" s="661">
        <v>3</v>
      </c>
      <c r="O719" s="744"/>
      <c r="P719" s="662">
        <v>0</v>
      </c>
      <c r="Q719" s="677"/>
      <c r="R719" s="661">
        <v>3</v>
      </c>
      <c r="S719" s="677">
        <v>1</v>
      </c>
      <c r="T719" s="744"/>
      <c r="U719" s="700"/>
    </row>
    <row r="720" spans="1:21" ht="14.4" customHeight="1" x14ac:dyDescent="0.3">
      <c r="A720" s="660">
        <v>7</v>
      </c>
      <c r="B720" s="661" t="s">
        <v>2167</v>
      </c>
      <c r="C720" s="661" t="s">
        <v>2372</v>
      </c>
      <c r="D720" s="742" t="s">
        <v>3449</v>
      </c>
      <c r="E720" s="743" t="s">
        <v>2409</v>
      </c>
      <c r="F720" s="661" t="s">
        <v>2367</v>
      </c>
      <c r="G720" s="661" t="s">
        <v>2414</v>
      </c>
      <c r="H720" s="661" t="s">
        <v>566</v>
      </c>
      <c r="I720" s="661" t="s">
        <v>3404</v>
      </c>
      <c r="J720" s="661" t="s">
        <v>2416</v>
      </c>
      <c r="K720" s="661"/>
      <c r="L720" s="662">
        <v>0</v>
      </c>
      <c r="M720" s="662">
        <v>0</v>
      </c>
      <c r="N720" s="661">
        <v>1</v>
      </c>
      <c r="O720" s="744">
        <v>1</v>
      </c>
      <c r="P720" s="662">
        <v>0</v>
      </c>
      <c r="Q720" s="677"/>
      <c r="R720" s="661">
        <v>1</v>
      </c>
      <c r="S720" s="677">
        <v>1</v>
      </c>
      <c r="T720" s="744">
        <v>1</v>
      </c>
      <c r="U720" s="700">
        <v>1</v>
      </c>
    </row>
    <row r="721" spans="1:21" ht="14.4" customHeight="1" x14ac:dyDescent="0.3">
      <c r="A721" s="660">
        <v>7</v>
      </c>
      <c r="B721" s="661" t="s">
        <v>2167</v>
      </c>
      <c r="C721" s="661" t="s">
        <v>2372</v>
      </c>
      <c r="D721" s="742" t="s">
        <v>3449</v>
      </c>
      <c r="E721" s="743" t="s">
        <v>2409</v>
      </c>
      <c r="F721" s="661" t="s">
        <v>2367</v>
      </c>
      <c r="G721" s="661" t="s">
        <v>3137</v>
      </c>
      <c r="H721" s="661" t="s">
        <v>566</v>
      </c>
      <c r="I721" s="661" t="s">
        <v>3138</v>
      </c>
      <c r="J721" s="661" t="s">
        <v>3139</v>
      </c>
      <c r="K721" s="661" t="s">
        <v>3140</v>
      </c>
      <c r="L721" s="662">
        <v>23.61</v>
      </c>
      <c r="M721" s="662">
        <v>23.61</v>
      </c>
      <c r="N721" s="661">
        <v>1</v>
      </c>
      <c r="O721" s="744">
        <v>0.5</v>
      </c>
      <c r="P721" s="662">
        <v>23.61</v>
      </c>
      <c r="Q721" s="677">
        <v>1</v>
      </c>
      <c r="R721" s="661">
        <v>1</v>
      </c>
      <c r="S721" s="677">
        <v>1</v>
      </c>
      <c r="T721" s="744">
        <v>0.5</v>
      </c>
      <c r="U721" s="700">
        <v>1</v>
      </c>
    </row>
    <row r="722" spans="1:21" ht="14.4" customHeight="1" x14ac:dyDescent="0.3">
      <c r="A722" s="660">
        <v>7</v>
      </c>
      <c r="B722" s="661" t="s">
        <v>2167</v>
      </c>
      <c r="C722" s="661" t="s">
        <v>2372</v>
      </c>
      <c r="D722" s="742" t="s">
        <v>3449</v>
      </c>
      <c r="E722" s="743" t="s">
        <v>2409</v>
      </c>
      <c r="F722" s="661" t="s">
        <v>2367</v>
      </c>
      <c r="G722" s="661" t="s">
        <v>3282</v>
      </c>
      <c r="H722" s="661" t="s">
        <v>566</v>
      </c>
      <c r="I722" s="661" t="s">
        <v>3283</v>
      </c>
      <c r="J722" s="661" t="s">
        <v>3284</v>
      </c>
      <c r="K722" s="661" t="s">
        <v>3285</v>
      </c>
      <c r="L722" s="662">
        <v>64.56</v>
      </c>
      <c r="M722" s="662">
        <v>129.12</v>
      </c>
      <c r="N722" s="661">
        <v>2</v>
      </c>
      <c r="O722" s="744">
        <v>1</v>
      </c>
      <c r="P722" s="662">
        <v>129.12</v>
      </c>
      <c r="Q722" s="677">
        <v>1</v>
      </c>
      <c r="R722" s="661">
        <v>2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7</v>
      </c>
      <c r="B723" s="661" t="s">
        <v>2167</v>
      </c>
      <c r="C723" s="661" t="s">
        <v>2372</v>
      </c>
      <c r="D723" s="742" t="s">
        <v>3449</v>
      </c>
      <c r="E723" s="743" t="s">
        <v>2409</v>
      </c>
      <c r="F723" s="661" t="s">
        <v>2367</v>
      </c>
      <c r="G723" s="661" t="s">
        <v>2461</v>
      </c>
      <c r="H723" s="661" t="s">
        <v>1517</v>
      </c>
      <c r="I723" s="661" t="s">
        <v>2544</v>
      </c>
      <c r="J723" s="661" t="s">
        <v>2463</v>
      </c>
      <c r="K723" s="661" t="s">
        <v>2545</v>
      </c>
      <c r="L723" s="662">
        <v>96.84</v>
      </c>
      <c r="M723" s="662">
        <v>290.52</v>
      </c>
      <c r="N723" s="661">
        <v>3</v>
      </c>
      <c r="O723" s="744">
        <v>1</v>
      </c>
      <c r="P723" s="662">
        <v>193.68</v>
      </c>
      <c r="Q723" s="677">
        <v>0.66666666666666674</v>
      </c>
      <c r="R723" s="661">
        <v>2</v>
      </c>
      <c r="S723" s="677">
        <v>0.66666666666666663</v>
      </c>
      <c r="T723" s="744">
        <v>0.5</v>
      </c>
      <c r="U723" s="700">
        <v>0.5</v>
      </c>
    </row>
    <row r="724" spans="1:21" ht="14.4" customHeight="1" x14ac:dyDescent="0.3">
      <c r="A724" s="660">
        <v>7</v>
      </c>
      <c r="B724" s="661" t="s">
        <v>2167</v>
      </c>
      <c r="C724" s="661" t="s">
        <v>2372</v>
      </c>
      <c r="D724" s="742" t="s">
        <v>3449</v>
      </c>
      <c r="E724" s="743" t="s">
        <v>2409</v>
      </c>
      <c r="F724" s="661" t="s">
        <v>2367</v>
      </c>
      <c r="G724" s="661" t="s">
        <v>2860</v>
      </c>
      <c r="H724" s="661" t="s">
        <v>566</v>
      </c>
      <c r="I724" s="661" t="s">
        <v>2949</v>
      </c>
      <c r="J724" s="661" t="s">
        <v>2950</v>
      </c>
      <c r="K724" s="661" t="s">
        <v>1601</v>
      </c>
      <c r="L724" s="662">
        <v>208.18</v>
      </c>
      <c r="M724" s="662">
        <v>208.18</v>
      </c>
      <c r="N724" s="661">
        <v>1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7</v>
      </c>
      <c r="B725" s="661" t="s">
        <v>2167</v>
      </c>
      <c r="C725" s="661" t="s">
        <v>2372</v>
      </c>
      <c r="D725" s="742" t="s">
        <v>3449</v>
      </c>
      <c r="E725" s="743" t="s">
        <v>2409</v>
      </c>
      <c r="F725" s="661" t="s">
        <v>2367</v>
      </c>
      <c r="G725" s="661" t="s">
        <v>2860</v>
      </c>
      <c r="H725" s="661" t="s">
        <v>566</v>
      </c>
      <c r="I725" s="661" t="s">
        <v>3158</v>
      </c>
      <c r="J725" s="661" t="s">
        <v>3159</v>
      </c>
      <c r="K725" s="661" t="s">
        <v>865</v>
      </c>
      <c r="L725" s="662">
        <v>383.18</v>
      </c>
      <c r="M725" s="662">
        <v>766.36</v>
      </c>
      <c r="N725" s="661">
        <v>2</v>
      </c>
      <c r="O725" s="744"/>
      <c r="P725" s="662">
        <v>766.36</v>
      </c>
      <c r="Q725" s="677">
        <v>1</v>
      </c>
      <c r="R725" s="661">
        <v>2</v>
      </c>
      <c r="S725" s="677">
        <v>1</v>
      </c>
      <c r="T725" s="744"/>
      <c r="U725" s="700"/>
    </row>
    <row r="726" spans="1:21" ht="14.4" customHeight="1" x14ac:dyDescent="0.3">
      <c r="A726" s="660">
        <v>7</v>
      </c>
      <c r="B726" s="661" t="s">
        <v>2167</v>
      </c>
      <c r="C726" s="661" t="s">
        <v>2372</v>
      </c>
      <c r="D726" s="742" t="s">
        <v>3449</v>
      </c>
      <c r="E726" s="743" t="s">
        <v>2409</v>
      </c>
      <c r="F726" s="661" t="s">
        <v>2367</v>
      </c>
      <c r="G726" s="661" t="s">
        <v>3436</v>
      </c>
      <c r="H726" s="661" t="s">
        <v>566</v>
      </c>
      <c r="I726" s="661" t="s">
        <v>3437</v>
      </c>
      <c r="J726" s="661" t="s">
        <v>1291</v>
      </c>
      <c r="K726" s="661" t="s">
        <v>1292</v>
      </c>
      <c r="L726" s="662">
        <v>0</v>
      </c>
      <c r="M726" s="662">
        <v>0</v>
      </c>
      <c r="N726" s="661">
        <v>1</v>
      </c>
      <c r="O726" s="744">
        <v>1</v>
      </c>
      <c r="P726" s="662"/>
      <c r="Q726" s="677"/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7</v>
      </c>
      <c r="B727" s="661" t="s">
        <v>2167</v>
      </c>
      <c r="C727" s="661" t="s">
        <v>2372</v>
      </c>
      <c r="D727" s="742" t="s">
        <v>3449</v>
      </c>
      <c r="E727" s="743" t="s">
        <v>2409</v>
      </c>
      <c r="F727" s="661" t="s">
        <v>2367</v>
      </c>
      <c r="G727" s="661" t="s">
        <v>2465</v>
      </c>
      <c r="H727" s="661" t="s">
        <v>1517</v>
      </c>
      <c r="I727" s="661" t="s">
        <v>3438</v>
      </c>
      <c r="J727" s="661" t="s">
        <v>1527</v>
      </c>
      <c r="K727" s="661" t="s">
        <v>3439</v>
      </c>
      <c r="L727" s="662">
        <v>24.22</v>
      </c>
      <c r="M727" s="662">
        <v>24.22</v>
      </c>
      <c r="N727" s="661">
        <v>1</v>
      </c>
      <c r="O727" s="744">
        <v>1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7</v>
      </c>
      <c r="B728" s="661" t="s">
        <v>2167</v>
      </c>
      <c r="C728" s="661" t="s">
        <v>2372</v>
      </c>
      <c r="D728" s="742" t="s">
        <v>3449</v>
      </c>
      <c r="E728" s="743" t="s">
        <v>2409</v>
      </c>
      <c r="F728" s="661" t="s">
        <v>2367</v>
      </c>
      <c r="G728" s="661" t="s">
        <v>2869</v>
      </c>
      <c r="H728" s="661" t="s">
        <v>566</v>
      </c>
      <c r="I728" s="661" t="s">
        <v>2957</v>
      </c>
      <c r="J728" s="661" t="s">
        <v>2958</v>
      </c>
      <c r="K728" s="661" t="s">
        <v>2959</v>
      </c>
      <c r="L728" s="662">
        <v>1677.3</v>
      </c>
      <c r="M728" s="662">
        <v>1677.3</v>
      </c>
      <c r="N728" s="661">
        <v>1</v>
      </c>
      <c r="O728" s="744">
        <v>1</v>
      </c>
      <c r="P728" s="662">
        <v>1677.3</v>
      </c>
      <c r="Q728" s="677">
        <v>1</v>
      </c>
      <c r="R728" s="661">
        <v>1</v>
      </c>
      <c r="S728" s="677">
        <v>1</v>
      </c>
      <c r="T728" s="744">
        <v>1</v>
      </c>
      <c r="U728" s="700">
        <v>1</v>
      </c>
    </row>
    <row r="729" spans="1:21" ht="14.4" customHeight="1" x14ac:dyDescent="0.3">
      <c r="A729" s="660">
        <v>7</v>
      </c>
      <c r="B729" s="661" t="s">
        <v>2167</v>
      </c>
      <c r="C729" s="661" t="s">
        <v>2372</v>
      </c>
      <c r="D729" s="742" t="s">
        <v>3449</v>
      </c>
      <c r="E729" s="743" t="s">
        <v>2409</v>
      </c>
      <c r="F729" s="661" t="s">
        <v>2367</v>
      </c>
      <c r="G729" s="661" t="s">
        <v>2869</v>
      </c>
      <c r="H729" s="661" t="s">
        <v>566</v>
      </c>
      <c r="I729" s="661" t="s">
        <v>3173</v>
      </c>
      <c r="J729" s="661" t="s">
        <v>2958</v>
      </c>
      <c r="K729" s="661" t="s">
        <v>2971</v>
      </c>
      <c r="L729" s="662">
        <v>3354.59</v>
      </c>
      <c r="M729" s="662">
        <v>20127.54</v>
      </c>
      <c r="N729" s="661">
        <v>6</v>
      </c>
      <c r="O729" s="744">
        <v>2</v>
      </c>
      <c r="P729" s="662">
        <v>10063.77</v>
      </c>
      <c r="Q729" s="677">
        <v>0.5</v>
      </c>
      <c r="R729" s="661">
        <v>3</v>
      </c>
      <c r="S729" s="677">
        <v>0.5</v>
      </c>
      <c r="T729" s="744">
        <v>2</v>
      </c>
      <c r="U729" s="700">
        <v>1</v>
      </c>
    </row>
    <row r="730" spans="1:21" ht="14.4" customHeight="1" x14ac:dyDescent="0.3">
      <c r="A730" s="660">
        <v>7</v>
      </c>
      <c r="B730" s="661" t="s">
        <v>2167</v>
      </c>
      <c r="C730" s="661" t="s">
        <v>2372</v>
      </c>
      <c r="D730" s="742" t="s">
        <v>3449</v>
      </c>
      <c r="E730" s="743" t="s">
        <v>2409</v>
      </c>
      <c r="F730" s="661" t="s">
        <v>2367</v>
      </c>
      <c r="G730" s="661" t="s">
        <v>2869</v>
      </c>
      <c r="H730" s="661" t="s">
        <v>566</v>
      </c>
      <c r="I730" s="661" t="s">
        <v>2870</v>
      </c>
      <c r="J730" s="661" t="s">
        <v>2871</v>
      </c>
      <c r="K730" s="661" t="s">
        <v>2872</v>
      </c>
      <c r="L730" s="662">
        <v>454.27</v>
      </c>
      <c r="M730" s="662">
        <v>5451.24</v>
      </c>
      <c r="N730" s="661">
        <v>12</v>
      </c>
      <c r="O730" s="744">
        <v>2</v>
      </c>
      <c r="P730" s="662">
        <v>5451.24</v>
      </c>
      <c r="Q730" s="677">
        <v>1</v>
      </c>
      <c r="R730" s="661">
        <v>12</v>
      </c>
      <c r="S730" s="677">
        <v>1</v>
      </c>
      <c r="T730" s="744">
        <v>2</v>
      </c>
      <c r="U730" s="700">
        <v>1</v>
      </c>
    </row>
    <row r="731" spans="1:21" ht="14.4" customHeight="1" x14ac:dyDescent="0.3">
      <c r="A731" s="660">
        <v>7</v>
      </c>
      <c r="B731" s="661" t="s">
        <v>2167</v>
      </c>
      <c r="C731" s="661" t="s">
        <v>2372</v>
      </c>
      <c r="D731" s="742" t="s">
        <v>3449</v>
      </c>
      <c r="E731" s="743" t="s">
        <v>2409</v>
      </c>
      <c r="F731" s="661" t="s">
        <v>2367</v>
      </c>
      <c r="G731" s="661" t="s">
        <v>2869</v>
      </c>
      <c r="H731" s="661" t="s">
        <v>566</v>
      </c>
      <c r="I731" s="661" t="s">
        <v>3174</v>
      </c>
      <c r="J731" s="661" t="s">
        <v>2871</v>
      </c>
      <c r="K731" s="661" t="s">
        <v>2981</v>
      </c>
      <c r="L731" s="662">
        <v>908.53</v>
      </c>
      <c r="M731" s="662">
        <v>908.53</v>
      </c>
      <c r="N731" s="661">
        <v>1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7</v>
      </c>
      <c r="B732" s="661" t="s">
        <v>2167</v>
      </c>
      <c r="C732" s="661" t="s">
        <v>2372</v>
      </c>
      <c r="D732" s="742" t="s">
        <v>3449</v>
      </c>
      <c r="E732" s="743" t="s">
        <v>2409</v>
      </c>
      <c r="F732" s="661" t="s">
        <v>2367</v>
      </c>
      <c r="G732" s="661" t="s">
        <v>2869</v>
      </c>
      <c r="H732" s="661" t="s">
        <v>566</v>
      </c>
      <c r="I732" s="661" t="s">
        <v>3175</v>
      </c>
      <c r="J732" s="661" t="s">
        <v>2961</v>
      </c>
      <c r="K732" s="661" t="s">
        <v>2976</v>
      </c>
      <c r="L732" s="662">
        <v>291.85000000000002</v>
      </c>
      <c r="M732" s="662">
        <v>1167.4000000000001</v>
      </c>
      <c r="N732" s="661">
        <v>4</v>
      </c>
      <c r="O732" s="744">
        <v>1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7</v>
      </c>
      <c r="B733" s="661" t="s">
        <v>2167</v>
      </c>
      <c r="C733" s="661" t="s">
        <v>2372</v>
      </c>
      <c r="D733" s="742" t="s">
        <v>3449</v>
      </c>
      <c r="E733" s="743" t="s">
        <v>2409</v>
      </c>
      <c r="F733" s="661" t="s">
        <v>2367</v>
      </c>
      <c r="G733" s="661" t="s">
        <v>2869</v>
      </c>
      <c r="H733" s="661" t="s">
        <v>566</v>
      </c>
      <c r="I733" s="661" t="s">
        <v>2960</v>
      </c>
      <c r="J733" s="661" t="s">
        <v>2961</v>
      </c>
      <c r="K733" s="661" t="s">
        <v>2962</v>
      </c>
      <c r="L733" s="662">
        <v>583.70000000000005</v>
      </c>
      <c r="M733" s="662">
        <v>4085.9000000000005</v>
      </c>
      <c r="N733" s="661">
        <v>7</v>
      </c>
      <c r="O733" s="744">
        <v>1</v>
      </c>
      <c r="P733" s="662">
        <v>3502.2000000000003</v>
      </c>
      <c r="Q733" s="677">
        <v>0.8571428571428571</v>
      </c>
      <c r="R733" s="661">
        <v>6</v>
      </c>
      <c r="S733" s="677">
        <v>0.8571428571428571</v>
      </c>
      <c r="T733" s="744">
        <v>1</v>
      </c>
      <c r="U733" s="700">
        <v>1</v>
      </c>
    </row>
    <row r="734" spans="1:21" ht="14.4" customHeight="1" x14ac:dyDescent="0.3">
      <c r="A734" s="660">
        <v>7</v>
      </c>
      <c r="B734" s="661" t="s">
        <v>2167</v>
      </c>
      <c r="C734" s="661" t="s">
        <v>2372</v>
      </c>
      <c r="D734" s="742" t="s">
        <v>3449</v>
      </c>
      <c r="E734" s="743" t="s">
        <v>2409</v>
      </c>
      <c r="F734" s="661" t="s">
        <v>2367</v>
      </c>
      <c r="G734" s="661" t="s">
        <v>2869</v>
      </c>
      <c r="H734" s="661" t="s">
        <v>566</v>
      </c>
      <c r="I734" s="661" t="s">
        <v>2963</v>
      </c>
      <c r="J734" s="661" t="s">
        <v>2874</v>
      </c>
      <c r="K734" s="661" t="s">
        <v>2964</v>
      </c>
      <c r="L734" s="662">
        <v>838.65</v>
      </c>
      <c r="M734" s="662">
        <v>10063.799999999999</v>
      </c>
      <c r="N734" s="661">
        <v>12</v>
      </c>
      <c r="O734" s="744">
        <v>2</v>
      </c>
      <c r="P734" s="662">
        <v>2515.9499999999998</v>
      </c>
      <c r="Q734" s="677">
        <v>0.25</v>
      </c>
      <c r="R734" s="661">
        <v>3</v>
      </c>
      <c r="S734" s="677">
        <v>0.25</v>
      </c>
      <c r="T734" s="744">
        <v>1</v>
      </c>
      <c r="U734" s="700">
        <v>0.5</v>
      </c>
    </row>
    <row r="735" spans="1:21" ht="14.4" customHeight="1" x14ac:dyDescent="0.3">
      <c r="A735" s="660">
        <v>7</v>
      </c>
      <c r="B735" s="661" t="s">
        <v>2167</v>
      </c>
      <c r="C735" s="661" t="s">
        <v>2372</v>
      </c>
      <c r="D735" s="742" t="s">
        <v>3449</v>
      </c>
      <c r="E735" s="743" t="s">
        <v>2409</v>
      </c>
      <c r="F735" s="661" t="s">
        <v>2367</v>
      </c>
      <c r="G735" s="661" t="s">
        <v>2869</v>
      </c>
      <c r="H735" s="661" t="s">
        <v>566</v>
      </c>
      <c r="I735" s="661" t="s">
        <v>2873</v>
      </c>
      <c r="J735" s="661" t="s">
        <v>2874</v>
      </c>
      <c r="K735" s="661" t="s">
        <v>2875</v>
      </c>
      <c r="L735" s="662">
        <v>1677.3</v>
      </c>
      <c r="M735" s="662">
        <v>6709.2</v>
      </c>
      <c r="N735" s="661">
        <v>4</v>
      </c>
      <c r="O735" s="744">
        <v>1</v>
      </c>
      <c r="P735" s="662">
        <v>5031.8999999999996</v>
      </c>
      <c r="Q735" s="677">
        <v>0.75</v>
      </c>
      <c r="R735" s="661">
        <v>3</v>
      </c>
      <c r="S735" s="677">
        <v>0.75</v>
      </c>
      <c r="T735" s="744"/>
      <c r="U735" s="700">
        <v>0</v>
      </c>
    </row>
    <row r="736" spans="1:21" ht="14.4" customHeight="1" x14ac:dyDescent="0.3">
      <c r="A736" s="660">
        <v>7</v>
      </c>
      <c r="B736" s="661" t="s">
        <v>2167</v>
      </c>
      <c r="C736" s="661" t="s">
        <v>2372</v>
      </c>
      <c r="D736" s="742" t="s">
        <v>3449</v>
      </c>
      <c r="E736" s="743" t="s">
        <v>2409</v>
      </c>
      <c r="F736" s="661" t="s">
        <v>2367</v>
      </c>
      <c r="G736" s="661" t="s">
        <v>2869</v>
      </c>
      <c r="H736" s="661" t="s">
        <v>566</v>
      </c>
      <c r="I736" s="661" t="s">
        <v>2965</v>
      </c>
      <c r="J736" s="661" t="s">
        <v>2966</v>
      </c>
      <c r="K736" s="661" t="s">
        <v>2875</v>
      </c>
      <c r="L736" s="662">
        <v>1677.3</v>
      </c>
      <c r="M736" s="662">
        <v>6709.2</v>
      </c>
      <c r="N736" s="661">
        <v>4</v>
      </c>
      <c r="O736" s="744">
        <v>2</v>
      </c>
      <c r="P736" s="662">
        <v>3354.6</v>
      </c>
      <c r="Q736" s="677">
        <v>0.5</v>
      </c>
      <c r="R736" s="661">
        <v>2</v>
      </c>
      <c r="S736" s="677">
        <v>0.5</v>
      </c>
      <c r="T736" s="744">
        <v>1</v>
      </c>
      <c r="U736" s="700">
        <v>0.5</v>
      </c>
    </row>
    <row r="737" spans="1:21" ht="14.4" customHeight="1" x14ac:dyDescent="0.3">
      <c r="A737" s="660">
        <v>7</v>
      </c>
      <c r="B737" s="661" t="s">
        <v>2167</v>
      </c>
      <c r="C737" s="661" t="s">
        <v>2372</v>
      </c>
      <c r="D737" s="742" t="s">
        <v>3449</v>
      </c>
      <c r="E737" s="743" t="s">
        <v>2409</v>
      </c>
      <c r="F737" s="661" t="s">
        <v>2367</v>
      </c>
      <c r="G737" s="661" t="s">
        <v>2869</v>
      </c>
      <c r="H737" s="661" t="s">
        <v>566</v>
      </c>
      <c r="I737" s="661" t="s">
        <v>3293</v>
      </c>
      <c r="J737" s="661" t="s">
        <v>3177</v>
      </c>
      <c r="K737" s="661" t="s">
        <v>2981</v>
      </c>
      <c r="L737" s="662">
        <v>908.53</v>
      </c>
      <c r="M737" s="662">
        <v>1817.06</v>
      </c>
      <c r="N737" s="661">
        <v>2</v>
      </c>
      <c r="O737" s="744">
        <v>1</v>
      </c>
      <c r="P737" s="662">
        <v>1817.06</v>
      </c>
      <c r="Q737" s="677">
        <v>1</v>
      </c>
      <c r="R737" s="661">
        <v>2</v>
      </c>
      <c r="S737" s="677">
        <v>1</v>
      </c>
      <c r="T737" s="744">
        <v>1</v>
      </c>
      <c r="U737" s="700">
        <v>1</v>
      </c>
    </row>
    <row r="738" spans="1:21" ht="14.4" customHeight="1" x14ac:dyDescent="0.3">
      <c r="A738" s="660">
        <v>7</v>
      </c>
      <c r="B738" s="661" t="s">
        <v>2167</v>
      </c>
      <c r="C738" s="661" t="s">
        <v>2372</v>
      </c>
      <c r="D738" s="742" t="s">
        <v>3449</v>
      </c>
      <c r="E738" s="743" t="s">
        <v>2409</v>
      </c>
      <c r="F738" s="661" t="s">
        <v>2367</v>
      </c>
      <c r="G738" s="661" t="s">
        <v>2876</v>
      </c>
      <c r="H738" s="661" t="s">
        <v>566</v>
      </c>
      <c r="I738" s="661" t="s">
        <v>3183</v>
      </c>
      <c r="J738" s="661" t="s">
        <v>3184</v>
      </c>
      <c r="K738" s="661" t="s">
        <v>2987</v>
      </c>
      <c r="L738" s="662">
        <v>2146.12</v>
      </c>
      <c r="M738" s="662">
        <v>6438.36</v>
      </c>
      <c r="N738" s="661">
        <v>3</v>
      </c>
      <c r="O738" s="744">
        <v>1</v>
      </c>
      <c r="P738" s="662">
        <v>6438.36</v>
      </c>
      <c r="Q738" s="677">
        <v>1</v>
      </c>
      <c r="R738" s="661">
        <v>3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7</v>
      </c>
      <c r="B739" s="661" t="s">
        <v>2167</v>
      </c>
      <c r="C739" s="661" t="s">
        <v>2372</v>
      </c>
      <c r="D739" s="742" t="s">
        <v>3449</v>
      </c>
      <c r="E739" s="743" t="s">
        <v>2409</v>
      </c>
      <c r="F739" s="661" t="s">
        <v>2367</v>
      </c>
      <c r="G739" s="661" t="s">
        <v>2876</v>
      </c>
      <c r="H739" s="661" t="s">
        <v>566</v>
      </c>
      <c r="I739" s="661" t="s">
        <v>2988</v>
      </c>
      <c r="J739" s="661" t="s">
        <v>2878</v>
      </c>
      <c r="K739" s="661" t="s">
        <v>2987</v>
      </c>
      <c r="L739" s="662">
        <v>3690.52</v>
      </c>
      <c r="M739" s="662">
        <v>51667.28</v>
      </c>
      <c r="N739" s="661">
        <v>14</v>
      </c>
      <c r="O739" s="744">
        <v>3</v>
      </c>
      <c r="P739" s="662">
        <v>29524.159999999996</v>
      </c>
      <c r="Q739" s="677">
        <v>0.5714285714285714</v>
      </c>
      <c r="R739" s="661">
        <v>8</v>
      </c>
      <c r="S739" s="677">
        <v>0.5714285714285714</v>
      </c>
      <c r="T739" s="744">
        <v>2</v>
      </c>
      <c r="U739" s="700">
        <v>0.66666666666666663</v>
      </c>
    </row>
    <row r="740" spans="1:21" ht="14.4" customHeight="1" x14ac:dyDescent="0.3">
      <c r="A740" s="660">
        <v>7</v>
      </c>
      <c r="B740" s="661" t="s">
        <v>2167</v>
      </c>
      <c r="C740" s="661" t="s">
        <v>2372</v>
      </c>
      <c r="D740" s="742" t="s">
        <v>3449</v>
      </c>
      <c r="E740" s="743" t="s">
        <v>2409</v>
      </c>
      <c r="F740" s="661" t="s">
        <v>2367</v>
      </c>
      <c r="G740" s="661" t="s">
        <v>2876</v>
      </c>
      <c r="H740" s="661" t="s">
        <v>566</v>
      </c>
      <c r="I740" s="661" t="s">
        <v>2877</v>
      </c>
      <c r="J740" s="661" t="s">
        <v>2878</v>
      </c>
      <c r="K740" s="661" t="s">
        <v>2879</v>
      </c>
      <c r="L740" s="662">
        <v>0</v>
      </c>
      <c r="M740" s="662">
        <v>0</v>
      </c>
      <c r="N740" s="661">
        <v>6</v>
      </c>
      <c r="O740" s="744">
        <v>1</v>
      </c>
      <c r="P740" s="662">
        <v>0</v>
      </c>
      <c r="Q740" s="677"/>
      <c r="R740" s="661">
        <v>6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7</v>
      </c>
      <c r="B741" s="661" t="s">
        <v>2167</v>
      </c>
      <c r="C741" s="661" t="s">
        <v>2372</v>
      </c>
      <c r="D741" s="742" t="s">
        <v>3449</v>
      </c>
      <c r="E741" s="743" t="s">
        <v>2409</v>
      </c>
      <c r="F741" s="661" t="s">
        <v>2367</v>
      </c>
      <c r="G741" s="661" t="s">
        <v>2880</v>
      </c>
      <c r="H741" s="661" t="s">
        <v>1517</v>
      </c>
      <c r="I741" s="661" t="s">
        <v>3188</v>
      </c>
      <c r="J741" s="661" t="s">
        <v>3189</v>
      </c>
      <c r="K741" s="661" t="s">
        <v>3190</v>
      </c>
      <c r="L741" s="662">
        <v>1286.2</v>
      </c>
      <c r="M741" s="662">
        <v>5144.8</v>
      </c>
      <c r="N741" s="661">
        <v>4</v>
      </c>
      <c r="O741" s="744">
        <v>1</v>
      </c>
      <c r="P741" s="662">
        <v>5144.8</v>
      </c>
      <c r="Q741" s="677">
        <v>1</v>
      </c>
      <c r="R741" s="661">
        <v>4</v>
      </c>
      <c r="S741" s="677">
        <v>1</v>
      </c>
      <c r="T741" s="744">
        <v>1</v>
      </c>
      <c r="U741" s="700">
        <v>1</v>
      </c>
    </row>
    <row r="742" spans="1:21" ht="14.4" customHeight="1" x14ac:dyDescent="0.3">
      <c r="A742" s="660">
        <v>7</v>
      </c>
      <c r="B742" s="661" t="s">
        <v>2167</v>
      </c>
      <c r="C742" s="661" t="s">
        <v>2372</v>
      </c>
      <c r="D742" s="742" t="s">
        <v>3449</v>
      </c>
      <c r="E742" s="743" t="s">
        <v>2409</v>
      </c>
      <c r="F742" s="661" t="s">
        <v>2367</v>
      </c>
      <c r="G742" s="661" t="s">
        <v>2880</v>
      </c>
      <c r="H742" s="661" t="s">
        <v>1517</v>
      </c>
      <c r="I742" s="661" t="s">
        <v>2881</v>
      </c>
      <c r="J742" s="661" t="s">
        <v>2882</v>
      </c>
      <c r="K742" s="661" t="s">
        <v>2883</v>
      </c>
      <c r="L742" s="662">
        <v>1715.48</v>
      </c>
      <c r="M742" s="662">
        <v>17154.8</v>
      </c>
      <c r="N742" s="661">
        <v>10</v>
      </c>
      <c r="O742" s="744">
        <v>2</v>
      </c>
      <c r="P742" s="662">
        <v>17154.8</v>
      </c>
      <c r="Q742" s="677">
        <v>1</v>
      </c>
      <c r="R742" s="661">
        <v>10</v>
      </c>
      <c r="S742" s="677">
        <v>1</v>
      </c>
      <c r="T742" s="744">
        <v>2</v>
      </c>
      <c r="U742" s="700">
        <v>1</v>
      </c>
    </row>
    <row r="743" spans="1:21" ht="14.4" customHeight="1" x14ac:dyDescent="0.3">
      <c r="A743" s="660">
        <v>7</v>
      </c>
      <c r="B743" s="661" t="s">
        <v>2167</v>
      </c>
      <c r="C743" s="661" t="s">
        <v>2372</v>
      </c>
      <c r="D743" s="742" t="s">
        <v>3449</v>
      </c>
      <c r="E743" s="743" t="s">
        <v>2409</v>
      </c>
      <c r="F743" s="661" t="s">
        <v>2367</v>
      </c>
      <c r="G743" s="661" t="s">
        <v>2554</v>
      </c>
      <c r="H743" s="661" t="s">
        <v>566</v>
      </c>
      <c r="I743" s="661" t="s">
        <v>762</v>
      </c>
      <c r="J743" s="661" t="s">
        <v>2555</v>
      </c>
      <c r="K743" s="661" t="s">
        <v>2556</v>
      </c>
      <c r="L743" s="662">
        <v>0</v>
      </c>
      <c r="M743" s="662">
        <v>0</v>
      </c>
      <c r="N743" s="661">
        <v>13</v>
      </c>
      <c r="O743" s="744">
        <v>5.5</v>
      </c>
      <c r="P743" s="662">
        <v>0</v>
      </c>
      <c r="Q743" s="677"/>
      <c r="R743" s="661">
        <v>7</v>
      </c>
      <c r="S743" s="677">
        <v>0.53846153846153844</v>
      </c>
      <c r="T743" s="744">
        <v>2</v>
      </c>
      <c r="U743" s="700">
        <v>0.36363636363636365</v>
      </c>
    </row>
    <row r="744" spans="1:21" ht="14.4" customHeight="1" x14ac:dyDescent="0.3">
      <c r="A744" s="660">
        <v>7</v>
      </c>
      <c r="B744" s="661" t="s">
        <v>2167</v>
      </c>
      <c r="C744" s="661" t="s">
        <v>2372</v>
      </c>
      <c r="D744" s="742" t="s">
        <v>3449</v>
      </c>
      <c r="E744" s="743" t="s">
        <v>2409</v>
      </c>
      <c r="F744" s="661" t="s">
        <v>2367</v>
      </c>
      <c r="G744" s="661" t="s">
        <v>2557</v>
      </c>
      <c r="H744" s="661" t="s">
        <v>566</v>
      </c>
      <c r="I744" s="661" t="s">
        <v>3440</v>
      </c>
      <c r="J744" s="661" t="s">
        <v>3441</v>
      </c>
      <c r="K744" s="661" t="s">
        <v>3442</v>
      </c>
      <c r="L744" s="662">
        <v>120.77</v>
      </c>
      <c r="M744" s="662">
        <v>362.31</v>
      </c>
      <c r="N744" s="661">
        <v>3</v>
      </c>
      <c r="O744" s="744">
        <v>1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7</v>
      </c>
      <c r="B745" s="661" t="s">
        <v>2167</v>
      </c>
      <c r="C745" s="661" t="s">
        <v>2372</v>
      </c>
      <c r="D745" s="742" t="s">
        <v>3449</v>
      </c>
      <c r="E745" s="743" t="s">
        <v>2409</v>
      </c>
      <c r="F745" s="661" t="s">
        <v>2367</v>
      </c>
      <c r="G745" s="661" t="s">
        <v>2884</v>
      </c>
      <c r="H745" s="661" t="s">
        <v>566</v>
      </c>
      <c r="I745" s="661" t="s">
        <v>3203</v>
      </c>
      <c r="J745" s="661" t="s">
        <v>3204</v>
      </c>
      <c r="K745" s="661" t="s">
        <v>3205</v>
      </c>
      <c r="L745" s="662">
        <v>908.53</v>
      </c>
      <c r="M745" s="662">
        <v>4542.6499999999996</v>
      </c>
      <c r="N745" s="661">
        <v>5</v>
      </c>
      <c r="O745" s="744">
        <v>1</v>
      </c>
      <c r="P745" s="662">
        <v>4542.6499999999996</v>
      </c>
      <c r="Q745" s="677">
        <v>1</v>
      </c>
      <c r="R745" s="661">
        <v>5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7</v>
      </c>
      <c r="B746" s="661" t="s">
        <v>2167</v>
      </c>
      <c r="C746" s="661" t="s">
        <v>2372</v>
      </c>
      <c r="D746" s="742" t="s">
        <v>3449</v>
      </c>
      <c r="E746" s="743" t="s">
        <v>2409</v>
      </c>
      <c r="F746" s="661" t="s">
        <v>2367</v>
      </c>
      <c r="G746" s="661" t="s">
        <v>2884</v>
      </c>
      <c r="H746" s="661" t="s">
        <v>566</v>
      </c>
      <c r="I746" s="661" t="s">
        <v>3394</v>
      </c>
      <c r="J746" s="661" t="s">
        <v>3217</v>
      </c>
      <c r="K746" s="661" t="s">
        <v>3395</v>
      </c>
      <c r="L746" s="662">
        <v>1677.3</v>
      </c>
      <c r="M746" s="662">
        <v>1677.3</v>
      </c>
      <c r="N746" s="661">
        <v>1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7</v>
      </c>
      <c r="B747" s="661" t="s">
        <v>2167</v>
      </c>
      <c r="C747" s="661" t="s">
        <v>2372</v>
      </c>
      <c r="D747" s="742" t="s">
        <v>3449</v>
      </c>
      <c r="E747" s="743" t="s">
        <v>2409</v>
      </c>
      <c r="F747" s="661" t="s">
        <v>2367</v>
      </c>
      <c r="G747" s="661" t="s">
        <v>2884</v>
      </c>
      <c r="H747" s="661" t="s">
        <v>566</v>
      </c>
      <c r="I747" s="661" t="s">
        <v>3398</v>
      </c>
      <c r="J747" s="661" t="s">
        <v>3212</v>
      </c>
      <c r="K747" s="661" t="s">
        <v>3399</v>
      </c>
      <c r="L747" s="662">
        <v>1257.97</v>
      </c>
      <c r="M747" s="662">
        <v>1257.97</v>
      </c>
      <c r="N747" s="661">
        <v>1</v>
      </c>
      <c r="O747" s="744">
        <v>1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7</v>
      </c>
      <c r="B748" s="661" t="s">
        <v>2167</v>
      </c>
      <c r="C748" s="661" t="s">
        <v>2372</v>
      </c>
      <c r="D748" s="742" t="s">
        <v>3449</v>
      </c>
      <c r="E748" s="743" t="s">
        <v>2409</v>
      </c>
      <c r="F748" s="661" t="s">
        <v>2367</v>
      </c>
      <c r="G748" s="661" t="s">
        <v>2884</v>
      </c>
      <c r="H748" s="661" t="s">
        <v>566</v>
      </c>
      <c r="I748" s="661" t="s">
        <v>3400</v>
      </c>
      <c r="J748" s="661" t="s">
        <v>3217</v>
      </c>
      <c r="K748" s="661" t="s">
        <v>3401</v>
      </c>
      <c r="L748" s="662">
        <v>0</v>
      </c>
      <c r="M748" s="662">
        <v>0</v>
      </c>
      <c r="N748" s="661">
        <v>2</v>
      </c>
      <c r="O748" s="744">
        <v>1</v>
      </c>
      <c r="P748" s="662">
        <v>0</v>
      </c>
      <c r="Q748" s="677"/>
      <c r="R748" s="661">
        <v>2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7</v>
      </c>
      <c r="B749" s="661" t="s">
        <v>2167</v>
      </c>
      <c r="C749" s="661" t="s">
        <v>2372</v>
      </c>
      <c r="D749" s="742" t="s">
        <v>3449</v>
      </c>
      <c r="E749" s="743" t="s">
        <v>2409</v>
      </c>
      <c r="F749" s="661" t="s">
        <v>2367</v>
      </c>
      <c r="G749" s="661" t="s">
        <v>2565</v>
      </c>
      <c r="H749" s="661" t="s">
        <v>566</v>
      </c>
      <c r="I749" s="661" t="s">
        <v>3443</v>
      </c>
      <c r="J749" s="661" t="s">
        <v>3408</v>
      </c>
      <c r="K749" s="661" t="s">
        <v>2892</v>
      </c>
      <c r="L749" s="662">
        <v>109.54</v>
      </c>
      <c r="M749" s="662">
        <v>328.62</v>
      </c>
      <c r="N749" s="661">
        <v>3</v>
      </c>
      <c r="O749" s="744">
        <v>1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7</v>
      </c>
      <c r="B750" s="661" t="s">
        <v>2167</v>
      </c>
      <c r="C750" s="661" t="s">
        <v>2372</v>
      </c>
      <c r="D750" s="742" t="s">
        <v>3449</v>
      </c>
      <c r="E750" s="743" t="s">
        <v>2409</v>
      </c>
      <c r="F750" s="661" t="s">
        <v>2367</v>
      </c>
      <c r="G750" s="661" t="s">
        <v>2565</v>
      </c>
      <c r="H750" s="661" t="s">
        <v>1517</v>
      </c>
      <c r="I750" s="661" t="s">
        <v>2763</v>
      </c>
      <c r="J750" s="661" t="s">
        <v>2764</v>
      </c>
      <c r="K750" s="661" t="s">
        <v>2568</v>
      </c>
      <c r="L750" s="662">
        <v>140.94999999999999</v>
      </c>
      <c r="M750" s="662">
        <v>281.89999999999998</v>
      </c>
      <c r="N750" s="661">
        <v>2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7</v>
      </c>
      <c r="B751" s="661" t="s">
        <v>2167</v>
      </c>
      <c r="C751" s="661" t="s">
        <v>2372</v>
      </c>
      <c r="D751" s="742" t="s">
        <v>3449</v>
      </c>
      <c r="E751" s="743" t="s">
        <v>2409</v>
      </c>
      <c r="F751" s="661" t="s">
        <v>2367</v>
      </c>
      <c r="G751" s="661" t="s">
        <v>2565</v>
      </c>
      <c r="H751" s="661" t="s">
        <v>1517</v>
      </c>
      <c r="I751" s="661" t="s">
        <v>2888</v>
      </c>
      <c r="J751" s="661" t="s">
        <v>2889</v>
      </c>
      <c r="K751" s="661" t="s">
        <v>2863</v>
      </c>
      <c r="L751" s="662">
        <v>187.92</v>
      </c>
      <c r="M751" s="662">
        <v>1127.52</v>
      </c>
      <c r="N751" s="661">
        <v>6</v>
      </c>
      <c r="O751" s="744">
        <v>1</v>
      </c>
      <c r="P751" s="662">
        <v>1127.52</v>
      </c>
      <c r="Q751" s="677">
        <v>1</v>
      </c>
      <c r="R751" s="661">
        <v>6</v>
      </c>
      <c r="S751" s="677">
        <v>1</v>
      </c>
      <c r="T751" s="744">
        <v>1</v>
      </c>
      <c r="U751" s="700">
        <v>1</v>
      </c>
    </row>
    <row r="752" spans="1:21" ht="14.4" customHeight="1" x14ac:dyDescent="0.3">
      <c r="A752" s="660">
        <v>7</v>
      </c>
      <c r="B752" s="661" t="s">
        <v>2167</v>
      </c>
      <c r="C752" s="661" t="s">
        <v>2372</v>
      </c>
      <c r="D752" s="742" t="s">
        <v>3449</v>
      </c>
      <c r="E752" s="743" t="s">
        <v>2409</v>
      </c>
      <c r="F752" s="661" t="s">
        <v>2367</v>
      </c>
      <c r="G752" s="661" t="s">
        <v>2565</v>
      </c>
      <c r="H752" s="661" t="s">
        <v>1517</v>
      </c>
      <c r="I752" s="661" t="s">
        <v>2890</v>
      </c>
      <c r="J752" s="661" t="s">
        <v>2891</v>
      </c>
      <c r="K752" s="661" t="s">
        <v>2892</v>
      </c>
      <c r="L752" s="662">
        <v>93.96</v>
      </c>
      <c r="M752" s="662">
        <v>93.96</v>
      </c>
      <c r="N752" s="661">
        <v>1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7</v>
      </c>
      <c r="B753" s="661" t="s">
        <v>2167</v>
      </c>
      <c r="C753" s="661" t="s">
        <v>2372</v>
      </c>
      <c r="D753" s="742" t="s">
        <v>3449</v>
      </c>
      <c r="E753" s="743" t="s">
        <v>2409</v>
      </c>
      <c r="F753" s="661" t="s">
        <v>2367</v>
      </c>
      <c r="G753" s="661" t="s">
        <v>2565</v>
      </c>
      <c r="H753" s="661" t="s">
        <v>1517</v>
      </c>
      <c r="I753" s="661" t="s">
        <v>2995</v>
      </c>
      <c r="J753" s="661" t="s">
        <v>2891</v>
      </c>
      <c r="K753" s="661" t="s">
        <v>2996</v>
      </c>
      <c r="L753" s="662">
        <v>156.61000000000001</v>
      </c>
      <c r="M753" s="662">
        <v>469.83000000000004</v>
      </c>
      <c r="N753" s="661">
        <v>3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7</v>
      </c>
      <c r="B754" s="661" t="s">
        <v>2167</v>
      </c>
      <c r="C754" s="661" t="s">
        <v>2372</v>
      </c>
      <c r="D754" s="742" t="s">
        <v>3449</v>
      </c>
      <c r="E754" s="743" t="s">
        <v>2409</v>
      </c>
      <c r="F754" s="661" t="s">
        <v>2367</v>
      </c>
      <c r="G754" s="661" t="s">
        <v>2565</v>
      </c>
      <c r="H754" s="661" t="s">
        <v>566</v>
      </c>
      <c r="I754" s="661" t="s">
        <v>3223</v>
      </c>
      <c r="J754" s="661" t="s">
        <v>3224</v>
      </c>
      <c r="K754" s="661" t="s">
        <v>2892</v>
      </c>
      <c r="L754" s="662">
        <v>0</v>
      </c>
      <c r="M754" s="662">
        <v>0</v>
      </c>
      <c r="N754" s="661">
        <v>3</v>
      </c>
      <c r="O754" s="744">
        <v>1</v>
      </c>
      <c r="P754" s="662"/>
      <c r="Q754" s="677"/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7</v>
      </c>
      <c r="B755" s="661" t="s">
        <v>2167</v>
      </c>
      <c r="C755" s="661" t="s">
        <v>2372</v>
      </c>
      <c r="D755" s="742" t="s">
        <v>3449</v>
      </c>
      <c r="E755" s="743" t="s">
        <v>2409</v>
      </c>
      <c r="F755" s="661" t="s">
        <v>2367</v>
      </c>
      <c r="G755" s="661" t="s">
        <v>2569</v>
      </c>
      <c r="H755" s="661" t="s">
        <v>566</v>
      </c>
      <c r="I755" s="661" t="s">
        <v>2570</v>
      </c>
      <c r="J755" s="661" t="s">
        <v>2571</v>
      </c>
      <c r="K755" s="661" t="s">
        <v>1001</v>
      </c>
      <c r="L755" s="662">
        <v>75.22</v>
      </c>
      <c r="M755" s="662">
        <v>2632.7</v>
      </c>
      <c r="N755" s="661">
        <v>35</v>
      </c>
      <c r="O755" s="744">
        <v>6.5</v>
      </c>
      <c r="P755" s="662">
        <v>1353.96</v>
      </c>
      <c r="Q755" s="677">
        <v>0.51428571428571435</v>
      </c>
      <c r="R755" s="661">
        <v>18</v>
      </c>
      <c r="S755" s="677">
        <v>0.51428571428571423</v>
      </c>
      <c r="T755" s="744">
        <v>3.5</v>
      </c>
      <c r="U755" s="700">
        <v>0.53846153846153844</v>
      </c>
    </row>
    <row r="756" spans="1:21" ht="14.4" customHeight="1" x14ac:dyDescent="0.3">
      <c r="A756" s="660">
        <v>7</v>
      </c>
      <c r="B756" s="661" t="s">
        <v>2167</v>
      </c>
      <c r="C756" s="661" t="s">
        <v>2372</v>
      </c>
      <c r="D756" s="742" t="s">
        <v>3449</v>
      </c>
      <c r="E756" s="743" t="s">
        <v>2409</v>
      </c>
      <c r="F756" s="661" t="s">
        <v>2367</v>
      </c>
      <c r="G756" s="661" t="s">
        <v>2569</v>
      </c>
      <c r="H756" s="661" t="s">
        <v>566</v>
      </c>
      <c r="I756" s="661" t="s">
        <v>3444</v>
      </c>
      <c r="J756" s="661" t="s">
        <v>3232</v>
      </c>
      <c r="K756" s="661" t="s">
        <v>1001</v>
      </c>
      <c r="L756" s="662">
        <v>136.93</v>
      </c>
      <c r="M756" s="662">
        <v>547.72</v>
      </c>
      <c r="N756" s="661">
        <v>4</v>
      </c>
      <c r="O756" s="744">
        <v>1</v>
      </c>
      <c r="P756" s="662">
        <v>547.72</v>
      </c>
      <c r="Q756" s="677">
        <v>1</v>
      </c>
      <c r="R756" s="661">
        <v>4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7</v>
      </c>
      <c r="B757" s="661" t="s">
        <v>2167</v>
      </c>
      <c r="C757" s="661" t="s">
        <v>2372</v>
      </c>
      <c r="D757" s="742" t="s">
        <v>3449</v>
      </c>
      <c r="E757" s="743" t="s">
        <v>2409</v>
      </c>
      <c r="F757" s="661" t="s">
        <v>2367</v>
      </c>
      <c r="G757" s="661" t="s">
        <v>2569</v>
      </c>
      <c r="H757" s="661" t="s">
        <v>566</v>
      </c>
      <c r="I757" s="661" t="s">
        <v>2893</v>
      </c>
      <c r="J757" s="661" t="s">
        <v>2894</v>
      </c>
      <c r="K757" s="661" t="s">
        <v>1001</v>
      </c>
      <c r="L757" s="662">
        <v>58.32</v>
      </c>
      <c r="M757" s="662">
        <v>583.20000000000005</v>
      </c>
      <c r="N757" s="661">
        <v>10</v>
      </c>
      <c r="O757" s="744">
        <v>3</v>
      </c>
      <c r="P757" s="662">
        <v>174.96</v>
      </c>
      <c r="Q757" s="677">
        <v>0.3</v>
      </c>
      <c r="R757" s="661">
        <v>3</v>
      </c>
      <c r="S757" s="677">
        <v>0.3</v>
      </c>
      <c r="T757" s="744">
        <v>0.5</v>
      </c>
      <c r="U757" s="700">
        <v>0.16666666666666666</v>
      </c>
    </row>
    <row r="758" spans="1:21" ht="14.4" customHeight="1" x14ac:dyDescent="0.3">
      <c r="A758" s="660">
        <v>7</v>
      </c>
      <c r="B758" s="661" t="s">
        <v>2167</v>
      </c>
      <c r="C758" s="661" t="s">
        <v>2372</v>
      </c>
      <c r="D758" s="742" t="s">
        <v>3449</v>
      </c>
      <c r="E758" s="743" t="s">
        <v>2409</v>
      </c>
      <c r="F758" s="661" t="s">
        <v>2367</v>
      </c>
      <c r="G758" s="661" t="s">
        <v>2569</v>
      </c>
      <c r="H758" s="661" t="s">
        <v>566</v>
      </c>
      <c r="I758" s="661" t="s">
        <v>3416</v>
      </c>
      <c r="J758" s="661" t="s">
        <v>2571</v>
      </c>
      <c r="K758" s="661" t="s">
        <v>1001</v>
      </c>
      <c r="L758" s="662">
        <v>75.22</v>
      </c>
      <c r="M758" s="662">
        <v>150.44</v>
      </c>
      <c r="N758" s="661">
        <v>2</v>
      </c>
      <c r="O758" s="744">
        <v>0.5</v>
      </c>
      <c r="P758" s="662">
        <v>150.44</v>
      </c>
      <c r="Q758" s="677">
        <v>1</v>
      </c>
      <c r="R758" s="661">
        <v>2</v>
      </c>
      <c r="S758" s="677">
        <v>1</v>
      </c>
      <c r="T758" s="744">
        <v>0.5</v>
      </c>
      <c r="U758" s="700">
        <v>1</v>
      </c>
    </row>
    <row r="759" spans="1:21" ht="14.4" customHeight="1" x14ac:dyDescent="0.3">
      <c r="A759" s="660">
        <v>7</v>
      </c>
      <c r="B759" s="661" t="s">
        <v>2167</v>
      </c>
      <c r="C759" s="661" t="s">
        <v>2372</v>
      </c>
      <c r="D759" s="742" t="s">
        <v>3449</v>
      </c>
      <c r="E759" s="743" t="s">
        <v>2409</v>
      </c>
      <c r="F759" s="661" t="s">
        <v>2367</v>
      </c>
      <c r="G759" s="661" t="s">
        <v>3006</v>
      </c>
      <c r="H759" s="661" t="s">
        <v>566</v>
      </c>
      <c r="I759" s="661" t="s">
        <v>3007</v>
      </c>
      <c r="J759" s="661" t="s">
        <v>3008</v>
      </c>
      <c r="K759" s="661" t="s">
        <v>3009</v>
      </c>
      <c r="L759" s="662">
        <v>133.38999999999999</v>
      </c>
      <c r="M759" s="662">
        <v>133.38999999999999</v>
      </c>
      <c r="N759" s="661">
        <v>1</v>
      </c>
      <c r="O759" s="744">
        <v>0.5</v>
      </c>
      <c r="P759" s="662">
        <v>133.38999999999999</v>
      </c>
      <c r="Q759" s="677">
        <v>1</v>
      </c>
      <c r="R759" s="661">
        <v>1</v>
      </c>
      <c r="S759" s="677">
        <v>1</v>
      </c>
      <c r="T759" s="744">
        <v>0.5</v>
      </c>
      <c r="U759" s="700">
        <v>1</v>
      </c>
    </row>
    <row r="760" spans="1:21" ht="14.4" customHeight="1" x14ac:dyDescent="0.3">
      <c r="A760" s="660">
        <v>7</v>
      </c>
      <c r="B760" s="661" t="s">
        <v>2167</v>
      </c>
      <c r="C760" s="661" t="s">
        <v>2372</v>
      </c>
      <c r="D760" s="742" t="s">
        <v>3449</v>
      </c>
      <c r="E760" s="743" t="s">
        <v>2409</v>
      </c>
      <c r="F760" s="661" t="s">
        <v>2367</v>
      </c>
      <c r="G760" s="661" t="s">
        <v>3006</v>
      </c>
      <c r="H760" s="661" t="s">
        <v>566</v>
      </c>
      <c r="I760" s="661" t="s">
        <v>3445</v>
      </c>
      <c r="J760" s="661" t="s">
        <v>3243</v>
      </c>
      <c r="K760" s="661" t="s">
        <v>3009</v>
      </c>
      <c r="L760" s="662">
        <v>0</v>
      </c>
      <c r="M760" s="662">
        <v>0</v>
      </c>
      <c r="N760" s="661">
        <v>2</v>
      </c>
      <c r="O760" s="744">
        <v>1</v>
      </c>
      <c r="P760" s="662"/>
      <c r="Q760" s="677"/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7</v>
      </c>
      <c r="B761" s="661" t="s">
        <v>2167</v>
      </c>
      <c r="C761" s="661" t="s">
        <v>2372</v>
      </c>
      <c r="D761" s="742" t="s">
        <v>3449</v>
      </c>
      <c r="E761" s="743" t="s">
        <v>2409</v>
      </c>
      <c r="F761" s="661" t="s">
        <v>2367</v>
      </c>
      <c r="G761" s="661" t="s">
        <v>2691</v>
      </c>
      <c r="H761" s="661" t="s">
        <v>566</v>
      </c>
      <c r="I761" s="661" t="s">
        <v>3423</v>
      </c>
      <c r="J761" s="661" t="s">
        <v>2693</v>
      </c>
      <c r="K761" s="661" t="s">
        <v>3424</v>
      </c>
      <c r="L761" s="662">
        <v>0</v>
      </c>
      <c r="M761" s="662">
        <v>0</v>
      </c>
      <c r="N761" s="661">
        <v>1</v>
      </c>
      <c r="O761" s="744">
        <v>0.5</v>
      </c>
      <c r="P761" s="662"/>
      <c r="Q761" s="677"/>
      <c r="R761" s="661"/>
      <c r="S761" s="677">
        <v>0</v>
      </c>
      <c r="T761" s="744"/>
      <c r="U761" s="700">
        <v>0</v>
      </c>
    </row>
    <row r="762" spans="1:21" ht="14.4" customHeight="1" thickBot="1" x14ac:dyDescent="0.35">
      <c r="A762" s="666">
        <v>7</v>
      </c>
      <c r="B762" s="667" t="s">
        <v>2167</v>
      </c>
      <c r="C762" s="667" t="s">
        <v>2372</v>
      </c>
      <c r="D762" s="745" t="s">
        <v>3449</v>
      </c>
      <c r="E762" s="746" t="s">
        <v>2413</v>
      </c>
      <c r="F762" s="667" t="s">
        <v>2367</v>
      </c>
      <c r="G762" s="667" t="s">
        <v>2761</v>
      </c>
      <c r="H762" s="667" t="s">
        <v>566</v>
      </c>
      <c r="I762" s="667" t="s">
        <v>3446</v>
      </c>
      <c r="J762" s="667" t="s">
        <v>1807</v>
      </c>
      <c r="K762" s="667" t="s">
        <v>3447</v>
      </c>
      <c r="L762" s="668">
        <v>12.79</v>
      </c>
      <c r="M762" s="668">
        <v>12.79</v>
      </c>
      <c r="N762" s="667">
        <v>1</v>
      </c>
      <c r="O762" s="747">
        <v>1</v>
      </c>
      <c r="P762" s="668">
        <v>12.79</v>
      </c>
      <c r="Q762" s="678">
        <v>1</v>
      </c>
      <c r="R762" s="667">
        <v>1</v>
      </c>
      <c r="S762" s="678">
        <v>1</v>
      </c>
      <c r="T762" s="747">
        <v>1</v>
      </c>
      <c r="U762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3451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2389</v>
      </c>
      <c r="B5" s="229">
        <v>45160</v>
      </c>
      <c r="C5" s="741">
        <v>0.16125814490215548</v>
      </c>
      <c r="D5" s="229">
        <v>234887.87</v>
      </c>
      <c r="E5" s="741">
        <v>0.83874185509784449</v>
      </c>
      <c r="F5" s="749">
        <v>280047.87</v>
      </c>
    </row>
    <row r="6" spans="1:6" ht="14.4" customHeight="1" x14ac:dyDescent="0.3">
      <c r="A6" s="687" t="s">
        <v>2387</v>
      </c>
      <c r="B6" s="664">
        <v>23539.820000000003</v>
      </c>
      <c r="C6" s="677">
        <v>0.13132342613053793</v>
      </c>
      <c r="D6" s="664">
        <v>155710.91</v>
      </c>
      <c r="E6" s="677">
        <v>0.86867657386946207</v>
      </c>
      <c r="F6" s="665">
        <v>179250.73</v>
      </c>
    </row>
    <row r="7" spans="1:6" ht="14.4" customHeight="1" x14ac:dyDescent="0.3">
      <c r="A7" s="687" t="s">
        <v>2396</v>
      </c>
      <c r="B7" s="664">
        <v>18253.919999999998</v>
      </c>
      <c r="C7" s="677">
        <v>0.10607822033276303</v>
      </c>
      <c r="D7" s="664">
        <v>153825.89000000001</v>
      </c>
      <c r="E7" s="677">
        <v>0.89392177966723707</v>
      </c>
      <c r="F7" s="665">
        <v>172079.81</v>
      </c>
    </row>
    <row r="8" spans="1:6" ht="14.4" customHeight="1" x14ac:dyDescent="0.3">
      <c r="A8" s="687" t="s">
        <v>2392</v>
      </c>
      <c r="B8" s="664">
        <v>13788.039999999999</v>
      </c>
      <c r="C8" s="677">
        <v>0.11532903056143527</v>
      </c>
      <c r="D8" s="664">
        <v>105765.90000000001</v>
      </c>
      <c r="E8" s="677">
        <v>0.88467096943856482</v>
      </c>
      <c r="F8" s="665">
        <v>119553.94</v>
      </c>
    </row>
    <row r="9" spans="1:6" ht="14.4" customHeight="1" x14ac:dyDescent="0.3">
      <c r="A9" s="687" t="s">
        <v>2409</v>
      </c>
      <c r="B9" s="664">
        <v>12526.92</v>
      </c>
      <c r="C9" s="677">
        <v>0.13785630806410079</v>
      </c>
      <c r="D9" s="664">
        <v>78342.48</v>
      </c>
      <c r="E9" s="677">
        <v>0.86214369193589924</v>
      </c>
      <c r="F9" s="665">
        <v>90869.4</v>
      </c>
    </row>
    <row r="10" spans="1:6" ht="14.4" customHeight="1" x14ac:dyDescent="0.3">
      <c r="A10" s="687" t="s">
        <v>2404</v>
      </c>
      <c r="B10" s="664">
        <v>681.94</v>
      </c>
      <c r="C10" s="677">
        <v>1</v>
      </c>
      <c r="D10" s="664"/>
      <c r="E10" s="677">
        <v>0</v>
      </c>
      <c r="F10" s="665">
        <v>681.94</v>
      </c>
    </row>
    <row r="11" spans="1:6" ht="14.4" customHeight="1" x14ac:dyDescent="0.3">
      <c r="A11" s="687" t="s">
        <v>2399</v>
      </c>
      <c r="B11" s="664">
        <v>389.07</v>
      </c>
      <c r="C11" s="677">
        <v>0.39999383153933932</v>
      </c>
      <c r="D11" s="664">
        <v>583.62</v>
      </c>
      <c r="E11" s="677">
        <v>0.60000616846066057</v>
      </c>
      <c r="F11" s="665">
        <v>972.69</v>
      </c>
    </row>
    <row r="12" spans="1:6" ht="14.4" customHeight="1" x14ac:dyDescent="0.3">
      <c r="A12" s="687" t="s">
        <v>2406</v>
      </c>
      <c r="B12" s="664">
        <v>172.91</v>
      </c>
      <c r="C12" s="677">
        <v>0.38613220187583747</v>
      </c>
      <c r="D12" s="664">
        <v>274.89</v>
      </c>
      <c r="E12" s="677">
        <v>0.61386779812416259</v>
      </c>
      <c r="F12" s="665">
        <v>447.79999999999995</v>
      </c>
    </row>
    <row r="13" spans="1:6" ht="14.4" customHeight="1" x14ac:dyDescent="0.3">
      <c r="A13" s="687" t="s">
        <v>2382</v>
      </c>
      <c r="B13" s="664">
        <v>105.33</v>
      </c>
      <c r="C13" s="677">
        <v>0.10369269238720602</v>
      </c>
      <c r="D13" s="664">
        <v>910.45999999999992</v>
      </c>
      <c r="E13" s="677">
        <v>0.89630730761279398</v>
      </c>
      <c r="F13" s="665">
        <v>1015.79</v>
      </c>
    </row>
    <row r="14" spans="1:6" ht="14.4" customHeight="1" x14ac:dyDescent="0.3">
      <c r="A14" s="687" t="s">
        <v>2398</v>
      </c>
      <c r="B14" s="664">
        <v>0</v>
      </c>
      <c r="C14" s="677"/>
      <c r="D14" s="664"/>
      <c r="E14" s="677"/>
      <c r="F14" s="665">
        <v>0</v>
      </c>
    </row>
    <row r="15" spans="1:6" ht="14.4" customHeight="1" x14ac:dyDescent="0.3">
      <c r="A15" s="687" t="s">
        <v>2407</v>
      </c>
      <c r="B15" s="664"/>
      <c r="C15" s="677">
        <v>0</v>
      </c>
      <c r="D15" s="664">
        <v>572.48</v>
      </c>
      <c r="E15" s="677">
        <v>1</v>
      </c>
      <c r="F15" s="665">
        <v>572.48</v>
      </c>
    </row>
    <row r="16" spans="1:6" ht="14.4" customHeight="1" x14ac:dyDescent="0.3">
      <c r="A16" s="687" t="s">
        <v>2405</v>
      </c>
      <c r="B16" s="664"/>
      <c r="C16" s="677">
        <v>0</v>
      </c>
      <c r="D16" s="664">
        <v>1141.3200000000002</v>
      </c>
      <c r="E16" s="677">
        <v>1</v>
      </c>
      <c r="F16" s="665">
        <v>1141.3200000000002</v>
      </c>
    </row>
    <row r="17" spans="1:6" ht="14.4" customHeight="1" x14ac:dyDescent="0.3">
      <c r="A17" s="687" t="s">
        <v>2384</v>
      </c>
      <c r="B17" s="664">
        <v>0</v>
      </c>
      <c r="C17" s="677">
        <v>0</v>
      </c>
      <c r="D17" s="664">
        <v>19736.91</v>
      </c>
      <c r="E17" s="677">
        <v>1</v>
      </c>
      <c r="F17" s="665">
        <v>19736.91</v>
      </c>
    </row>
    <row r="18" spans="1:6" ht="14.4" customHeight="1" x14ac:dyDescent="0.3">
      <c r="A18" s="687" t="s">
        <v>2395</v>
      </c>
      <c r="B18" s="664"/>
      <c r="C18" s="677">
        <v>0</v>
      </c>
      <c r="D18" s="664">
        <v>62.46</v>
      </c>
      <c r="E18" s="677">
        <v>1</v>
      </c>
      <c r="F18" s="665">
        <v>62.46</v>
      </c>
    </row>
    <row r="19" spans="1:6" ht="14.4" customHeight="1" x14ac:dyDescent="0.3">
      <c r="A19" s="687" t="s">
        <v>2378</v>
      </c>
      <c r="B19" s="664"/>
      <c r="C19" s="677">
        <v>0</v>
      </c>
      <c r="D19" s="664">
        <v>919.42</v>
      </c>
      <c r="E19" s="677">
        <v>1</v>
      </c>
      <c r="F19" s="665">
        <v>919.42</v>
      </c>
    </row>
    <row r="20" spans="1:6" ht="14.4" customHeight="1" x14ac:dyDescent="0.3">
      <c r="A20" s="687" t="s">
        <v>2397</v>
      </c>
      <c r="B20" s="664"/>
      <c r="C20" s="677">
        <v>0</v>
      </c>
      <c r="D20" s="664">
        <v>30.2</v>
      </c>
      <c r="E20" s="677">
        <v>1</v>
      </c>
      <c r="F20" s="665">
        <v>30.2</v>
      </c>
    </row>
    <row r="21" spans="1:6" ht="14.4" customHeight="1" x14ac:dyDescent="0.3">
      <c r="A21" s="687" t="s">
        <v>2403</v>
      </c>
      <c r="B21" s="664">
        <v>0</v>
      </c>
      <c r="C21" s="677">
        <v>0</v>
      </c>
      <c r="D21" s="664">
        <v>17.579999999999998</v>
      </c>
      <c r="E21" s="677">
        <v>1</v>
      </c>
      <c r="F21" s="665">
        <v>17.579999999999998</v>
      </c>
    </row>
    <row r="22" spans="1:6" ht="14.4" customHeight="1" x14ac:dyDescent="0.3">
      <c r="A22" s="687" t="s">
        <v>2394</v>
      </c>
      <c r="B22" s="664">
        <v>0</v>
      </c>
      <c r="C22" s="677">
        <v>0</v>
      </c>
      <c r="D22" s="664">
        <v>657.36</v>
      </c>
      <c r="E22" s="677">
        <v>1</v>
      </c>
      <c r="F22" s="665">
        <v>657.36</v>
      </c>
    </row>
    <row r="23" spans="1:6" ht="14.4" customHeight="1" x14ac:dyDescent="0.3">
      <c r="A23" s="687" t="s">
        <v>2379</v>
      </c>
      <c r="B23" s="664"/>
      <c r="C23" s="677">
        <v>0</v>
      </c>
      <c r="D23" s="664">
        <v>460.85</v>
      </c>
      <c r="E23" s="677">
        <v>1</v>
      </c>
      <c r="F23" s="665">
        <v>460.85</v>
      </c>
    </row>
    <row r="24" spans="1:6" ht="14.4" customHeight="1" x14ac:dyDescent="0.3">
      <c r="A24" s="687" t="s">
        <v>2408</v>
      </c>
      <c r="B24" s="664"/>
      <c r="C24" s="677">
        <v>0</v>
      </c>
      <c r="D24" s="664">
        <v>122.64</v>
      </c>
      <c r="E24" s="677">
        <v>1</v>
      </c>
      <c r="F24" s="665">
        <v>122.64</v>
      </c>
    </row>
    <row r="25" spans="1:6" ht="14.4" customHeight="1" x14ac:dyDescent="0.3">
      <c r="A25" s="687" t="s">
        <v>2380</v>
      </c>
      <c r="B25" s="664"/>
      <c r="C25" s="677">
        <v>0</v>
      </c>
      <c r="D25" s="664">
        <v>154.36000000000001</v>
      </c>
      <c r="E25" s="677">
        <v>1</v>
      </c>
      <c r="F25" s="665">
        <v>154.36000000000001</v>
      </c>
    </row>
    <row r="26" spans="1:6" ht="14.4" customHeight="1" x14ac:dyDescent="0.3">
      <c r="A26" s="687" t="s">
        <v>2391</v>
      </c>
      <c r="B26" s="664">
        <v>0</v>
      </c>
      <c r="C26" s="677">
        <v>0</v>
      </c>
      <c r="D26" s="664">
        <v>308.72000000000003</v>
      </c>
      <c r="E26" s="677">
        <v>1</v>
      </c>
      <c r="F26" s="665">
        <v>308.72000000000003</v>
      </c>
    </row>
    <row r="27" spans="1:6" ht="14.4" customHeight="1" thickBot="1" x14ac:dyDescent="0.35">
      <c r="A27" s="688" t="s">
        <v>2400</v>
      </c>
      <c r="B27" s="679"/>
      <c r="C27" s="680">
        <v>0</v>
      </c>
      <c r="D27" s="679">
        <v>552.78</v>
      </c>
      <c r="E27" s="680">
        <v>1</v>
      </c>
      <c r="F27" s="681">
        <v>552.78</v>
      </c>
    </row>
    <row r="28" spans="1:6" ht="14.4" customHeight="1" thickBot="1" x14ac:dyDescent="0.35">
      <c r="A28" s="682" t="s">
        <v>3</v>
      </c>
      <c r="B28" s="683">
        <v>114617.95000000001</v>
      </c>
      <c r="C28" s="684">
        <v>0.13179672377749371</v>
      </c>
      <c r="D28" s="683">
        <v>755039.1</v>
      </c>
      <c r="E28" s="684">
        <v>0.86820327622250648</v>
      </c>
      <c r="F28" s="685">
        <v>869657.04999999981</v>
      </c>
    </row>
    <row r="29" spans="1:6" ht="14.4" customHeight="1" thickBot="1" x14ac:dyDescent="0.35"/>
    <row r="30" spans="1:6" ht="14.4" customHeight="1" x14ac:dyDescent="0.3">
      <c r="A30" s="750" t="s">
        <v>3452</v>
      </c>
      <c r="B30" s="229">
        <v>98240.82</v>
      </c>
      <c r="C30" s="741">
        <v>0.27674137720053199</v>
      </c>
      <c r="D30" s="229">
        <v>256750.61999999994</v>
      </c>
      <c r="E30" s="741">
        <v>0.72325862279946795</v>
      </c>
      <c r="F30" s="749">
        <v>354991.43999999994</v>
      </c>
    </row>
    <row r="31" spans="1:6" ht="14.4" customHeight="1" x14ac:dyDescent="0.3">
      <c r="A31" s="687" t="s">
        <v>3453</v>
      </c>
      <c r="B31" s="664">
        <v>9548.67</v>
      </c>
      <c r="C31" s="677">
        <v>4.6028711455225649E-2</v>
      </c>
      <c r="D31" s="664">
        <v>197901.63000000003</v>
      </c>
      <c r="E31" s="677">
        <v>0.95397128854477431</v>
      </c>
      <c r="F31" s="665">
        <v>207450.30000000005</v>
      </c>
    </row>
    <row r="32" spans="1:6" ht="14.4" customHeight="1" x14ac:dyDescent="0.3">
      <c r="A32" s="687" t="s">
        <v>2222</v>
      </c>
      <c r="B32" s="664">
        <v>2956.8</v>
      </c>
      <c r="C32" s="677">
        <v>0.2654199969838637</v>
      </c>
      <c r="D32" s="664">
        <v>8183.28</v>
      </c>
      <c r="E32" s="677">
        <v>0.73458000301613635</v>
      </c>
      <c r="F32" s="665">
        <v>11140.08</v>
      </c>
    </row>
    <row r="33" spans="1:6" ht="14.4" customHeight="1" x14ac:dyDescent="0.3">
      <c r="A33" s="687" t="s">
        <v>3454</v>
      </c>
      <c r="B33" s="664">
        <v>1722.4299999999998</v>
      </c>
      <c r="C33" s="677">
        <v>5.8534647462670543E-2</v>
      </c>
      <c r="D33" s="664">
        <v>27703.389999999996</v>
      </c>
      <c r="E33" s="677">
        <v>0.94146535253732944</v>
      </c>
      <c r="F33" s="665">
        <v>29425.819999999996</v>
      </c>
    </row>
    <row r="34" spans="1:6" ht="14.4" customHeight="1" x14ac:dyDescent="0.3">
      <c r="A34" s="687" t="s">
        <v>3455</v>
      </c>
      <c r="B34" s="664">
        <v>389.07</v>
      </c>
      <c r="C34" s="677">
        <v>1</v>
      </c>
      <c r="D34" s="664"/>
      <c r="E34" s="677">
        <v>0</v>
      </c>
      <c r="F34" s="665">
        <v>389.07</v>
      </c>
    </row>
    <row r="35" spans="1:6" ht="14.4" customHeight="1" x14ac:dyDescent="0.3">
      <c r="A35" s="687" t="s">
        <v>3456</v>
      </c>
      <c r="B35" s="664">
        <v>362.31</v>
      </c>
      <c r="C35" s="677">
        <v>0.18390717081118946</v>
      </c>
      <c r="D35" s="664">
        <v>1607.76</v>
      </c>
      <c r="E35" s="677">
        <v>0.81609282918881054</v>
      </c>
      <c r="F35" s="665">
        <v>1970.07</v>
      </c>
    </row>
    <row r="36" spans="1:6" ht="14.4" customHeight="1" x14ac:dyDescent="0.3">
      <c r="A36" s="687" t="s">
        <v>3457</v>
      </c>
      <c r="B36" s="664">
        <v>340.97</v>
      </c>
      <c r="C36" s="677">
        <v>0.2</v>
      </c>
      <c r="D36" s="664">
        <v>1363.88</v>
      </c>
      <c r="E36" s="677">
        <v>0.8</v>
      </c>
      <c r="F36" s="665">
        <v>1704.8500000000001</v>
      </c>
    </row>
    <row r="37" spans="1:6" ht="14.4" customHeight="1" x14ac:dyDescent="0.3">
      <c r="A37" s="687" t="s">
        <v>3458</v>
      </c>
      <c r="B37" s="664">
        <v>340.97</v>
      </c>
      <c r="C37" s="677">
        <v>0.5</v>
      </c>
      <c r="D37" s="664">
        <v>340.97</v>
      </c>
      <c r="E37" s="677">
        <v>0.5</v>
      </c>
      <c r="F37" s="665">
        <v>681.94</v>
      </c>
    </row>
    <row r="38" spans="1:6" ht="14.4" customHeight="1" x14ac:dyDescent="0.3">
      <c r="A38" s="687" t="s">
        <v>3459</v>
      </c>
      <c r="B38" s="664">
        <v>193.68</v>
      </c>
      <c r="C38" s="677">
        <v>0.13333333333333333</v>
      </c>
      <c r="D38" s="664">
        <v>1258.92</v>
      </c>
      <c r="E38" s="677">
        <v>0.86666666666666659</v>
      </c>
      <c r="F38" s="665">
        <v>1452.6000000000001</v>
      </c>
    </row>
    <row r="39" spans="1:6" ht="14.4" customHeight="1" x14ac:dyDescent="0.3">
      <c r="A39" s="687" t="s">
        <v>2237</v>
      </c>
      <c r="B39" s="664">
        <v>172.91</v>
      </c>
      <c r="C39" s="677">
        <v>0.20530021490566708</v>
      </c>
      <c r="D39" s="664">
        <v>669.32</v>
      </c>
      <c r="E39" s="677">
        <v>0.79469978509433292</v>
      </c>
      <c r="F39" s="665">
        <v>842.23</v>
      </c>
    </row>
    <row r="40" spans="1:6" ht="14.4" customHeight="1" x14ac:dyDescent="0.3">
      <c r="A40" s="687" t="s">
        <v>3460</v>
      </c>
      <c r="B40" s="664">
        <v>144.08000000000001</v>
      </c>
      <c r="C40" s="677">
        <v>1</v>
      </c>
      <c r="D40" s="664"/>
      <c r="E40" s="677">
        <v>0</v>
      </c>
      <c r="F40" s="665">
        <v>144.08000000000001</v>
      </c>
    </row>
    <row r="41" spans="1:6" ht="14.4" customHeight="1" x14ac:dyDescent="0.3">
      <c r="A41" s="687" t="s">
        <v>2200</v>
      </c>
      <c r="B41" s="664">
        <v>105.33</v>
      </c>
      <c r="C41" s="677">
        <v>1</v>
      </c>
      <c r="D41" s="664"/>
      <c r="E41" s="677">
        <v>0</v>
      </c>
      <c r="F41" s="665">
        <v>105.33</v>
      </c>
    </row>
    <row r="42" spans="1:6" ht="14.4" customHeight="1" x14ac:dyDescent="0.3">
      <c r="A42" s="687" t="s">
        <v>2207</v>
      </c>
      <c r="B42" s="664">
        <v>82.99</v>
      </c>
      <c r="C42" s="677">
        <v>0.40000963994794425</v>
      </c>
      <c r="D42" s="664">
        <v>124.48</v>
      </c>
      <c r="E42" s="677">
        <v>0.59999036005205575</v>
      </c>
      <c r="F42" s="665">
        <v>207.47</v>
      </c>
    </row>
    <row r="43" spans="1:6" ht="14.4" customHeight="1" x14ac:dyDescent="0.3">
      <c r="A43" s="687" t="s">
        <v>3461</v>
      </c>
      <c r="B43" s="664">
        <v>16.920000000000002</v>
      </c>
      <c r="C43" s="677">
        <v>1</v>
      </c>
      <c r="D43" s="664"/>
      <c r="E43" s="677">
        <v>0</v>
      </c>
      <c r="F43" s="665">
        <v>16.920000000000002</v>
      </c>
    </row>
    <row r="44" spans="1:6" ht="14.4" customHeight="1" x14ac:dyDescent="0.3">
      <c r="A44" s="687" t="s">
        <v>2206</v>
      </c>
      <c r="B44" s="664"/>
      <c r="C44" s="677">
        <v>0</v>
      </c>
      <c r="D44" s="664">
        <v>460.85</v>
      </c>
      <c r="E44" s="677">
        <v>1</v>
      </c>
      <c r="F44" s="665">
        <v>460.85</v>
      </c>
    </row>
    <row r="45" spans="1:6" ht="14.4" customHeight="1" x14ac:dyDescent="0.3">
      <c r="A45" s="687" t="s">
        <v>2188</v>
      </c>
      <c r="B45" s="664">
        <v>0</v>
      </c>
      <c r="C45" s="677">
        <v>0</v>
      </c>
      <c r="D45" s="664">
        <v>463.08000000000004</v>
      </c>
      <c r="E45" s="677">
        <v>1</v>
      </c>
      <c r="F45" s="665">
        <v>463.08000000000004</v>
      </c>
    </row>
    <row r="46" spans="1:6" ht="14.4" customHeight="1" x14ac:dyDescent="0.3">
      <c r="A46" s="687" t="s">
        <v>3462</v>
      </c>
      <c r="B46" s="664"/>
      <c r="C46" s="677">
        <v>0</v>
      </c>
      <c r="D46" s="664">
        <v>583.62</v>
      </c>
      <c r="E46" s="677">
        <v>1</v>
      </c>
      <c r="F46" s="665">
        <v>583.62</v>
      </c>
    </row>
    <row r="47" spans="1:6" ht="14.4" customHeight="1" x14ac:dyDescent="0.3">
      <c r="A47" s="687" t="s">
        <v>2194</v>
      </c>
      <c r="B47" s="664">
        <v>0</v>
      </c>
      <c r="C47" s="677"/>
      <c r="D47" s="664"/>
      <c r="E47" s="677"/>
      <c r="F47" s="665">
        <v>0</v>
      </c>
    </row>
    <row r="48" spans="1:6" ht="14.4" customHeight="1" x14ac:dyDescent="0.3">
      <c r="A48" s="687" t="s">
        <v>3463</v>
      </c>
      <c r="B48" s="664"/>
      <c r="C48" s="677">
        <v>0</v>
      </c>
      <c r="D48" s="664">
        <v>103.8</v>
      </c>
      <c r="E48" s="677">
        <v>1</v>
      </c>
      <c r="F48" s="665">
        <v>103.8</v>
      </c>
    </row>
    <row r="49" spans="1:6" ht="14.4" customHeight="1" x14ac:dyDescent="0.3">
      <c r="A49" s="687" t="s">
        <v>2240</v>
      </c>
      <c r="B49" s="664">
        <v>0</v>
      </c>
      <c r="C49" s="677"/>
      <c r="D49" s="664"/>
      <c r="E49" s="677"/>
      <c r="F49" s="665">
        <v>0</v>
      </c>
    </row>
    <row r="50" spans="1:6" ht="14.4" customHeight="1" x14ac:dyDescent="0.3">
      <c r="A50" s="687" t="s">
        <v>3464</v>
      </c>
      <c r="B50" s="664"/>
      <c r="C50" s="677">
        <v>0</v>
      </c>
      <c r="D50" s="664">
        <v>1112.08</v>
      </c>
      <c r="E50" s="677">
        <v>1</v>
      </c>
      <c r="F50" s="665">
        <v>1112.08</v>
      </c>
    </row>
    <row r="51" spans="1:6" ht="14.4" customHeight="1" x14ac:dyDescent="0.3">
      <c r="A51" s="687" t="s">
        <v>3465</v>
      </c>
      <c r="B51" s="664"/>
      <c r="C51" s="677">
        <v>0</v>
      </c>
      <c r="D51" s="664">
        <v>133.94</v>
      </c>
      <c r="E51" s="677">
        <v>1</v>
      </c>
      <c r="F51" s="665">
        <v>133.94</v>
      </c>
    </row>
    <row r="52" spans="1:6" ht="14.4" customHeight="1" x14ac:dyDescent="0.3">
      <c r="A52" s="687" t="s">
        <v>3466</v>
      </c>
      <c r="B52" s="664"/>
      <c r="C52" s="677"/>
      <c r="D52" s="664">
        <v>0</v>
      </c>
      <c r="E52" s="677"/>
      <c r="F52" s="665">
        <v>0</v>
      </c>
    </row>
    <row r="53" spans="1:6" ht="14.4" customHeight="1" x14ac:dyDescent="0.3">
      <c r="A53" s="687" t="s">
        <v>3467</v>
      </c>
      <c r="B53" s="664">
        <v>0</v>
      </c>
      <c r="C53" s="677">
        <v>0</v>
      </c>
      <c r="D53" s="664">
        <v>249591.67999999996</v>
      </c>
      <c r="E53" s="677">
        <v>1</v>
      </c>
      <c r="F53" s="665">
        <v>249591.67999999996</v>
      </c>
    </row>
    <row r="54" spans="1:6" ht="14.4" customHeight="1" x14ac:dyDescent="0.3">
      <c r="A54" s="687" t="s">
        <v>3468</v>
      </c>
      <c r="B54" s="664"/>
      <c r="C54" s="677">
        <v>0</v>
      </c>
      <c r="D54" s="664">
        <v>477.38</v>
      </c>
      <c r="E54" s="677">
        <v>1</v>
      </c>
      <c r="F54" s="665">
        <v>477.38</v>
      </c>
    </row>
    <row r="55" spans="1:6" ht="14.4" customHeight="1" x14ac:dyDescent="0.3">
      <c r="A55" s="687" t="s">
        <v>3469</v>
      </c>
      <c r="B55" s="664"/>
      <c r="C55" s="677">
        <v>0</v>
      </c>
      <c r="D55" s="664">
        <v>147.31</v>
      </c>
      <c r="E55" s="677">
        <v>1</v>
      </c>
      <c r="F55" s="665">
        <v>147.31</v>
      </c>
    </row>
    <row r="56" spans="1:6" ht="14.4" customHeight="1" x14ac:dyDescent="0.3">
      <c r="A56" s="687" t="s">
        <v>2236</v>
      </c>
      <c r="B56" s="664"/>
      <c r="C56" s="677">
        <v>0</v>
      </c>
      <c r="D56" s="664">
        <v>660</v>
      </c>
      <c r="E56" s="677">
        <v>1</v>
      </c>
      <c r="F56" s="665">
        <v>660</v>
      </c>
    </row>
    <row r="57" spans="1:6" ht="14.4" customHeight="1" x14ac:dyDescent="0.3">
      <c r="A57" s="687" t="s">
        <v>2196</v>
      </c>
      <c r="B57" s="664"/>
      <c r="C57" s="677">
        <v>0</v>
      </c>
      <c r="D57" s="664">
        <v>974.8</v>
      </c>
      <c r="E57" s="677">
        <v>1</v>
      </c>
      <c r="F57" s="665">
        <v>974.8</v>
      </c>
    </row>
    <row r="58" spans="1:6" ht="14.4" customHeight="1" x14ac:dyDescent="0.3">
      <c r="A58" s="687" t="s">
        <v>3470</v>
      </c>
      <c r="B58" s="664"/>
      <c r="C58" s="677"/>
      <c r="D58" s="664">
        <v>0</v>
      </c>
      <c r="E58" s="677"/>
      <c r="F58" s="665">
        <v>0</v>
      </c>
    </row>
    <row r="59" spans="1:6" ht="14.4" customHeight="1" x14ac:dyDescent="0.3">
      <c r="A59" s="687" t="s">
        <v>2197</v>
      </c>
      <c r="B59" s="664"/>
      <c r="C59" s="677">
        <v>0</v>
      </c>
      <c r="D59" s="664">
        <v>508.41999999999996</v>
      </c>
      <c r="E59" s="677">
        <v>1</v>
      </c>
      <c r="F59" s="665">
        <v>508.41999999999996</v>
      </c>
    </row>
    <row r="60" spans="1:6" ht="14.4" customHeight="1" x14ac:dyDescent="0.3">
      <c r="A60" s="687" t="s">
        <v>2231</v>
      </c>
      <c r="B60" s="664"/>
      <c r="C60" s="677">
        <v>0</v>
      </c>
      <c r="D60" s="664">
        <v>121.32</v>
      </c>
      <c r="E60" s="677">
        <v>1</v>
      </c>
      <c r="F60" s="665">
        <v>121.32</v>
      </c>
    </row>
    <row r="61" spans="1:6" ht="14.4" customHeight="1" x14ac:dyDescent="0.3">
      <c r="A61" s="687" t="s">
        <v>3471</v>
      </c>
      <c r="B61" s="664"/>
      <c r="C61" s="677">
        <v>0</v>
      </c>
      <c r="D61" s="664">
        <v>454.64</v>
      </c>
      <c r="E61" s="677">
        <v>1</v>
      </c>
      <c r="F61" s="665">
        <v>454.64</v>
      </c>
    </row>
    <row r="62" spans="1:6" ht="14.4" customHeight="1" x14ac:dyDescent="0.3">
      <c r="A62" s="687" t="s">
        <v>3472</v>
      </c>
      <c r="B62" s="664"/>
      <c r="C62" s="677">
        <v>0</v>
      </c>
      <c r="D62" s="664">
        <v>919.42</v>
      </c>
      <c r="E62" s="677">
        <v>1</v>
      </c>
      <c r="F62" s="665">
        <v>919.42</v>
      </c>
    </row>
    <row r="63" spans="1:6" ht="14.4" customHeight="1" x14ac:dyDescent="0.3">
      <c r="A63" s="687" t="s">
        <v>2213</v>
      </c>
      <c r="B63" s="664"/>
      <c r="C63" s="677">
        <v>0</v>
      </c>
      <c r="D63" s="664">
        <v>543.36</v>
      </c>
      <c r="E63" s="677">
        <v>1</v>
      </c>
      <c r="F63" s="665">
        <v>543.36</v>
      </c>
    </row>
    <row r="64" spans="1:6" ht="14.4" customHeight="1" x14ac:dyDescent="0.3">
      <c r="A64" s="687" t="s">
        <v>2201</v>
      </c>
      <c r="B64" s="664"/>
      <c r="C64" s="677">
        <v>0</v>
      </c>
      <c r="D64" s="664">
        <v>17.579999999999998</v>
      </c>
      <c r="E64" s="677">
        <v>1</v>
      </c>
      <c r="F64" s="665">
        <v>17.579999999999998</v>
      </c>
    </row>
    <row r="65" spans="1:6" ht="14.4" customHeight="1" thickBot="1" x14ac:dyDescent="0.35">
      <c r="A65" s="688" t="s">
        <v>2232</v>
      </c>
      <c r="B65" s="679"/>
      <c r="C65" s="680">
        <v>0</v>
      </c>
      <c r="D65" s="679">
        <v>1861.5700000000002</v>
      </c>
      <c r="E65" s="680">
        <v>1</v>
      </c>
      <c r="F65" s="681">
        <v>1861.5700000000002</v>
      </c>
    </row>
    <row r="66" spans="1:6" ht="14.4" customHeight="1" thickBot="1" x14ac:dyDescent="0.35">
      <c r="A66" s="682" t="s">
        <v>3</v>
      </c>
      <c r="B66" s="683">
        <v>114617.95</v>
      </c>
      <c r="C66" s="684">
        <v>0.13179672377749369</v>
      </c>
      <c r="D66" s="683">
        <v>755039.1</v>
      </c>
      <c r="E66" s="684">
        <v>0.86820327622250637</v>
      </c>
      <c r="F66" s="685">
        <v>869657.04999999993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{0EF09397-D5D8-40DF-B1C6-1BF65EFA532B}</x14:id>
        </ext>
      </extLst>
    </cfRule>
  </conditionalFormatting>
  <conditionalFormatting sqref="F30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{C09C102E-1815-43A8-945A-8210AEB4DC04}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F09397-D5D8-40DF-B1C6-1BF65EFA53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C09C102E-1815-43A8-945A-8210AEB4DC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228</v>
      </c>
      <c r="G3" s="47">
        <f>SUBTOTAL(9,G6:G1048576)</f>
        <v>114617.94999999998</v>
      </c>
      <c r="H3" s="48">
        <f>IF(M3=0,0,G3/M3)</f>
        <v>0.13179672377749366</v>
      </c>
      <c r="I3" s="47">
        <f>SUBTOTAL(9,I6:I1048576)</f>
        <v>1002</v>
      </c>
      <c r="J3" s="47">
        <f>SUBTOTAL(9,J6:J1048576)</f>
        <v>755039.09999999974</v>
      </c>
      <c r="K3" s="48">
        <f>IF(M3=0,0,J3/M3)</f>
        <v>0.86820327622250615</v>
      </c>
      <c r="L3" s="47">
        <f>SUBTOTAL(9,L6:L1048576)</f>
        <v>1230</v>
      </c>
      <c r="M3" s="49">
        <f>SUBTOTAL(9,M6:M1048576)</f>
        <v>869657.04999999993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2406</v>
      </c>
      <c r="B6" s="736" t="s">
        <v>2241</v>
      </c>
      <c r="C6" s="736" t="s">
        <v>2758</v>
      </c>
      <c r="D6" s="736" t="s">
        <v>2759</v>
      </c>
      <c r="E6" s="736" t="s">
        <v>2760</v>
      </c>
      <c r="F6" s="229">
        <v>1</v>
      </c>
      <c r="G6" s="229">
        <v>172.91</v>
      </c>
      <c r="H6" s="741">
        <v>1</v>
      </c>
      <c r="I6" s="229"/>
      <c r="J6" s="229"/>
      <c r="K6" s="741">
        <v>0</v>
      </c>
      <c r="L6" s="229">
        <v>1</v>
      </c>
      <c r="M6" s="749">
        <v>172.91</v>
      </c>
    </row>
    <row r="7" spans="1:13" ht="14.4" customHeight="1" x14ac:dyDescent="0.3">
      <c r="A7" s="660" t="s">
        <v>2406</v>
      </c>
      <c r="B7" s="661" t="s">
        <v>3473</v>
      </c>
      <c r="C7" s="661" t="s">
        <v>2763</v>
      </c>
      <c r="D7" s="661" t="s">
        <v>2764</v>
      </c>
      <c r="E7" s="661" t="s">
        <v>2568</v>
      </c>
      <c r="F7" s="664"/>
      <c r="G7" s="664"/>
      <c r="H7" s="677">
        <v>0</v>
      </c>
      <c r="I7" s="664">
        <v>1</v>
      </c>
      <c r="J7" s="664">
        <v>140.94999999999999</v>
      </c>
      <c r="K7" s="677">
        <v>1</v>
      </c>
      <c r="L7" s="664">
        <v>1</v>
      </c>
      <c r="M7" s="665">
        <v>140.94999999999999</v>
      </c>
    </row>
    <row r="8" spans="1:13" ht="14.4" customHeight="1" x14ac:dyDescent="0.3">
      <c r="A8" s="660" t="s">
        <v>2406</v>
      </c>
      <c r="B8" s="661" t="s">
        <v>3474</v>
      </c>
      <c r="C8" s="661" t="s">
        <v>2766</v>
      </c>
      <c r="D8" s="661" t="s">
        <v>2767</v>
      </c>
      <c r="E8" s="661" t="s">
        <v>2768</v>
      </c>
      <c r="F8" s="664"/>
      <c r="G8" s="664"/>
      <c r="H8" s="677">
        <v>0</v>
      </c>
      <c r="I8" s="664">
        <v>1</v>
      </c>
      <c r="J8" s="664">
        <v>133.94</v>
      </c>
      <c r="K8" s="677">
        <v>1</v>
      </c>
      <c r="L8" s="664">
        <v>1</v>
      </c>
      <c r="M8" s="665">
        <v>133.94</v>
      </c>
    </row>
    <row r="9" spans="1:13" ht="14.4" customHeight="1" x14ac:dyDescent="0.3">
      <c r="A9" s="660" t="s">
        <v>2378</v>
      </c>
      <c r="B9" s="661" t="s">
        <v>3475</v>
      </c>
      <c r="C9" s="661" t="s">
        <v>2418</v>
      </c>
      <c r="D9" s="661" t="s">
        <v>2419</v>
      </c>
      <c r="E9" s="661" t="s">
        <v>2420</v>
      </c>
      <c r="F9" s="664"/>
      <c r="G9" s="664"/>
      <c r="H9" s="677">
        <v>0</v>
      </c>
      <c r="I9" s="664">
        <v>1</v>
      </c>
      <c r="J9" s="664">
        <v>919.42</v>
      </c>
      <c r="K9" s="677">
        <v>1</v>
      </c>
      <c r="L9" s="664">
        <v>1</v>
      </c>
      <c r="M9" s="665">
        <v>919.42</v>
      </c>
    </row>
    <row r="10" spans="1:13" ht="14.4" customHeight="1" x14ac:dyDescent="0.3">
      <c r="A10" s="660" t="s">
        <v>2409</v>
      </c>
      <c r="B10" s="661" t="s">
        <v>3476</v>
      </c>
      <c r="C10" s="661" t="s">
        <v>2544</v>
      </c>
      <c r="D10" s="661" t="s">
        <v>2463</v>
      </c>
      <c r="E10" s="661" t="s">
        <v>2545</v>
      </c>
      <c r="F10" s="664"/>
      <c r="G10" s="664"/>
      <c r="H10" s="677">
        <v>0</v>
      </c>
      <c r="I10" s="664">
        <v>3</v>
      </c>
      <c r="J10" s="664">
        <v>290.52</v>
      </c>
      <c r="K10" s="677">
        <v>1</v>
      </c>
      <c r="L10" s="664">
        <v>3</v>
      </c>
      <c r="M10" s="665">
        <v>290.52</v>
      </c>
    </row>
    <row r="11" spans="1:13" ht="14.4" customHeight="1" x14ac:dyDescent="0.3">
      <c r="A11" s="660" t="s">
        <v>2409</v>
      </c>
      <c r="B11" s="661" t="s">
        <v>2328</v>
      </c>
      <c r="C11" s="661" t="s">
        <v>3438</v>
      </c>
      <c r="D11" s="661" t="s">
        <v>1527</v>
      </c>
      <c r="E11" s="661" t="s">
        <v>3439</v>
      </c>
      <c r="F11" s="664"/>
      <c r="G11" s="664"/>
      <c r="H11" s="677">
        <v>0</v>
      </c>
      <c r="I11" s="664">
        <v>1</v>
      </c>
      <c r="J11" s="664">
        <v>24.22</v>
      </c>
      <c r="K11" s="677">
        <v>1</v>
      </c>
      <c r="L11" s="664">
        <v>1</v>
      </c>
      <c r="M11" s="665">
        <v>24.22</v>
      </c>
    </row>
    <row r="12" spans="1:13" ht="14.4" customHeight="1" x14ac:dyDescent="0.3">
      <c r="A12" s="660" t="s">
        <v>2409</v>
      </c>
      <c r="B12" s="661" t="s">
        <v>3477</v>
      </c>
      <c r="C12" s="661" t="s">
        <v>2904</v>
      </c>
      <c r="D12" s="661" t="s">
        <v>2905</v>
      </c>
      <c r="E12" s="661" t="s">
        <v>2906</v>
      </c>
      <c r="F12" s="664"/>
      <c r="G12" s="664"/>
      <c r="H12" s="677">
        <v>0</v>
      </c>
      <c r="I12" s="664">
        <v>17</v>
      </c>
      <c r="J12" s="664">
        <v>12818.679999999998</v>
      </c>
      <c r="K12" s="677">
        <v>1</v>
      </c>
      <c r="L12" s="664">
        <v>17</v>
      </c>
      <c r="M12" s="665">
        <v>12818.679999999998</v>
      </c>
    </row>
    <row r="13" spans="1:13" ht="14.4" customHeight="1" x14ac:dyDescent="0.3">
      <c r="A13" s="660" t="s">
        <v>2409</v>
      </c>
      <c r="B13" s="661" t="s">
        <v>3477</v>
      </c>
      <c r="C13" s="661" t="s">
        <v>2907</v>
      </c>
      <c r="D13" s="661" t="s">
        <v>2908</v>
      </c>
      <c r="E13" s="661" t="s">
        <v>2909</v>
      </c>
      <c r="F13" s="664"/>
      <c r="G13" s="664"/>
      <c r="H13" s="677">
        <v>0</v>
      </c>
      <c r="I13" s="664">
        <v>10</v>
      </c>
      <c r="J13" s="664">
        <v>11310.599999999999</v>
      </c>
      <c r="K13" s="677">
        <v>1</v>
      </c>
      <c r="L13" s="664">
        <v>10</v>
      </c>
      <c r="M13" s="665">
        <v>11310.599999999999</v>
      </c>
    </row>
    <row r="14" spans="1:13" ht="14.4" customHeight="1" x14ac:dyDescent="0.3">
      <c r="A14" s="660" t="s">
        <v>2409</v>
      </c>
      <c r="B14" s="661" t="s">
        <v>3477</v>
      </c>
      <c r="C14" s="661" t="s">
        <v>2910</v>
      </c>
      <c r="D14" s="661" t="s">
        <v>2911</v>
      </c>
      <c r="E14" s="661" t="s">
        <v>2912</v>
      </c>
      <c r="F14" s="664"/>
      <c r="G14" s="664"/>
      <c r="H14" s="677">
        <v>0</v>
      </c>
      <c r="I14" s="664">
        <v>10</v>
      </c>
      <c r="J14" s="664">
        <v>15080.8</v>
      </c>
      <c r="K14" s="677">
        <v>1</v>
      </c>
      <c r="L14" s="664">
        <v>10</v>
      </c>
      <c r="M14" s="665">
        <v>15080.8</v>
      </c>
    </row>
    <row r="15" spans="1:13" ht="14.4" customHeight="1" x14ac:dyDescent="0.3">
      <c r="A15" s="660" t="s">
        <v>2409</v>
      </c>
      <c r="B15" s="661" t="s">
        <v>3477</v>
      </c>
      <c r="C15" s="661" t="s">
        <v>3031</v>
      </c>
      <c r="D15" s="661" t="s">
        <v>3032</v>
      </c>
      <c r="E15" s="661" t="s">
        <v>3033</v>
      </c>
      <c r="F15" s="664">
        <v>6</v>
      </c>
      <c r="G15" s="664">
        <v>7755.9000000000005</v>
      </c>
      <c r="H15" s="677">
        <v>1</v>
      </c>
      <c r="I15" s="664"/>
      <c r="J15" s="664"/>
      <c r="K15" s="677">
        <v>0</v>
      </c>
      <c r="L15" s="664">
        <v>6</v>
      </c>
      <c r="M15" s="665">
        <v>7755.9000000000005</v>
      </c>
    </row>
    <row r="16" spans="1:13" ht="14.4" customHeight="1" x14ac:dyDescent="0.3">
      <c r="A16" s="660" t="s">
        <v>2409</v>
      </c>
      <c r="B16" s="661" t="s">
        <v>3477</v>
      </c>
      <c r="C16" s="661" t="s">
        <v>2913</v>
      </c>
      <c r="D16" s="661" t="s">
        <v>2914</v>
      </c>
      <c r="E16" s="661" t="s">
        <v>2915</v>
      </c>
      <c r="F16" s="664">
        <v>5</v>
      </c>
      <c r="G16" s="664">
        <v>3231.6000000000004</v>
      </c>
      <c r="H16" s="677">
        <v>1</v>
      </c>
      <c r="I16" s="664"/>
      <c r="J16" s="664"/>
      <c r="K16" s="677">
        <v>0</v>
      </c>
      <c r="L16" s="664">
        <v>5</v>
      </c>
      <c r="M16" s="665">
        <v>3231.6000000000004</v>
      </c>
    </row>
    <row r="17" spans="1:13" ht="14.4" customHeight="1" x14ac:dyDescent="0.3">
      <c r="A17" s="660" t="s">
        <v>2409</v>
      </c>
      <c r="B17" s="661" t="s">
        <v>3473</v>
      </c>
      <c r="C17" s="661" t="s">
        <v>3443</v>
      </c>
      <c r="D17" s="661" t="s">
        <v>3408</v>
      </c>
      <c r="E17" s="661" t="s">
        <v>2892</v>
      </c>
      <c r="F17" s="664">
        <v>3</v>
      </c>
      <c r="G17" s="664">
        <v>328.62</v>
      </c>
      <c r="H17" s="677">
        <v>1</v>
      </c>
      <c r="I17" s="664"/>
      <c r="J17" s="664"/>
      <c r="K17" s="677">
        <v>0</v>
      </c>
      <c r="L17" s="664">
        <v>3</v>
      </c>
      <c r="M17" s="665">
        <v>328.62</v>
      </c>
    </row>
    <row r="18" spans="1:13" ht="14.4" customHeight="1" x14ac:dyDescent="0.3">
      <c r="A18" s="660" t="s">
        <v>2409</v>
      </c>
      <c r="B18" s="661" t="s">
        <v>3473</v>
      </c>
      <c r="C18" s="661" t="s">
        <v>2763</v>
      </c>
      <c r="D18" s="661" t="s">
        <v>2764</v>
      </c>
      <c r="E18" s="661" t="s">
        <v>2568</v>
      </c>
      <c r="F18" s="664"/>
      <c r="G18" s="664"/>
      <c r="H18" s="677">
        <v>0</v>
      </c>
      <c r="I18" s="664">
        <v>2</v>
      </c>
      <c r="J18" s="664">
        <v>281.89999999999998</v>
      </c>
      <c r="K18" s="677">
        <v>1</v>
      </c>
      <c r="L18" s="664">
        <v>2</v>
      </c>
      <c r="M18" s="665">
        <v>281.89999999999998</v>
      </c>
    </row>
    <row r="19" spans="1:13" ht="14.4" customHeight="1" x14ac:dyDescent="0.3">
      <c r="A19" s="660" t="s">
        <v>2409</v>
      </c>
      <c r="B19" s="661" t="s">
        <v>3473</v>
      </c>
      <c r="C19" s="661" t="s">
        <v>2888</v>
      </c>
      <c r="D19" s="661" t="s">
        <v>2889</v>
      </c>
      <c r="E19" s="661" t="s">
        <v>2863</v>
      </c>
      <c r="F19" s="664"/>
      <c r="G19" s="664"/>
      <c r="H19" s="677">
        <v>0</v>
      </c>
      <c r="I19" s="664">
        <v>6</v>
      </c>
      <c r="J19" s="664">
        <v>1127.52</v>
      </c>
      <c r="K19" s="677">
        <v>1</v>
      </c>
      <c r="L19" s="664">
        <v>6</v>
      </c>
      <c r="M19" s="665">
        <v>1127.52</v>
      </c>
    </row>
    <row r="20" spans="1:13" ht="14.4" customHeight="1" x14ac:dyDescent="0.3">
      <c r="A20" s="660" t="s">
        <v>2409</v>
      </c>
      <c r="B20" s="661" t="s">
        <v>3473</v>
      </c>
      <c r="C20" s="661" t="s">
        <v>3223</v>
      </c>
      <c r="D20" s="661" t="s">
        <v>3224</v>
      </c>
      <c r="E20" s="661" t="s">
        <v>2892</v>
      </c>
      <c r="F20" s="664">
        <v>3</v>
      </c>
      <c r="G20" s="664">
        <v>0</v>
      </c>
      <c r="H20" s="677"/>
      <c r="I20" s="664"/>
      <c r="J20" s="664"/>
      <c r="K20" s="677"/>
      <c r="L20" s="664">
        <v>3</v>
      </c>
      <c r="M20" s="665">
        <v>0</v>
      </c>
    </row>
    <row r="21" spans="1:13" ht="14.4" customHeight="1" x14ac:dyDescent="0.3">
      <c r="A21" s="660" t="s">
        <v>2409</v>
      </c>
      <c r="B21" s="661" t="s">
        <v>3473</v>
      </c>
      <c r="C21" s="661" t="s">
        <v>2890</v>
      </c>
      <c r="D21" s="661" t="s">
        <v>2891</v>
      </c>
      <c r="E21" s="661" t="s">
        <v>2892</v>
      </c>
      <c r="F21" s="664"/>
      <c r="G21" s="664"/>
      <c r="H21" s="677">
        <v>0</v>
      </c>
      <c r="I21" s="664">
        <v>1</v>
      </c>
      <c r="J21" s="664">
        <v>93.96</v>
      </c>
      <c r="K21" s="677">
        <v>1</v>
      </c>
      <c r="L21" s="664">
        <v>1</v>
      </c>
      <c r="M21" s="665">
        <v>93.96</v>
      </c>
    </row>
    <row r="22" spans="1:13" ht="14.4" customHeight="1" x14ac:dyDescent="0.3">
      <c r="A22" s="660" t="s">
        <v>2409</v>
      </c>
      <c r="B22" s="661" t="s">
        <v>3473</v>
      </c>
      <c r="C22" s="661" t="s">
        <v>2995</v>
      </c>
      <c r="D22" s="661" t="s">
        <v>2891</v>
      </c>
      <c r="E22" s="661" t="s">
        <v>2996</v>
      </c>
      <c r="F22" s="664"/>
      <c r="G22" s="664"/>
      <c r="H22" s="677">
        <v>0</v>
      </c>
      <c r="I22" s="664">
        <v>3</v>
      </c>
      <c r="J22" s="664">
        <v>469.83000000000004</v>
      </c>
      <c r="K22" s="677">
        <v>1</v>
      </c>
      <c r="L22" s="664">
        <v>3</v>
      </c>
      <c r="M22" s="665">
        <v>469.83000000000004</v>
      </c>
    </row>
    <row r="23" spans="1:13" ht="14.4" customHeight="1" x14ac:dyDescent="0.3">
      <c r="A23" s="660" t="s">
        <v>2409</v>
      </c>
      <c r="B23" s="661" t="s">
        <v>3478</v>
      </c>
      <c r="C23" s="661" t="s">
        <v>3440</v>
      </c>
      <c r="D23" s="661" t="s">
        <v>3441</v>
      </c>
      <c r="E23" s="661" t="s">
        <v>3442</v>
      </c>
      <c r="F23" s="664">
        <v>3</v>
      </c>
      <c r="G23" s="664">
        <v>362.31</v>
      </c>
      <c r="H23" s="677">
        <v>1</v>
      </c>
      <c r="I23" s="664"/>
      <c r="J23" s="664"/>
      <c r="K23" s="677">
        <v>0</v>
      </c>
      <c r="L23" s="664">
        <v>3</v>
      </c>
      <c r="M23" s="665">
        <v>362.31</v>
      </c>
    </row>
    <row r="24" spans="1:13" ht="14.4" customHeight="1" x14ac:dyDescent="0.3">
      <c r="A24" s="660" t="s">
        <v>2409</v>
      </c>
      <c r="B24" s="661" t="s">
        <v>3479</v>
      </c>
      <c r="C24" s="661" t="s">
        <v>3355</v>
      </c>
      <c r="D24" s="661" t="s">
        <v>3356</v>
      </c>
      <c r="E24" s="661" t="s">
        <v>2842</v>
      </c>
      <c r="F24" s="664">
        <v>1</v>
      </c>
      <c r="G24" s="664">
        <v>848.49</v>
      </c>
      <c r="H24" s="677">
        <v>1</v>
      </c>
      <c r="I24" s="664"/>
      <c r="J24" s="664"/>
      <c r="K24" s="677">
        <v>0</v>
      </c>
      <c r="L24" s="664">
        <v>1</v>
      </c>
      <c r="M24" s="665">
        <v>848.49</v>
      </c>
    </row>
    <row r="25" spans="1:13" ht="14.4" customHeight="1" x14ac:dyDescent="0.3">
      <c r="A25" s="660" t="s">
        <v>2409</v>
      </c>
      <c r="B25" s="661" t="s">
        <v>3479</v>
      </c>
      <c r="C25" s="661" t="s">
        <v>3115</v>
      </c>
      <c r="D25" s="661" t="s">
        <v>3113</v>
      </c>
      <c r="E25" s="661" t="s">
        <v>3116</v>
      </c>
      <c r="F25" s="664"/>
      <c r="G25" s="664"/>
      <c r="H25" s="677">
        <v>0</v>
      </c>
      <c r="I25" s="664">
        <v>2</v>
      </c>
      <c r="J25" s="664">
        <v>1074.24</v>
      </c>
      <c r="K25" s="677">
        <v>1</v>
      </c>
      <c r="L25" s="664">
        <v>2</v>
      </c>
      <c r="M25" s="665">
        <v>1074.24</v>
      </c>
    </row>
    <row r="26" spans="1:13" ht="14.4" customHeight="1" x14ac:dyDescent="0.3">
      <c r="A26" s="660" t="s">
        <v>2409</v>
      </c>
      <c r="B26" s="661" t="s">
        <v>3479</v>
      </c>
      <c r="C26" s="661" t="s">
        <v>2841</v>
      </c>
      <c r="D26" s="661" t="s">
        <v>2839</v>
      </c>
      <c r="E26" s="661" t="s">
        <v>2842</v>
      </c>
      <c r="F26" s="664"/>
      <c r="G26" s="664"/>
      <c r="H26" s="677">
        <v>0</v>
      </c>
      <c r="I26" s="664">
        <v>13</v>
      </c>
      <c r="J26" s="664">
        <v>11030.369999999999</v>
      </c>
      <c r="K26" s="677">
        <v>1</v>
      </c>
      <c r="L26" s="664">
        <v>13</v>
      </c>
      <c r="M26" s="665">
        <v>11030.369999999999</v>
      </c>
    </row>
    <row r="27" spans="1:13" ht="14.4" customHeight="1" x14ac:dyDescent="0.3">
      <c r="A27" s="660" t="s">
        <v>2409</v>
      </c>
      <c r="B27" s="661" t="s">
        <v>3479</v>
      </c>
      <c r="C27" s="661" t="s">
        <v>3117</v>
      </c>
      <c r="D27" s="661" t="s">
        <v>3118</v>
      </c>
      <c r="E27" s="661" t="s">
        <v>3119</v>
      </c>
      <c r="F27" s="664"/>
      <c r="G27" s="664"/>
      <c r="H27" s="677">
        <v>0</v>
      </c>
      <c r="I27" s="664">
        <v>4</v>
      </c>
      <c r="J27" s="664">
        <v>1912.28</v>
      </c>
      <c r="K27" s="677">
        <v>1</v>
      </c>
      <c r="L27" s="664">
        <v>4</v>
      </c>
      <c r="M27" s="665">
        <v>1912.28</v>
      </c>
    </row>
    <row r="28" spans="1:13" ht="14.4" customHeight="1" x14ac:dyDescent="0.3">
      <c r="A28" s="660" t="s">
        <v>2409</v>
      </c>
      <c r="B28" s="661" t="s">
        <v>3480</v>
      </c>
      <c r="C28" s="661" t="s">
        <v>3188</v>
      </c>
      <c r="D28" s="661" t="s">
        <v>3189</v>
      </c>
      <c r="E28" s="661" t="s">
        <v>3190</v>
      </c>
      <c r="F28" s="664"/>
      <c r="G28" s="664"/>
      <c r="H28" s="677">
        <v>0</v>
      </c>
      <c r="I28" s="664">
        <v>4</v>
      </c>
      <c r="J28" s="664">
        <v>5144.8</v>
      </c>
      <c r="K28" s="677">
        <v>1</v>
      </c>
      <c r="L28" s="664">
        <v>4</v>
      </c>
      <c r="M28" s="665">
        <v>5144.8</v>
      </c>
    </row>
    <row r="29" spans="1:13" ht="14.4" customHeight="1" x14ac:dyDescent="0.3">
      <c r="A29" s="660" t="s">
        <v>2409</v>
      </c>
      <c r="B29" s="661" t="s">
        <v>3480</v>
      </c>
      <c r="C29" s="661" t="s">
        <v>2881</v>
      </c>
      <c r="D29" s="661" t="s">
        <v>2882</v>
      </c>
      <c r="E29" s="661" t="s">
        <v>2883</v>
      </c>
      <c r="F29" s="664"/>
      <c r="G29" s="664"/>
      <c r="H29" s="677">
        <v>0</v>
      </c>
      <c r="I29" s="664">
        <v>10</v>
      </c>
      <c r="J29" s="664">
        <v>17154.800000000003</v>
      </c>
      <c r="K29" s="677">
        <v>1</v>
      </c>
      <c r="L29" s="664">
        <v>10</v>
      </c>
      <c r="M29" s="665">
        <v>17154.800000000003</v>
      </c>
    </row>
    <row r="30" spans="1:13" ht="14.4" customHeight="1" x14ac:dyDescent="0.3">
      <c r="A30" s="660" t="s">
        <v>2409</v>
      </c>
      <c r="B30" s="661" t="s">
        <v>2340</v>
      </c>
      <c r="C30" s="661" t="s">
        <v>1580</v>
      </c>
      <c r="D30" s="661" t="s">
        <v>1581</v>
      </c>
      <c r="E30" s="661" t="s">
        <v>2341</v>
      </c>
      <c r="F30" s="664"/>
      <c r="G30" s="664"/>
      <c r="H30" s="677">
        <v>0</v>
      </c>
      <c r="I30" s="664">
        <v>4</v>
      </c>
      <c r="J30" s="664">
        <v>263.95999999999998</v>
      </c>
      <c r="K30" s="677">
        <v>1</v>
      </c>
      <c r="L30" s="664">
        <v>4</v>
      </c>
      <c r="M30" s="665">
        <v>263.95999999999998</v>
      </c>
    </row>
    <row r="31" spans="1:13" ht="14.4" customHeight="1" x14ac:dyDescent="0.3">
      <c r="A31" s="660" t="s">
        <v>2409</v>
      </c>
      <c r="B31" s="661" t="s">
        <v>2345</v>
      </c>
      <c r="C31" s="661" t="s">
        <v>1599</v>
      </c>
      <c r="D31" s="661" t="s">
        <v>1600</v>
      </c>
      <c r="E31" s="661" t="s">
        <v>1601</v>
      </c>
      <c r="F31" s="664"/>
      <c r="G31" s="664"/>
      <c r="H31" s="677">
        <v>0</v>
      </c>
      <c r="I31" s="664">
        <v>2</v>
      </c>
      <c r="J31" s="664">
        <v>264</v>
      </c>
      <c r="K31" s="677">
        <v>1</v>
      </c>
      <c r="L31" s="664">
        <v>2</v>
      </c>
      <c r="M31" s="665">
        <v>264</v>
      </c>
    </row>
    <row r="32" spans="1:13" ht="14.4" customHeight="1" x14ac:dyDescent="0.3">
      <c r="A32" s="660" t="s">
        <v>2379</v>
      </c>
      <c r="B32" s="661" t="s">
        <v>2264</v>
      </c>
      <c r="C32" s="661" t="s">
        <v>2422</v>
      </c>
      <c r="D32" s="661" t="s">
        <v>2423</v>
      </c>
      <c r="E32" s="661" t="s">
        <v>2424</v>
      </c>
      <c r="F32" s="664"/>
      <c r="G32" s="664"/>
      <c r="H32" s="677">
        <v>0</v>
      </c>
      <c r="I32" s="664">
        <v>1</v>
      </c>
      <c r="J32" s="664">
        <v>460.85</v>
      </c>
      <c r="K32" s="677">
        <v>1</v>
      </c>
      <c r="L32" s="664">
        <v>1</v>
      </c>
      <c r="M32" s="665">
        <v>460.85</v>
      </c>
    </row>
    <row r="33" spans="1:13" ht="14.4" customHeight="1" x14ac:dyDescent="0.3">
      <c r="A33" s="660" t="s">
        <v>2380</v>
      </c>
      <c r="B33" s="661" t="s">
        <v>2287</v>
      </c>
      <c r="C33" s="661" t="s">
        <v>2426</v>
      </c>
      <c r="D33" s="661" t="s">
        <v>2427</v>
      </c>
      <c r="E33" s="661" t="s">
        <v>2428</v>
      </c>
      <c r="F33" s="664"/>
      <c r="G33" s="664"/>
      <c r="H33" s="677">
        <v>0</v>
      </c>
      <c r="I33" s="664">
        <v>1</v>
      </c>
      <c r="J33" s="664">
        <v>154.36000000000001</v>
      </c>
      <c r="K33" s="677">
        <v>1</v>
      </c>
      <c r="L33" s="664">
        <v>1</v>
      </c>
      <c r="M33" s="665">
        <v>154.36000000000001</v>
      </c>
    </row>
    <row r="34" spans="1:13" ht="14.4" customHeight="1" x14ac:dyDescent="0.3">
      <c r="A34" s="660" t="s">
        <v>2382</v>
      </c>
      <c r="B34" s="661" t="s">
        <v>2255</v>
      </c>
      <c r="C34" s="661" t="s">
        <v>2441</v>
      </c>
      <c r="D34" s="661" t="s">
        <v>2442</v>
      </c>
      <c r="E34" s="661" t="s">
        <v>1547</v>
      </c>
      <c r="F34" s="664">
        <v>3</v>
      </c>
      <c r="G34" s="664">
        <v>105.33</v>
      </c>
      <c r="H34" s="677">
        <v>1</v>
      </c>
      <c r="I34" s="664"/>
      <c r="J34" s="664"/>
      <c r="K34" s="677">
        <v>0</v>
      </c>
      <c r="L34" s="664">
        <v>3</v>
      </c>
      <c r="M34" s="665">
        <v>105.33</v>
      </c>
    </row>
    <row r="35" spans="1:13" ht="14.4" customHeight="1" x14ac:dyDescent="0.3">
      <c r="A35" s="660" t="s">
        <v>2382</v>
      </c>
      <c r="B35" s="661" t="s">
        <v>3481</v>
      </c>
      <c r="C35" s="661" t="s">
        <v>2450</v>
      </c>
      <c r="D35" s="661" t="s">
        <v>2451</v>
      </c>
      <c r="E35" s="661" t="s">
        <v>2452</v>
      </c>
      <c r="F35" s="664"/>
      <c r="G35" s="664"/>
      <c r="H35" s="677">
        <v>0</v>
      </c>
      <c r="I35" s="664">
        <v>2</v>
      </c>
      <c r="J35" s="664">
        <v>477.38</v>
      </c>
      <c r="K35" s="677">
        <v>1</v>
      </c>
      <c r="L35" s="664">
        <v>2</v>
      </c>
      <c r="M35" s="665">
        <v>477.38</v>
      </c>
    </row>
    <row r="36" spans="1:13" ht="14.4" customHeight="1" x14ac:dyDescent="0.3">
      <c r="A36" s="660" t="s">
        <v>2382</v>
      </c>
      <c r="B36" s="661" t="s">
        <v>2303</v>
      </c>
      <c r="C36" s="661" t="s">
        <v>2437</v>
      </c>
      <c r="D36" s="661" t="s">
        <v>2438</v>
      </c>
      <c r="E36" s="661" t="s">
        <v>2439</v>
      </c>
      <c r="F36" s="664"/>
      <c r="G36" s="664"/>
      <c r="H36" s="677">
        <v>0</v>
      </c>
      <c r="I36" s="664">
        <v>2</v>
      </c>
      <c r="J36" s="664">
        <v>239.4</v>
      </c>
      <c r="K36" s="677">
        <v>1</v>
      </c>
      <c r="L36" s="664">
        <v>2</v>
      </c>
      <c r="M36" s="665">
        <v>239.4</v>
      </c>
    </row>
    <row r="37" spans="1:13" ht="14.4" customHeight="1" x14ac:dyDescent="0.3">
      <c r="A37" s="660" t="s">
        <v>2382</v>
      </c>
      <c r="B37" s="661" t="s">
        <v>3476</v>
      </c>
      <c r="C37" s="661" t="s">
        <v>2462</v>
      </c>
      <c r="D37" s="661" t="s">
        <v>2463</v>
      </c>
      <c r="E37" s="661" t="s">
        <v>2464</v>
      </c>
      <c r="F37" s="664"/>
      <c r="G37" s="664"/>
      <c r="H37" s="677">
        <v>0</v>
      </c>
      <c r="I37" s="664">
        <v>1</v>
      </c>
      <c r="J37" s="664">
        <v>193.68</v>
      </c>
      <c r="K37" s="677">
        <v>1</v>
      </c>
      <c r="L37" s="664">
        <v>1</v>
      </c>
      <c r="M37" s="665">
        <v>193.68</v>
      </c>
    </row>
    <row r="38" spans="1:13" ht="14.4" customHeight="1" x14ac:dyDescent="0.3">
      <c r="A38" s="660" t="s">
        <v>2408</v>
      </c>
      <c r="B38" s="661" t="s">
        <v>2280</v>
      </c>
      <c r="C38" s="661" t="s">
        <v>2538</v>
      </c>
      <c r="D38" s="661" t="s">
        <v>2539</v>
      </c>
      <c r="E38" s="661" t="s">
        <v>2540</v>
      </c>
      <c r="F38" s="664"/>
      <c r="G38" s="664"/>
      <c r="H38" s="677">
        <v>0</v>
      </c>
      <c r="I38" s="664">
        <v>1</v>
      </c>
      <c r="J38" s="664">
        <v>62.24</v>
      </c>
      <c r="K38" s="677">
        <v>1</v>
      </c>
      <c r="L38" s="664">
        <v>1</v>
      </c>
      <c r="M38" s="665">
        <v>62.24</v>
      </c>
    </row>
    <row r="39" spans="1:13" ht="14.4" customHeight="1" x14ac:dyDescent="0.3">
      <c r="A39" s="660" t="s">
        <v>2408</v>
      </c>
      <c r="B39" s="661" t="s">
        <v>3478</v>
      </c>
      <c r="C39" s="661" t="s">
        <v>2664</v>
      </c>
      <c r="D39" s="661" t="s">
        <v>2665</v>
      </c>
      <c r="E39" s="661" t="s">
        <v>2666</v>
      </c>
      <c r="F39" s="664"/>
      <c r="G39" s="664"/>
      <c r="H39" s="677">
        <v>0</v>
      </c>
      <c r="I39" s="664">
        <v>2</v>
      </c>
      <c r="J39" s="664">
        <v>60.4</v>
      </c>
      <c r="K39" s="677">
        <v>1</v>
      </c>
      <c r="L39" s="664">
        <v>2</v>
      </c>
      <c r="M39" s="665">
        <v>60.4</v>
      </c>
    </row>
    <row r="40" spans="1:13" ht="14.4" customHeight="1" x14ac:dyDescent="0.3">
      <c r="A40" s="660" t="s">
        <v>2384</v>
      </c>
      <c r="B40" s="661" t="s">
        <v>2291</v>
      </c>
      <c r="C40" s="661" t="s">
        <v>2821</v>
      </c>
      <c r="D40" s="661" t="s">
        <v>2822</v>
      </c>
      <c r="E40" s="661" t="s">
        <v>2823</v>
      </c>
      <c r="F40" s="664">
        <v>1</v>
      </c>
      <c r="G40" s="664">
        <v>0</v>
      </c>
      <c r="H40" s="677"/>
      <c r="I40" s="664"/>
      <c r="J40" s="664"/>
      <c r="K40" s="677"/>
      <c r="L40" s="664">
        <v>1</v>
      </c>
      <c r="M40" s="665">
        <v>0</v>
      </c>
    </row>
    <row r="41" spans="1:13" ht="14.4" customHeight="1" x14ac:dyDescent="0.3">
      <c r="A41" s="660" t="s">
        <v>2384</v>
      </c>
      <c r="B41" s="661" t="s">
        <v>3476</v>
      </c>
      <c r="C41" s="661" t="s">
        <v>2544</v>
      </c>
      <c r="D41" s="661" t="s">
        <v>2463</v>
      </c>
      <c r="E41" s="661" t="s">
        <v>2545</v>
      </c>
      <c r="F41" s="664"/>
      <c r="G41" s="664"/>
      <c r="H41" s="677">
        <v>0</v>
      </c>
      <c r="I41" s="664">
        <v>2</v>
      </c>
      <c r="J41" s="664">
        <v>193.68</v>
      </c>
      <c r="K41" s="677">
        <v>1</v>
      </c>
      <c r="L41" s="664">
        <v>2</v>
      </c>
      <c r="M41" s="665">
        <v>193.68</v>
      </c>
    </row>
    <row r="42" spans="1:13" ht="14.4" customHeight="1" x14ac:dyDescent="0.3">
      <c r="A42" s="660" t="s">
        <v>2384</v>
      </c>
      <c r="B42" s="661" t="s">
        <v>2328</v>
      </c>
      <c r="C42" s="661" t="s">
        <v>1526</v>
      </c>
      <c r="D42" s="661" t="s">
        <v>1527</v>
      </c>
      <c r="E42" s="661" t="s">
        <v>2329</v>
      </c>
      <c r="F42" s="664"/>
      <c r="G42" s="664"/>
      <c r="H42" s="677">
        <v>0</v>
      </c>
      <c r="I42" s="664">
        <v>4</v>
      </c>
      <c r="J42" s="664">
        <v>193.68</v>
      </c>
      <c r="K42" s="677">
        <v>1</v>
      </c>
      <c r="L42" s="664">
        <v>4</v>
      </c>
      <c r="M42" s="665">
        <v>193.68</v>
      </c>
    </row>
    <row r="43" spans="1:13" ht="14.4" customHeight="1" x14ac:dyDescent="0.3">
      <c r="A43" s="660" t="s">
        <v>2384</v>
      </c>
      <c r="B43" s="661" t="s">
        <v>3473</v>
      </c>
      <c r="C43" s="661" t="s">
        <v>2763</v>
      </c>
      <c r="D43" s="661" t="s">
        <v>2764</v>
      </c>
      <c r="E43" s="661" t="s">
        <v>2568</v>
      </c>
      <c r="F43" s="664"/>
      <c r="G43" s="664"/>
      <c r="H43" s="677">
        <v>0</v>
      </c>
      <c r="I43" s="664">
        <v>19</v>
      </c>
      <c r="J43" s="664">
        <v>2678.05</v>
      </c>
      <c r="K43" s="677">
        <v>1</v>
      </c>
      <c r="L43" s="664">
        <v>19</v>
      </c>
      <c r="M43" s="665">
        <v>2678.05</v>
      </c>
    </row>
    <row r="44" spans="1:13" ht="14.4" customHeight="1" x14ac:dyDescent="0.3">
      <c r="A44" s="660" t="s">
        <v>2384</v>
      </c>
      <c r="B44" s="661" t="s">
        <v>3473</v>
      </c>
      <c r="C44" s="661" t="s">
        <v>2888</v>
      </c>
      <c r="D44" s="661" t="s">
        <v>2889</v>
      </c>
      <c r="E44" s="661" t="s">
        <v>2863</v>
      </c>
      <c r="F44" s="664"/>
      <c r="G44" s="664"/>
      <c r="H44" s="677">
        <v>0</v>
      </c>
      <c r="I44" s="664">
        <v>8</v>
      </c>
      <c r="J44" s="664">
        <v>1503.36</v>
      </c>
      <c r="K44" s="677">
        <v>1</v>
      </c>
      <c r="L44" s="664">
        <v>8</v>
      </c>
      <c r="M44" s="665">
        <v>1503.36</v>
      </c>
    </row>
    <row r="45" spans="1:13" ht="14.4" customHeight="1" x14ac:dyDescent="0.3">
      <c r="A45" s="660" t="s">
        <v>2384</v>
      </c>
      <c r="B45" s="661" t="s">
        <v>3473</v>
      </c>
      <c r="C45" s="661" t="s">
        <v>2890</v>
      </c>
      <c r="D45" s="661" t="s">
        <v>2891</v>
      </c>
      <c r="E45" s="661" t="s">
        <v>2892</v>
      </c>
      <c r="F45" s="664"/>
      <c r="G45" s="664"/>
      <c r="H45" s="677">
        <v>0</v>
      </c>
      <c r="I45" s="664">
        <v>4</v>
      </c>
      <c r="J45" s="664">
        <v>375.84</v>
      </c>
      <c r="K45" s="677">
        <v>1</v>
      </c>
      <c r="L45" s="664">
        <v>4</v>
      </c>
      <c r="M45" s="665">
        <v>375.84</v>
      </c>
    </row>
    <row r="46" spans="1:13" ht="14.4" customHeight="1" x14ac:dyDescent="0.3">
      <c r="A46" s="660" t="s">
        <v>2384</v>
      </c>
      <c r="B46" s="661" t="s">
        <v>3479</v>
      </c>
      <c r="C46" s="661" t="s">
        <v>2838</v>
      </c>
      <c r="D46" s="661" t="s">
        <v>2839</v>
      </c>
      <c r="E46" s="661" t="s">
        <v>2840</v>
      </c>
      <c r="F46" s="664"/>
      <c r="G46" s="664"/>
      <c r="H46" s="677">
        <v>0</v>
      </c>
      <c r="I46" s="664">
        <v>21</v>
      </c>
      <c r="J46" s="664">
        <v>8909.0400000000009</v>
      </c>
      <c r="K46" s="677">
        <v>1</v>
      </c>
      <c r="L46" s="664">
        <v>21</v>
      </c>
      <c r="M46" s="665">
        <v>8909.0400000000009</v>
      </c>
    </row>
    <row r="47" spans="1:13" ht="14.4" customHeight="1" x14ac:dyDescent="0.3">
      <c r="A47" s="660" t="s">
        <v>2384</v>
      </c>
      <c r="B47" s="661" t="s">
        <v>3479</v>
      </c>
      <c r="C47" s="661" t="s">
        <v>2841</v>
      </c>
      <c r="D47" s="661" t="s">
        <v>2839</v>
      </c>
      <c r="E47" s="661" t="s">
        <v>2842</v>
      </c>
      <c r="F47" s="664"/>
      <c r="G47" s="664"/>
      <c r="H47" s="677">
        <v>0</v>
      </c>
      <c r="I47" s="664">
        <v>2</v>
      </c>
      <c r="J47" s="664">
        <v>1696.98</v>
      </c>
      <c r="K47" s="677">
        <v>1</v>
      </c>
      <c r="L47" s="664">
        <v>2</v>
      </c>
      <c r="M47" s="665">
        <v>1696.98</v>
      </c>
    </row>
    <row r="48" spans="1:13" ht="14.4" customHeight="1" x14ac:dyDescent="0.3">
      <c r="A48" s="660" t="s">
        <v>2384</v>
      </c>
      <c r="B48" s="661" t="s">
        <v>3480</v>
      </c>
      <c r="C48" s="661" t="s">
        <v>2881</v>
      </c>
      <c r="D48" s="661" t="s">
        <v>2882</v>
      </c>
      <c r="E48" s="661" t="s">
        <v>2883</v>
      </c>
      <c r="F48" s="664"/>
      <c r="G48" s="664"/>
      <c r="H48" s="677">
        <v>0</v>
      </c>
      <c r="I48" s="664">
        <v>2</v>
      </c>
      <c r="J48" s="664">
        <v>3430.96</v>
      </c>
      <c r="K48" s="677">
        <v>1</v>
      </c>
      <c r="L48" s="664">
        <v>2</v>
      </c>
      <c r="M48" s="665">
        <v>3430.96</v>
      </c>
    </row>
    <row r="49" spans="1:13" ht="14.4" customHeight="1" x14ac:dyDescent="0.3">
      <c r="A49" s="660" t="s">
        <v>2384</v>
      </c>
      <c r="B49" s="661" t="s">
        <v>2340</v>
      </c>
      <c r="C49" s="661" t="s">
        <v>1623</v>
      </c>
      <c r="D49" s="661" t="s">
        <v>1538</v>
      </c>
      <c r="E49" s="661" t="s">
        <v>2342</v>
      </c>
      <c r="F49" s="664"/>
      <c r="G49" s="664"/>
      <c r="H49" s="677">
        <v>0</v>
      </c>
      <c r="I49" s="664">
        <v>4</v>
      </c>
      <c r="J49" s="664">
        <v>528</v>
      </c>
      <c r="K49" s="677">
        <v>1</v>
      </c>
      <c r="L49" s="664">
        <v>4</v>
      </c>
      <c r="M49" s="665">
        <v>528</v>
      </c>
    </row>
    <row r="50" spans="1:13" ht="14.4" customHeight="1" x14ac:dyDescent="0.3">
      <c r="A50" s="660" t="s">
        <v>2384</v>
      </c>
      <c r="B50" s="661" t="s">
        <v>3482</v>
      </c>
      <c r="C50" s="661" t="s">
        <v>2857</v>
      </c>
      <c r="D50" s="661" t="s">
        <v>2858</v>
      </c>
      <c r="E50" s="661" t="s">
        <v>2859</v>
      </c>
      <c r="F50" s="664"/>
      <c r="G50" s="664"/>
      <c r="H50" s="677">
        <v>0</v>
      </c>
      <c r="I50" s="664">
        <v>2</v>
      </c>
      <c r="J50" s="664">
        <v>227.32</v>
      </c>
      <c r="K50" s="677">
        <v>1</v>
      </c>
      <c r="L50" s="664">
        <v>2</v>
      </c>
      <c r="M50" s="665">
        <v>227.32</v>
      </c>
    </row>
    <row r="51" spans="1:13" ht="14.4" customHeight="1" x14ac:dyDescent="0.3">
      <c r="A51" s="660" t="s">
        <v>2387</v>
      </c>
      <c r="B51" s="661" t="s">
        <v>2241</v>
      </c>
      <c r="C51" s="661" t="s">
        <v>2549</v>
      </c>
      <c r="D51" s="661" t="s">
        <v>1553</v>
      </c>
      <c r="E51" s="661" t="s">
        <v>2550</v>
      </c>
      <c r="F51" s="664"/>
      <c r="G51" s="664"/>
      <c r="H51" s="677">
        <v>0</v>
      </c>
      <c r="I51" s="664">
        <v>2</v>
      </c>
      <c r="J51" s="664">
        <v>669.32</v>
      </c>
      <c r="K51" s="677">
        <v>1</v>
      </c>
      <c r="L51" s="664">
        <v>2</v>
      </c>
      <c r="M51" s="665">
        <v>669.32</v>
      </c>
    </row>
    <row r="52" spans="1:13" ht="14.4" customHeight="1" x14ac:dyDescent="0.3">
      <c r="A52" s="660" t="s">
        <v>2387</v>
      </c>
      <c r="B52" s="661" t="s">
        <v>3483</v>
      </c>
      <c r="C52" s="661" t="s">
        <v>2506</v>
      </c>
      <c r="D52" s="661" t="s">
        <v>2507</v>
      </c>
      <c r="E52" s="661" t="s">
        <v>2508</v>
      </c>
      <c r="F52" s="664"/>
      <c r="G52" s="664"/>
      <c r="H52" s="677"/>
      <c r="I52" s="664">
        <v>1</v>
      </c>
      <c r="J52" s="664">
        <v>0</v>
      </c>
      <c r="K52" s="677"/>
      <c r="L52" s="664">
        <v>1</v>
      </c>
      <c r="M52" s="665">
        <v>0</v>
      </c>
    </row>
    <row r="53" spans="1:13" ht="14.4" customHeight="1" x14ac:dyDescent="0.3">
      <c r="A53" s="660" t="s">
        <v>2387</v>
      </c>
      <c r="B53" s="661" t="s">
        <v>3484</v>
      </c>
      <c r="C53" s="661" t="s">
        <v>2510</v>
      </c>
      <c r="D53" s="661" t="s">
        <v>2511</v>
      </c>
      <c r="E53" s="661" t="s">
        <v>2512</v>
      </c>
      <c r="F53" s="664"/>
      <c r="G53" s="664"/>
      <c r="H53" s="677">
        <v>0</v>
      </c>
      <c r="I53" s="664">
        <v>2</v>
      </c>
      <c r="J53" s="664">
        <v>1112.08</v>
      </c>
      <c r="K53" s="677">
        <v>1</v>
      </c>
      <c r="L53" s="664">
        <v>2</v>
      </c>
      <c r="M53" s="665">
        <v>1112.08</v>
      </c>
    </row>
    <row r="54" spans="1:13" ht="14.4" customHeight="1" x14ac:dyDescent="0.3">
      <c r="A54" s="660" t="s">
        <v>2387</v>
      </c>
      <c r="B54" s="661" t="s">
        <v>2280</v>
      </c>
      <c r="C54" s="661" t="s">
        <v>2538</v>
      </c>
      <c r="D54" s="661" t="s">
        <v>2539</v>
      </c>
      <c r="E54" s="661" t="s">
        <v>2540</v>
      </c>
      <c r="F54" s="664"/>
      <c r="G54" s="664"/>
      <c r="H54" s="677">
        <v>0</v>
      </c>
      <c r="I54" s="664">
        <v>1</v>
      </c>
      <c r="J54" s="664">
        <v>62.24</v>
      </c>
      <c r="K54" s="677">
        <v>1</v>
      </c>
      <c r="L54" s="664">
        <v>1</v>
      </c>
      <c r="M54" s="665">
        <v>62.24</v>
      </c>
    </row>
    <row r="55" spans="1:13" ht="14.4" customHeight="1" x14ac:dyDescent="0.3">
      <c r="A55" s="660" t="s">
        <v>2387</v>
      </c>
      <c r="B55" s="661" t="s">
        <v>2280</v>
      </c>
      <c r="C55" s="661" t="s">
        <v>2541</v>
      </c>
      <c r="D55" s="661" t="s">
        <v>2542</v>
      </c>
      <c r="E55" s="661" t="s">
        <v>2543</v>
      </c>
      <c r="F55" s="664">
        <v>1</v>
      </c>
      <c r="G55" s="664">
        <v>82.99</v>
      </c>
      <c r="H55" s="677">
        <v>1</v>
      </c>
      <c r="I55" s="664"/>
      <c r="J55" s="664"/>
      <c r="K55" s="677">
        <v>0</v>
      </c>
      <c r="L55" s="664">
        <v>1</v>
      </c>
      <c r="M55" s="665">
        <v>82.99</v>
      </c>
    </row>
    <row r="56" spans="1:13" ht="14.4" customHeight="1" x14ac:dyDescent="0.3">
      <c r="A56" s="660" t="s">
        <v>2387</v>
      </c>
      <c r="B56" s="661" t="s">
        <v>2303</v>
      </c>
      <c r="C56" s="661" t="s">
        <v>2437</v>
      </c>
      <c r="D56" s="661" t="s">
        <v>2438</v>
      </c>
      <c r="E56" s="661" t="s">
        <v>2439</v>
      </c>
      <c r="F56" s="664"/>
      <c r="G56" s="664"/>
      <c r="H56" s="677">
        <v>0</v>
      </c>
      <c r="I56" s="664">
        <v>2</v>
      </c>
      <c r="J56" s="664">
        <v>239.4</v>
      </c>
      <c r="K56" s="677">
        <v>1</v>
      </c>
      <c r="L56" s="664">
        <v>2</v>
      </c>
      <c r="M56" s="665">
        <v>239.4</v>
      </c>
    </row>
    <row r="57" spans="1:13" ht="14.4" customHeight="1" x14ac:dyDescent="0.3">
      <c r="A57" s="660" t="s">
        <v>2387</v>
      </c>
      <c r="B57" s="661" t="s">
        <v>3476</v>
      </c>
      <c r="C57" s="661" t="s">
        <v>2544</v>
      </c>
      <c r="D57" s="661" t="s">
        <v>2463</v>
      </c>
      <c r="E57" s="661" t="s">
        <v>2545</v>
      </c>
      <c r="F57" s="664"/>
      <c r="G57" s="664"/>
      <c r="H57" s="677">
        <v>0</v>
      </c>
      <c r="I57" s="664">
        <v>4</v>
      </c>
      <c r="J57" s="664">
        <v>387.36</v>
      </c>
      <c r="K57" s="677">
        <v>1</v>
      </c>
      <c r="L57" s="664">
        <v>4</v>
      </c>
      <c r="M57" s="665">
        <v>387.36</v>
      </c>
    </row>
    <row r="58" spans="1:13" ht="14.4" customHeight="1" x14ac:dyDescent="0.3">
      <c r="A58" s="660" t="s">
        <v>2387</v>
      </c>
      <c r="B58" s="661" t="s">
        <v>2328</v>
      </c>
      <c r="C58" s="661" t="s">
        <v>1526</v>
      </c>
      <c r="D58" s="661" t="s">
        <v>1527</v>
      </c>
      <c r="E58" s="661" t="s">
        <v>2329</v>
      </c>
      <c r="F58" s="664"/>
      <c r="G58" s="664"/>
      <c r="H58" s="677">
        <v>0</v>
      </c>
      <c r="I58" s="664">
        <v>6</v>
      </c>
      <c r="J58" s="664">
        <v>290.52</v>
      </c>
      <c r="K58" s="677">
        <v>1</v>
      </c>
      <c r="L58" s="664">
        <v>6</v>
      </c>
      <c r="M58" s="665">
        <v>290.52</v>
      </c>
    </row>
    <row r="59" spans="1:13" ht="14.4" customHeight="1" x14ac:dyDescent="0.3">
      <c r="A59" s="660" t="s">
        <v>2387</v>
      </c>
      <c r="B59" s="661" t="s">
        <v>3477</v>
      </c>
      <c r="C59" s="661" t="s">
        <v>2901</v>
      </c>
      <c r="D59" s="661" t="s">
        <v>2902</v>
      </c>
      <c r="E59" s="661" t="s">
        <v>2903</v>
      </c>
      <c r="F59" s="664">
        <v>13</v>
      </c>
      <c r="G59" s="664">
        <v>12603.240000000002</v>
      </c>
      <c r="H59" s="677">
        <v>1</v>
      </c>
      <c r="I59" s="664"/>
      <c r="J59" s="664"/>
      <c r="K59" s="677">
        <v>0</v>
      </c>
      <c r="L59" s="664">
        <v>13</v>
      </c>
      <c r="M59" s="665">
        <v>12603.240000000002</v>
      </c>
    </row>
    <row r="60" spans="1:13" ht="14.4" customHeight="1" x14ac:dyDescent="0.3">
      <c r="A60" s="660" t="s">
        <v>2387</v>
      </c>
      <c r="B60" s="661" t="s">
        <v>3477</v>
      </c>
      <c r="C60" s="661" t="s">
        <v>2904</v>
      </c>
      <c r="D60" s="661" t="s">
        <v>2905</v>
      </c>
      <c r="E60" s="661" t="s">
        <v>2906</v>
      </c>
      <c r="F60" s="664"/>
      <c r="G60" s="664"/>
      <c r="H60" s="677">
        <v>0</v>
      </c>
      <c r="I60" s="664">
        <v>8</v>
      </c>
      <c r="J60" s="664">
        <v>6032.32</v>
      </c>
      <c r="K60" s="677">
        <v>1</v>
      </c>
      <c r="L60" s="664">
        <v>8</v>
      </c>
      <c r="M60" s="665">
        <v>6032.32</v>
      </c>
    </row>
    <row r="61" spans="1:13" ht="14.4" customHeight="1" x14ac:dyDescent="0.3">
      <c r="A61" s="660" t="s">
        <v>2387</v>
      </c>
      <c r="B61" s="661" t="s">
        <v>3477</v>
      </c>
      <c r="C61" s="661" t="s">
        <v>2907</v>
      </c>
      <c r="D61" s="661" t="s">
        <v>2908</v>
      </c>
      <c r="E61" s="661" t="s">
        <v>2909</v>
      </c>
      <c r="F61" s="664"/>
      <c r="G61" s="664"/>
      <c r="H61" s="677">
        <v>0</v>
      </c>
      <c r="I61" s="664">
        <v>54</v>
      </c>
      <c r="J61" s="664">
        <v>61077.240000000005</v>
      </c>
      <c r="K61" s="677">
        <v>1</v>
      </c>
      <c r="L61" s="664">
        <v>54</v>
      </c>
      <c r="M61" s="665">
        <v>61077.240000000005</v>
      </c>
    </row>
    <row r="62" spans="1:13" ht="14.4" customHeight="1" x14ac:dyDescent="0.3">
      <c r="A62" s="660" t="s">
        <v>2387</v>
      </c>
      <c r="B62" s="661" t="s">
        <v>3477</v>
      </c>
      <c r="C62" s="661" t="s">
        <v>2910</v>
      </c>
      <c r="D62" s="661" t="s">
        <v>2911</v>
      </c>
      <c r="E62" s="661" t="s">
        <v>2912</v>
      </c>
      <c r="F62" s="664"/>
      <c r="G62" s="664"/>
      <c r="H62" s="677">
        <v>0</v>
      </c>
      <c r="I62" s="664">
        <v>13</v>
      </c>
      <c r="J62" s="664">
        <v>19605.04</v>
      </c>
      <c r="K62" s="677">
        <v>1</v>
      </c>
      <c r="L62" s="664">
        <v>13</v>
      </c>
      <c r="M62" s="665">
        <v>19605.04</v>
      </c>
    </row>
    <row r="63" spans="1:13" ht="14.4" customHeight="1" x14ac:dyDescent="0.3">
      <c r="A63" s="660" t="s">
        <v>2387</v>
      </c>
      <c r="B63" s="661" t="s">
        <v>3477</v>
      </c>
      <c r="C63" s="661" t="s">
        <v>2913</v>
      </c>
      <c r="D63" s="661" t="s">
        <v>2914</v>
      </c>
      <c r="E63" s="661" t="s">
        <v>2915</v>
      </c>
      <c r="F63" s="664">
        <v>12</v>
      </c>
      <c r="G63" s="664">
        <v>7755.84</v>
      </c>
      <c r="H63" s="677">
        <v>1</v>
      </c>
      <c r="I63" s="664"/>
      <c r="J63" s="664"/>
      <c r="K63" s="677">
        <v>0</v>
      </c>
      <c r="L63" s="664">
        <v>12</v>
      </c>
      <c r="M63" s="665">
        <v>7755.84</v>
      </c>
    </row>
    <row r="64" spans="1:13" ht="14.4" customHeight="1" x14ac:dyDescent="0.3">
      <c r="A64" s="660" t="s">
        <v>2387</v>
      </c>
      <c r="B64" s="661" t="s">
        <v>3473</v>
      </c>
      <c r="C64" s="661" t="s">
        <v>2763</v>
      </c>
      <c r="D64" s="661" t="s">
        <v>2764</v>
      </c>
      <c r="E64" s="661" t="s">
        <v>2568</v>
      </c>
      <c r="F64" s="664"/>
      <c r="G64" s="664"/>
      <c r="H64" s="677">
        <v>0</v>
      </c>
      <c r="I64" s="664">
        <v>2</v>
      </c>
      <c r="J64" s="664">
        <v>281.89999999999998</v>
      </c>
      <c r="K64" s="677">
        <v>1</v>
      </c>
      <c r="L64" s="664">
        <v>2</v>
      </c>
      <c r="M64" s="665">
        <v>281.89999999999998</v>
      </c>
    </row>
    <row r="65" spans="1:13" ht="14.4" customHeight="1" x14ac:dyDescent="0.3">
      <c r="A65" s="660" t="s">
        <v>2387</v>
      </c>
      <c r="B65" s="661" t="s">
        <v>3473</v>
      </c>
      <c r="C65" s="661" t="s">
        <v>2566</v>
      </c>
      <c r="D65" s="661" t="s">
        <v>2567</v>
      </c>
      <c r="E65" s="661" t="s">
        <v>2568</v>
      </c>
      <c r="F65" s="664">
        <v>1</v>
      </c>
      <c r="G65" s="664">
        <v>140.94999999999999</v>
      </c>
      <c r="H65" s="677">
        <v>1</v>
      </c>
      <c r="I65" s="664"/>
      <c r="J65" s="664"/>
      <c r="K65" s="677">
        <v>0</v>
      </c>
      <c r="L65" s="664">
        <v>1</v>
      </c>
      <c r="M65" s="665">
        <v>140.94999999999999</v>
      </c>
    </row>
    <row r="66" spans="1:13" ht="14.4" customHeight="1" x14ac:dyDescent="0.3">
      <c r="A66" s="660" t="s">
        <v>2387</v>
      </c>
      <c r="B66" s="661" t="s">
        <v>3473</v>
      </c>
      <c r="C66" s="661" t="s">
        <v>2995</v>
      </c>
      <c r="D66" s="661" t="s">
        <v>2891</v>
      </c>
      <c r="E66" s="661" t="s">
        <v>2996</v>
      </c>
      <c r="F66" s="664"/>
      <c r="G66" s="664"/>
      <c r="H66" s="677">
        <v>0</v>
      </c>
      <c r="I66" s="664">
        <v>1</v>
      </c>
      <c r="J66" s="664">
        <v>156.61000000000001</v>
      </c>
      <c r="K66" s="677">
        <v>1</v>
      </c>
      <c r="L66" s="664">
        <v>1</v>
      </c>
      <c r="M66" s="665">
        <v>156.61000000000001</v>
      </c>
    </row>
    <row r="67" spans="1:13" ht="14.4" customHeight="1" x14ac:dyDescent="0.3">
      <c r="A67" s="660" t="s">
        <v>2387</v>
      </c>
      <c r="B67" s="661" t="s">
        <v>3473</v>
      </c>
      <c r="C67" s="661" t="s">
        <v>2997</v>
      </c>
      <c r="D67" s="661" t="s">
        <v>2998</v>
      </c>
      <c r="E67" s="661" t="s">
        <v>2999</v>
      </c>
      <c r="F67" s="664"/>
      <c r="G67" s="664"/>
      <c r="H67" s="677">
        <v>0</v>
      </c>
      <c r="I67" s="664">
        <v>5</v>
      </c>
      <c r="J67" s="664">
        <v>1503.4</v>
      </c>
      <c r="K67" s="677">
        <v>1</v>
      </c>
      <c r="L67" s="664">
        <v>5</v>
      </c>
      <c r="M67" s="665">
        <v>1503.4</v>
      </c>
    </row>
    <row r="68" spans="1:13" ht="14.4" customHeight="1" x14ac:dyDescent="0.3">
      <c r="A68" s="660" t="s">
        <v>2387</v>
      </c>
      <c r="B68" s="661" t="s">
        <v>3473</v>
      </c>
      <c r="C68" s="661" t="s">
        <v>3000</v>
      </c>
      <c r="D68" s="661" t="s">
        <v>2889</v>
      </c>
      <c r="E68" s="661" t="s">
        <v>2684</v>
      </c>
      <c r="F68" s="664">
        <v>3</v>
      </c>
      <c r="G68" s="664">
        <v>0</v>
      </c>
      <c r="H68" s="677"/>
      <c r="I68" s="664"/>
      <c r="J68" s="664"/>
      <c r="K68" s="677"/>
      <c r="L68" s="664">
        <v>3</v>
      </c>
      <c r="M68" s="665">
        <v>0</v>
      </c>
    </row>
    <row r="69" spans="1:13" ht="14.4" customHeight="1" x14ac:dyDescent="0.3">
      <c r="A69" s="660" t="s">
        <v>2387</v>
      </c>
      <c r="B69" s="661" t="s">
        <v>3478</v>
      </c>
      <c r="C69" s="661" t="s">
        <v>2558</v>
      </c>
      <c r="D69" s="661" t="s">
        <v>2559</v>
      </c>
      <c r="E69" s="661" t="s">
        <v>2560</v>
      </c>
      <c r="F69" s="664"/>
      <c r="G69" s="664"/>
      <c r="H69" s="677">
        <v>0</v>
      </c>
      <c r="I69" s="664">
        <v>1</v>
      </c>
      <c r="J69" s="664">
        <v>99.66</v>
      </c>
      <c r="K69" s="677">
        <v>1</v>
      </c>
      <c r="L69" s="664">
        <v>1</v>
      </c>
      <c r="M69" s="665">
        <v>99.66</v>
      </c>
    </row>
    <row r="70" spans="1:13" ht="14.4" customHeight="1" x14ac:dyDescent="0.3">
      <c r="A70" s="660" t="s">
        <v>2387</v>
      </c>
      <c r="B70" s="661" t="s">
        <v>3479</v>
      </c>
      <c r="C70" s="661" t="s">
        <v>2841</v>
      </c>
      <c r="D70" s="661" t="s">
        <v>2839</v>
      </c>
      <c r="E70" s="661" t="s">
        <v>2842</v>
      </c>
      <c r="F70" s="664"/>
      <c r="G70" s="664"/>
      <c r="H70" s="677">
        <v>0</v>
      </c>
      <c r="I70" s="664">
        <v>22</v>
      </c>
      <c r="J70" s="664">
        <v>18666.780000000006</v>
      </c>
      <c r="K70" s="677">
        <v>1</v>
      </c>
      <c r="L70" s="664">
        <v>22</v>
      </c>
      <c r="M70" s="665">
        <v>18666.780000000006</v>
      </c>
    </row>
    <row r="71" spans="1:13" ht="14.4" customHeight="1" x14ac:dyDescent="0.3">
      <c r="A71" s="660" t="s">
        <v>2387</v>
      </c>
      <c r="B71" s="661" t="s">
        <v>3480</v>
      </c>
      <c r="C71" s="661" t="s">
        <v>2881</v>
      </c>
      <c r="D71" s="661" t="s">
        <v>2882</v>
      </c>
      <c r="E71" s="661" t="s">
        <v>2883</v>
      </c>
      <c r="F71" s="664"/>
      <c r="G71" s="664"/>
      <c r="H71" s="677">
        <v>0</v>
      </c>
      <c r="I71" s="664">
        <v>24</v>
      </c>
      <c r="J71" s="664">
        <v>41171.520000000004</v>
      </c>
      <c r="K71" s="677">
        <v>1</v>
      </c>
      <c r="L71" s="664">
        <v>24</v>
      </c>
      <c r="M71" s="665">
        <v>41171.520000000004</v>
      </c>
    </row>
    <row r="72" spans="1:13" ht="14.4" customHeight="1" x14ac:dyDescent="0.3">
      <c r="A72" s="660" t="s">
        <v>2387</v>
      </c>
      <c r="B72" s="661" t="s">
        <v>3480</v>
      </c>
      <c r="C72" s="661" t="s">
        <v>2989</v>
      </c>
      <c r="D72" s="661" t="s">
        <v>2882</v>
      </c>
      <c r="E72" s="661" t="s">
        <v>2990</v>
      </c>
      <c r="F72" s="664">
        <v>5</v>
      </c>
      <c r="G72" s="664">
        <v>0</v>
      </c>
      <c r="H72" s="677"/>
      <c r="I72" s="664"/>
      <c r="J72" s="664"/>
      <c r="K72" s="677"/>
      <c r="L72" s="664">
        <v>5</v>
      </c>
      <c r="M72" s="665">
        <v>0</v>
      </c>
    </row>
    <row r="73" spans="1:13" ht="14.4" customHeight="1" x14ac:dyDescent="0.3">
      <c r="A73" s="660" t="s">
        <v>2387</v>
      </c>
      <c r="B73" s="661" t="s">
        <v>3480</v>
      </c>
      <c r="C73" s="661" t="s">
        <v>2991</v>
      </c>
      <c r="D73" s="661" t="s">
        <v>2992</v>
      </c>
      <c r="E73" s="661" t="s">
        <v>2993</v>
      </c>
      <c r="F73" s="664"/>
      <c r="G73" s="664"/>
      <c r="H73" s="677"/>
      <c r="I73" s="664">
        <v>1</v>
      </c>
      <c r="J73" s="664">
        <v>0</v>
      </c>
      <c r="K73" s="677"/>
      <c r="L73" s="664">
        <v>1</v>
      </c>
      <c r="M73" s="665">
        <v>0</v>
      </c>
    </row>
    <row r="74" spans="1:13" ht="14.4" customHeight="1" x14ac:dyDescent="0.3">
      <c r="A74" s="660" t="s">
        <v>2387</v>
      </c>
      <c r="B74" s="661" t="s">
        <v>3480</v>
      </c>
      <c r="C74" s="661" t="s">
        <v>2994</v>
      </c>
      <c r="D74" s="661" t="s">
        <v>2882</v>
      </c>
      <c r="E74" s="661" t="s">
        <v>2990</v>
      </c>
      <c r="F74" s="664">
        <v>2</v>
      </c>
      <c r="G74" s="664">
        <v>0</v>
      </c>
      <c r="H74" s="677"/>
      <c r="I74" s="664"/>
      <c r="J74" s="664"/>
      <c r="K74" s="677"/>
      <c r="L74" s="664">
        <v>2</v>
      </c>
      <c r="M74" s="665">
        <v>0</v>
      </c>
    </row>
    <row r="75" spans="1:13" ht="14.4" customHeight="1" x14ac:dyDescent="0.3">
      <c r="A75" s="660" t="s">
        <v>2387</v>
      </c>
      <c r="B75" s="661" t="s">
        <v>2340</v>
      </c>
      <c r="C75" s="661" t="s">
        <v>1580</v>
      </c>
      <c r="D75" s="661" t="s">
        <v>1581</v>
      </c>
      <c r="E75" s="661" t="s">
        <v>2341</v>
      </c>
      <c r="F75" s="664"/>
      <c r="G75" s="664"/>
      <c r="H75" s="677">
        <v>0</v>
      </c>
      <c r="I75" s="664">
        <v>48</v>
      </c>
      <c r="J75" s="664">
        <v>3167.52</v>
      </c>
      <c r="K75" s="677">
        <v>1</v>
      </c>
      <c r="L75" s="664">
        <v>48</v>
      </c>
      <c r="M75" s="665">
        <v>3167.52</v>
      </c>
    </row>
    <row r="76" spans="1:13" ht="14.4" customHeight="1" x14ac:dyDescent="0.3">
      <c r="A76" s="660" t="s">
        <v>2387</v>
      </c>
      <c r="B76" s="661" t="s">
        <v>2340</v>
      </c>
      <c r="C76" s="661" t="s">
        <v>1623</v>
      </c>
      <c r="D76" s="661" t="s">
        <v>1538</v>
      </c>
      <c r="E76" s="661" t="s">
        <v>2342</v>
      </c>
      <c r="F76" s="664"/>
      <c r="G76" s="664"/>
      <c r="H76" s="677">
        <v>0</v>
      </c>
      <c r="I76" s="664">
        <v>6</v>
      </c>
      <c r="J76" s="664">
        <v>792</v>
      </c>
      <c r="K76" s="677">
        <v>1</v>
      </c>
      <c r="L76" s="664">
        <v>6</v>
      </c>
      <c r="M76" s="665">
        <v>792</v>
      </c>
    </row>
    <row r="77" spans="1:13" ht="14.4" customHeight="1" x14ac:dyDescent="0.3">
      <c r="A77" s="660" t="s">
        <v>2387</v>
      </c>
      <c r="B77" s="661" t="s">
        <v>2340</v>
      </c>
      <c r="C77" s="661" t="s">
        <v>2484</v>
      </c>
      <c r="D77" s="661" t="s">
        <v>2485</v>
      </c>
      <c r="E77" s="661" t="s">
        <v>2486</v>
      </c>
      <c r="F77" s="664">
        <v>24</v>
      </c>
      <c r="G77" s="664">
        <v>2956.8</v>
      </c>
      <c r="H77" s="677">
        <v>1</v>
      </c>
      <c r="I77" s="664"/>
      <c r="J77" s="664"/>
      <c r="K77" s="677">
        <v>0</v>
      </c>
      <c r="L77" s="664">
        <v>24</v>
      </c>
      <c r="M77" s="665">
        <v>2956.8</v>
      </c>
    </row>
    <row r="78" spans="1:13" ht="14.4" customHeight="1" x14ac:dyDescent="0.3">
      <c r="A78" s="660" t="s">
        <v>2387</v>
      </c>
      <c r="B78" s="661" t="s">
        <v>2345</v>
      </c>
      <c r="C78" s="661" t="s">
        <v>1599</v>
      </c>
      <c r="D78" s="661" t="s">
        <v>1600</v>
      </c>
      <c r="E78" s="661" t="s">
        <v>1601</v>
      </c>
      <c r="F78" s="664"/>
      <c r="G78" s="664"/>
      <c r="H78" s="677">
        <v>0</v>
      </c>
      <c r="I78" s="664">
        <v>3</v>
      </c>
      <c r="J78" s="664">
        <v>396</v>
      </c>
      <c r="K78" s="677">
        <v>1</v>
      </c>
      <c r="L78" s="664">
        <v>3</v>
      </c>
      <c r="M78" s="665">
        <v>396</v>
      </c>
    </row>
    <row r="79" spans="1:13" ht="14.4" customHeight="1" x14ac:dyDescent="0.3">
      <c r="A79" s="660" t="s">
        <v>2405</v>
      </c>
      <c r="B79" s="661" t="s">
        <v>2267</v>
      </c>
      <c r="C79" s="661" t="s">
        <v>3427</v>
      </c>
      <c r="D79" s="661" t="s">
        <v>1574</v>
      </c>
      <c r="E79" s="661" t="s">
        <v>3428</v>
      </c>
      <c r="F79" s="664"/>
      <c r="G79" s="664"/>
      <c r="H79" s="677">
        <v>0</v>
      </c>
      <c r="I79" s="664">
        <v>1</v>
      </c>
      <c r="J79" s="664">
        <v>543.36</v>
      </c>
      <c r="K79" s="677">
        <v>1</v>
      </c>
      <c r="L79" s="664">
        <v>1</v>
      </c>
      <c r="M79" s="665">
        <v>543.36</v>
      </c>
    </row>
    <row r="80" spans="1:13" ht="14.4" customHeight="1" x14ac:dyDescent="0.3">
      <c r="A80" s="660" t="s">
        <v>2405</v>
      </c>
      <c r="B80" s="661" t="s">
        <v>3478</v>
      </c>
      <c r="C80" s="661" t="s">
        <v>2558</v>
      </c>
      <c r="D80" s="661" t="s">
        <v>2559</v>
      </c>
      <c r="E80" s="661" t="s">
        <v>2560</v>
      </c>
      <c r="F80" s="664"/>
      <c r="G80" s="664"/>
      <c r="H80" s="677">
        <v>0</v>
      </c>
      <c r="I80" s="664">
        <v>6</v>
      </c>
      <c r="J80" s="664">
        <v>597.96</v>
      </c>
      <c r="K80" s="677">
        <v>1</v>
      </c>
      <c r="L80" s="664">
        <v>6</v>
      </c>
      <c r="M80" s="665">
        <v>597.96</v>
      </c>
    </row>
    <row r="81" spans="1:13" ht="14.4" customHeight="1" x14ac:dyDescent="0.3">
      <c r="A81" s="660" t="s">
        <v>2389</v>
      </c>
      <c r="B81" s="661" t="s">
        <v>2241</v>
      </c>
      <c r="C81" s="661" t="s">
        <v>3185</v>
      </c>
      <c r="D81" s="661" t="s">
        <v>1553</v>
      </c>
      <c r="E81" s="661" t="s">
        <v>3186</v>
      </c>
      <c r="F81" s="664"/>
      <c r="G81" s="664"/>
      <c r="H81" s="677"/>
      <c r="I81" s="664">
        <v>3</v>
      </c>
      <c r="J81" s="664">
        <v>0</v>
      </c>
      <c r="K81" s="677"/>
      <c r="L81" s="664">
        <v>3</v>
      </c>
      <c r="M81" s="665">
        <v>0</v>
      </c>
    </row>
    <row r="82" spans="1:13" ht="14.4" customHeight="1" x14ac:dyDescent="0.3">
      <c r="A82" s="660" t="s">
        <v>2389</v>
      </c>
      <c r="B82" s="661" t="s">
        <v>2350</v>
      </c>
      <c r="C82" s="661" t="s">
        <v>3170</v>
      </c>
      <c r="D82" s="661" t="s">
        <v>3171</v>
      </c>
      <c r="E82" s="661" t="s">
        <v>3172</v>
      </c>
      <c r="F82" s="664"/>
      <c r="G82" s="664"/>
      <c r="H82" s="677">
        <v>0</v>
      </c>
      <c r="I82" s="664">
        <v>1</v>
      </c>
      <c r="J82" s="664">
        <v>974.8</v>
      </c>
      <c r="K82" s="677">
        <v>1</v>
      </c>
      <c r="L82" s="664">
        <v>1</v>
      </c>
      <c r="M82" s="665">
        <v>974.8</v>
      </c>
    </row>
    <row r="83" spans="1:13" ht="14.4" customHeight="1" x14ac:dyDescent="0.3">
      <c r="A83" s="660" t="s">
        <v>2389</v>
      </c>
      <c r="B83" s="661" t="s">
        <v>3477</v>
      </c>
      <c r="C83" s="661" t="s">
        <v>2901</v>
      </c>
      <c r="D83" s="661" t="s">
        <v>2902</v>
      </c>
      <c r="E83" s="661" t="s">
        <v>2903</v>
      </c>
      <c r="F83" s="664">
        <v>12</v>
      </c>
      <c r="G83" s="664">
        <v>11633.76</v>
      </c>
      <c r="H83" s="677">
        <v>1</v>
      </c>
      <c r="I83" s="664"/>
      <c r="J83" s="664"/>
      <c r="K83" s="677">
        <v>0</v>
      </c>
      <c r="L83" s="664">
        <v>12</v>
      </c>
      <c r="M83" s="665">
        <v>11633.76</v>
      </c>
    </row>
    <row r="84" spans="1:13" ht="14.4" customHeight="1" x14ac:dyDescent="0.3">
      <c r="A84" s="660" t="s">
        <v>2389</v>
      </c>
      <c r="B84" s="661" t="s">
        <v>3477</v>
      </c>
      <c r="C84" s="661" t="s">
        <v>2904</v>
      </c>
      <c r="D84" s="661" t="s">
        <v>2905</v>
      </c>
      <c r="E84" s="661" t="s">
        <v>2906</v>
      </c>
      <c r="F84" s="664"/>
      <c r="G84" s="664"/>
      <c r="H84" s="677">
        <v>0</v>
      </c>
      <c r="I84" s="664">
        <v>22</v>
      </c>
      <c r="J84" s="664">
        <v>16588.879999999997</v>
      </c>
      <c r="K84" s="677">
        <v>1</v>
      </c>
      <c r="L84" s="664">
        <v>22</v>
      </c>
      <c r="M84" s="665">
        <v>16588.879999999997</v>
      </c>
    </row>
    <row r="85" spans="1:13" ht="14.4" customHeight="1" x14ac:dyDescent="0.3">
      <c r="A85" s="660" t="s">
        <v>2389</v>
      </c>
      <c r="B85" s="661" t="s">
        <v>3477</v>
      </c>
      <c r="C85" s="661" t="s">
        <v>2907</v>
      </c>
      <c r="D85" s="661" t="s">
        <v>2908</v>
      </c>
      <c r="E85" s="661" t="s">
        <v>2909</v>
      </c>
      <c r="F85" s="664"/>
      <c r="G85" s="664"/>
      <c r="H85" s="677">
        <v>0</v>
      </c>
      <c r="I85" s="664">
        <v>22</v>
      </c>
      <c r="J85" s="664">
        <v>24883.32</v>
      </c>
      <c r="K85" s="677">
        <v>1</v>
      </c>
      <c r="L85" s="664">
        <v>22</v>
      </c>
      <c r="M85" s="665">
        <v>24883.32</v>
      </c>
    </row>
    <row r="86" spans="1:13" ht="14.4" customHeight="1" x14ac:dyDescent="0.3">
      <c r="A86" s="660" t="s">
        <v>2389</v>
      </c>
      <c r="B86" s="661" t="s">
        <v>3477</v>
      </c>
      <c r="C86" s="661" t="s">
        <v>2910</v>
      </c>
      <c r="D86" s="661" t="s">
        <v>2911</v>
      </c>
      <c r="E86" s="661" t="s">
        <v>2912</v>
      </c>
      <c r="F86" s="664"/>
      <c r="G86" s="664"/>
      <c r="H86" s="677">
        <v>0</v>
      </c>
      <c r="I86" s="664">
        <v>13</v>
      </c>
      <c r="J86" s="664">
        <v>19605.04</v>
      </c>
      <c r="K86" s="677">
        <v>1</v>
      </c>
      <c r="L86" s="664">
        <v>13</v>
      </c>
      <c r="M86" s="665">
        <v>19605.04</v>
      </c>
    </row>
    <row r="87" spans="1:13" ht="14.4" customHeight="1" x14ac:dyDescent="0.3">
      <c r="A87" s="660" t="s">
        <v>2389</v>
      </c>
      <c r="B87" s="661" t="s">
        <v>3477</v>
      </c>
      <c r="C87" s="661" t="s">
        <v>3031</v>
      </c>
      <c r="D87" s="661" t="s">
        <v>3032</v>
      </c>
      <c r="E87" s="661" t="s">
        <v>3033</v>
      </c>
      <c r="F87" s="664">
        <v>12</v>
      </c>
      <c r="G87" s="664">
        <v>15511.800000000001</v>
      </c>
      <c r="H87" s="677">
        <v>1</v>
      </c>
      <c r="I87" s="664"/>
      <c r="J87" s="664"/>
      <c r="K87" s="677">
        <v>0</v>
      </c>
      <c r="L87" s="664">
        <v>12</v>
      </c>
      <c r="M87" s="665">
        <v>15511.800000000001</v>
      </c>
    </row>
    <row r="88" spans="1:13" ht="14.4" customHeight="1" x14ac:dyDescent="0.3">
      <c r="A88" s="660" t="s">
        <v>2389</v>
      </c>
      <c r="B88" s="661" t="s">
        <v>3477</v>
      </c>
      <c r="C88" s="661" t="s">
        <v>2913</v>
      </c>
      <c r="D88" s="661" t="s">
        <v>2914</v>
      </c>
      <c r="E88" s="661" t="s">
        <v>2915</v>
      </c>
      <c r="F88" s="664">
        <v>27</v>
      </c>
      <c r="G88" s="664">
        <v>17450.64</v>
      </c>
      <c r="H88" s="677">
        <v>1</v>
      </c>
      <c r="I88" s="664"/>
      <c r="J88" s="664"/>
      <c r="K88" s="677">
        <v>0</v>
      </c>
      <c r="L88" s="664">
        <v>27</v>
      </c>
      <c r="M88" s="665">
        <v>17450.64</v>
      </c>
    </row>
    <row r="89" spans="1:13" ht="14.4" customHeight="1" x14ac:dyDescent="0.3">
      <c r="A89" s="660" t="s">
        <v>2389</v>
      </c>
      <c r="B89" s="661" t="s">
        <v>3473</v>
      </c>
      <c r="C89" s="661" t="s">
        <v>2763</v>
      </c>
      <c r="D89" s="661" t="s">
        <v>2764</v>
      </c>
      <c r="E89" s="661" t="s">
        <v>2568</v>
      </c>
      <c r="F89" s="664"/>
      <c r="G89" s="664"/>
      <c r="H89" s="677">
        <v>0</v>
      </c>
      <c r="I89" s="664">
        <v>13</v>
      </c>
      <c r="J89" s="664">
        <v>1832.35</v>
      </c>
      <c r="K89" s="677">
        <v>1</v>
      </c>
      <c r="L89" s="664">
        <v>13</v>
      </c>
      <c r="M89" s="665">
        <v>1832.35</v>
      </c>
    </row>
    <row r="90" spans="1:13" ht="14.4" customHeight="1" x14ac:dyDescent="0.3">
      <c r="A90" s="660" t="s">
        <v>2389</v>
      </c>
      <c r="B90" s="661" t="s">
        <v>3473</v>
      </c>
      <c r="C90" s="661" t="s">
        <v>2888</v>
      </c>
      <c r="D90" s="661" t="s">
        <v>2889</v>
      </c>
      <c r="E90" s="661" t="s">
        <v>2863</v>
      </c>
      <c r="F90" s="664"/>
      <c r="G90" s="664"/>
      <c r="H90" s="677">
        <v>0</v>
      </c>
      <c r="I90" s="664">
        <v>7</v>
      </c>
      <c r="J90" s="664">
        <v>1315.44</v>
      </c>
      <c r="K90" s="677">
        <v>1</v>
      </c>
      <c r="L90" s="664">
        <v>7</v>
      </c>
      <c r="M90" s="665">
        <v>1315.44</v>
      </c>
    </row>
    <row r="91" spans="1:13" ht="14.4" customHeight="1" x14ac:dyDescent="0.3">
      <c r="A91" s="660" t="s">
        <v>2389</v>
      </c>
      <c r="B91" s="661" t="s">
        <v>3473</v>
      </c>
      <c r="C91" s="661" t="s">
        <v>3223</v>
      </c>
      <c r="D91" s="661" t="s">
        <v>3224</v>
      </c>
      <c r="E91" s="661" t="s">
        <v>2892</v>
      </c>
      <c r="F91" s="664">
        <v>2</v>
      </c>
      <c r="G91" s="664">
        <v>0</v>
      </c>
      <c r="H91" s="677"/>
      <c r="I91" s="664"/>
      <c r="J91" s="664"/>
      <c r="K91" s="677"/>
      <c r="L91" s="664">
        <v>2</v>
      </c>
      <c r="M91" s="665">
        <v>0</v>
      </c>
    </row>
    <row r="92" spans="1:13" ht="14.4" customHeight="1" x14ac:dyDescent="0.3">
      <c r="A92" s="660" t="s">
        <v>2389</v>
      </c>
      <c r="B92" s="661" t="s">
        <v>3473</v>
      </c>
      <c r="C92" s="661" t="s">
        <v>2890</v>
      </c>
      <c r="D92" s="661" t="s">
        <v>2891</v>
      </c>
      <c r="E92" s="661" t="s">
        <v>2892</v>
      </c>
      <c r="F92" s="664"/>
      <c r="G92" s="664"/>
      <c r="H92" s="677">
        <v>0</v>
      </c>
      <c r="I92" s="664">
        <v>11</v>
      </c>
      <c r="J92" s="664">
        <v>1033.56</v>
      </c>
      <c r="K92" s="677">
        <v>1</v>
      </c>
      <c r="L92" s="664">
        <v>11</v>
      </c>
      <c r="M92" s="665">
        <v>1033.56</v>
      </c>
    </row>
    <row r="93" spans="1:13" ht="14.4" customHeight="1" x14ac:dyDescent="0.3">
      <c r="A93" s="660" t="s">
        <v>2389</v>
      </c>
      <c r="B93" s="661" t="s">
        <v>3473</v>
      </c>
      <c r="C93" s="661" t="s">
        <v>2995</v>
      </c>
      <c r="D93" s="661" t="s">
        <v>2891</v>
      </c>
      <c r="E93" s="661" t="s">
        <v>2996</v>
      </c>
      <c r="F93" s="664"/>
      <c r="G93" s="664"/>
      <c r="H93" s="677">
        <v>0</v>
      </c>
      <c r="I93" s="664">
        <v>4</v>
      </c>
      <c r="J93" s="664">
        <v>626.44000000000005</v>
      </c>
      <c r="K93" s="677">
        <v>1</v>
      </c>
      <c r="L93" s="664">
        <v>4</v>
      </c>
      <c r="M93" s="665">
        <v>626.44000000000005</v>
      </c>
    </row>
    <row r="94" spans="1:13" ht="14.4" customHeight="1" x14ac:dyDescent="0.3">
      <c r="A94" s="660" t="s">
        <v>2389</v>
      </c>
      <c r="B94" s="661" t="s">
        <v>3473</v>
      </c>
      <c r="C94" s="661" t="s">
        <v>2997</v>
      </c>
      <c r="D94" s="661" t="s">
        <v>2998</v>
      </c>
      <c r="E94" s="661" t="s">
        <v>2999</v>
      </c>
      <c r="F94" s="664"/>
      <c r="G94" s="664"/>
      <c r="H94" s="677">
        <v>0</v>
      </c>
      <c r="I94" s="664">
        <v>10</v>
      </c>
      <c r="J94" s="664">
        <v>3006.8</v>
      </c>
      <c r="K94" s="677">
        <v>1</v>
      </c>
      <c r="L94" s="664">
        <v>10</v>
      </c>
      <c r="M94" s="665">
        <v>3006.8</v>
      </c>
    </row>
    <row r="95" spans="1:13" ht="14.4" customHeight="1" x14ac:dyDescent="0.3">
      <c r="A95" s="660" t="s">
        <v>2389</v>
      </c>
      <c r="B95" s="661" t="s">
        <v>3473</v>
      </c>
      <c r="C95" s="661" t="s">
        <v>3225</v>
      </c>
      <c r="D95" s="661" t="s">
        <v>3226</v>
      </c>
      <c r="E95" s="661" t="s">
        <v>3227</v>
      </c>
      <c r="F95" s="664">
        <v>4</v>
      </c>
      <c r="G95" s="664">
        <v>563.79999999999995</v>
      </c>
      <c r="H95" s="677">
        <v>1</v>
      </c>
      <c r="I95" s="664"/>
      <c r="J95" s="664"/>
      <c r="K95" s="677">
        <v>0</v>
      </c>
      <c r="L95" s="664">
        <v>4</v>
      </c>
      <c r="M95" s="665">
        <v>563.79999999999995</v>
      </c>
    </row>
    <row r="96" spans="1:13" ht="14.4" customHeight="1" x14ac:dyDescent="0.3">
      <c r="A96" s="660" t="s">
        <v>2389</v>
      </c>
      <c r="B96" s="661" t="s">
        <v>3478</v>
      </c>
      <c r="C96" s="661" t="s">
        <v>3199</v>
      </c>
      <c r="D96" s="661" t="s">
        <v>3200</v>
      </c>
      <c r="E96" s="661" t="s">
        <v>3201</v>
      </c>
      <c r="F96" s="664">
        <v>3</v>
      </c>
      <c r="G96" s="664">
        <v>0</v>
      </c>
      <c r="H96" s="677"/>
      <c r="I96" s="664"/>
      <c r="J96" s="664"/>
      <c r="K96" s="677"/>
      <c r="L96" s="664">
        <v>3</v>
      </c>
      <c r="M96" s="665">
        <v>0</v>
      </c>
    </row>
    <row r="97" spans="1:13" ht="14.4" customHeight="1" x14ac:dyDescent="0.3">
      <c r="A97" s="660" t="s">
        <v>2389</v>
      </c>
      <c r="B97" s="661" t="s">
        <v>3479</v>
      </c>
      <c r="C97" s="661" t="s">
        <v>3109</v>
      </c>
      <c r="D97" s="661" t="s">
        <v>3110</v>
      </c>
      <c r="E97" s="661" t="s">
        <v>3111</v>
      </c>
      <c r="F97" s="664"/>
      <c r="G97" s="664"/>
      <c r="H97" s="677">
        <v>0</v>
      </c>
      <c r="I97" s="664">
        <v>6</v>
      </c>
      <c r="J97" s="664">
        <v>3395.6400000000003</v>
      </c>
      <c r="K97" s="677">
        <v>1</v>
      </c>
      <c r="L97" s="664">
        <v>6</v>
      </c>
      <c r="M97" s="665">
        <v>3395.6400000000003</v>
      </c>
    </row>
    <row r="98" spans="1:13" ht="14.4" customHeight="1" x14ac:dyDescent="0.3">
      <c r="A98" s="660" t="s">
        <v>2389</v>
      </c>
      <c r="B98" s="661" t="s">
        <v>3479</v>
      </c>
      <c r="C98" s="661" t="s">
        <v>3112</v>
      </c>
      <c r="D98" s="661" t="s">
        <v>3113</v>
      </c>
      <c r="E98" s="661" t="s">
        <v>3114</v>
      </c>
      <c r="F98" s="664"/>
      <c r="G98" s="664"/>
      <c r="H98" s="677">
        <v>0</v>
      </c>
      <c r="I98" s="664">
        <v>1</v>
      </c>
      <c r="J98" s="664">
        <v>107.42</v>
      </c>
      <c r="K98" s="677">
        <v>1</v>
      </c>
      <c r="L98" s="664">
        <v>1</v>
      </c>
      <c r="M98" s="665">
        <v>107.42</v>
      </c>
    </row>
    <row r="99" spans="1:13" ht="14.4" customHeight="1" x14ac:dyDescent="0.3">
      <c r="A99" s="660" t="s">
        <v>2389</v>
      </c>
      <c r="B99" s="661" t="s">
        <v>3479</v>
      </c>
      <c r="C99" s="661" t="s">
        <v>3115</v>
      </c>
      <c r="D99" s="661" t="s">
        <v>3113</v>
      </c>
      <c r="E99" s="661" t="s">
        <v>3116</v>
      </c>
      <c r="F99" s="664"/>
      <c r="G99" s="664"/>
      <c r="H99" s="677">
        <v>0</v>
      </c>
      <c r="I99" s="664">
        <v>1</v>
      </c>
      <c r="J99" s="664">
        <v>537.12</v>
      </c>
      <c r="K99" s="677">
        <v>1</v>
      </c>
      <c r="L99" s="664">
        <v>1</v>
      </c>
      <c r="M99" s="665">
        <v>537.12</v>
      </c>
    </row>
    <row r="100" spans="1:13" ht="14.4" customHeight="1" x14ac:dyDescent="0.3">
      <c r="A100" s="660" t="s">
        <v>2389</v>
      </c>
      <c r="B100" s="661" t="s">
        <v>3479</v>
      </c>
      <c r="C100" s="661" t="s">
        <v>2841</v>
      </c>
      <c r="D100" s="661" t="s">
        <v>2839</v>
      </c>
      <c r="E100" s="661" t="s">
        <v>2842</v>
      </c>
      <c r="F100" s="664"/>
      <c r="G100" s="664"/>
      <c r="H100" s="677">
        <v>0</v>
      </c>
      <c r="I100" s="664">
        <v>66</v>
      </c>
      <c r="J100" s="664">
        <v>56000.340000000011</v>
      </c>
      <c r="K100" s="677">
        <v>1</v>
      </c>
      <c r="L100" s="664">
        <v>66</v>
      </c>
      <c r="M100" s="665">
        <v>56000.340000000011</v>
      </c>
    </row>
    <row r="101" spans="1:13" ht="14.4" customHeight="1" x14ac:dyDescent="0.3">
      <c r="A101" s="660" t="s">
        <v>2389</v>
      </c>
      <c r="B101" s="661" t="s">
        <v>3479</v>
      </c>
      <c r="C101" s="661" t="s">
        <v>3117</v>
      </c>
      <c r="D101" s="661" t="s">
        <v>3118</v>
      </c>
      <c r="E101" s="661" t="s">
        <v>3119</v>
      </c>
      <c r="F101" s="664"/>
      <c r="G101" s="664"/>
      <c r="H101" s="677">
        <v>0</v>
      </c>
      <c r="I101" s="664">
        <v>12</v>
      </c>
      <c r="J101" s="664">
        <v>5736.84</v>
      </c>
      <c r="K101" s="677">
        <v>1</v>
      </c>
      <c r="L101" s="664">
        <v>12</v>
      </c>
      <c r="M101" s="665">
        <v>5736.84</v>
      </c>
    </row>
    <row r="102" spans="1:13" ht="14.4" customHeight="1" x14ac:dyDescent="0.3">
      <c r="A102" s="660" t="s">
        <v>2389</v>
      </c>
      <c r="B102" s="661" t="s">
        <v>3480</v>
      </c>
      <c r="C102" s="661" t="s">
        <v>3188</v>
      </c>
      <c r="D102" s="661" t="s">
        <v>3189</v>
      </c>
      <c r="E102" s="661" t="s">
        <v>3190</v>
      </c>
      <c r="F102" s="664"/>
      <c r="G102" s="664"/>
      <c r="H102" s="677">
        <v>0</v>
      </c>
      <c r="I102" s="664">
        <v>16</v>
      </c>
      <c r="J102" s="664">
        <v>20579.2</v>
      </c>
      <c r="K102" s="677">
        <v>1</v>
      </c>
      <c r="L102" s="664">
        <v>16</v>
      </c>
      <c r="M102" s="665">
        <v>20579.2</v>
      </c>
    </row>
    <row r="103" spans="1:13" ht="14.4" customHeight="1" x14ac:dyDescent="0.3">
      <c r="A103" s="660" t="s">
        <v>2389</v>
      </c>
      <c r="B103" s="661" t="s">
        <v>3480</v>
      </c>
      <c r="C103" s="661" t="s">
        <v>2881</v>
      </c>
      <c r="D103" s="661" t="s">
        <v>2882</v>
      </c>
      <c r="E103" s="661" t="s">
        <v>2883</v>
      </c>
      <c r="F103" s="664"/>
      <c r="G103" s="664"/>
      <c r="H103" s="677">
        <v>0</v>
      </c>
      <c r="I103" s="664">
        <v>44</v>
      </c>
      <c r="J103" s="664">
        <v>75481.119999999995</v>
      </c>
      <c r="K103" s="677">
        <v>1</v>
      </c>
      <c r="L103" s="664">
        <v>44</v>
      </c>
      <c r="M103" s="665">
        <v>75481.119999999995</v>
      </c>
    </row>
    <row r="104" spans="1:13" ht="14.4" customHeight="1" x14ac:dyDescent="0.3">
      <c r="A104" s="660" t="s">
        <v>2389</v>
      </c>
      <c r="B104" s="661" t="s">
        <v>3480</v>
      </c>
      <c r="C104" s="661" t="s">
        <v>3191</v>
      </c>
      <c r="D104" s="661" t="s">
        <v>3192</v>
      </c>
      <c r="E104" s="661" t="s">
        <v>2842</v>
      </c>
      <c r="F104" s="664">
        <v>4</v>
      </c>
      <c r="G104" s="664">
        <v>0</v>
      </c>
      <c r="H104" s="677"/>
      <c r="I104" s="664"/>
      <c r="J104" s="664"/>
      <c r="K104" s="677"/>
      <c r="L104" s="664">
        <v>4</v>
      </c>
      <c r="M104" s="665">
        <v>0</v>
      </c>
    </row>
    <row r="105" spans="1:13" ht="14.4" customHeight="1" x14ac:dyDescent="0.3">
      <c r="A105" s="660" t="s">
        <v>2389</v>
      </c>
      <c r="B105" s="661" t="s">
        <v>2340</v>
      </c>
      <c r="C105" s="661" t="s">
        <v>1580</v>
      </c>
      <c r="D105" s="661" t="s">
        <v>1581</v>
      </c>
      <c r="E105" s="661" t="s">
        <v>2341</v>
      </c>
      <c r="F105" s="664"/>
      <c r="G105" s="664"/>
      <c r="H105" s="677">
        <v>0</v>
      </c>
      <c r="I105" s="664">
        <v>12</v>
      </c>
      <c r="J105" s="664">
        <v>791.87999999999988</v>
      </c>
      <c r="K105" s="677">
        <v>1</v>
      </c>
      <c r="L105" s="664">
        <v>12</v>
      </c>
      <c r="M105" s="665">
        <v>791.87999999999988</v>
      </c>
    </row>
    <row r="106" spans="1:13" ht="14.4" customHeight="1" x14ac:dyDescent="0.3">
      <c r="A106" s="660" t="s">
        <v>2389</v>
      </c>
      <c r="B106" s="661" t="s">
        <v>2340</v>
      </c>
      <c r="C106" s="661" t="s">
        <v>1623</v>
      </c>
      <c r="D106" s="661" t="s">
        <v>1538</v>
      </c>
      <c r="E106" s="661" t="s">
        <v>2342</v>
      </c>
      <c r="F106" s="664"/>
      <c r="G106" s="664"/>
      <c r="H106" s="677">
        <v>0</v>
      </c>
      <c r="I106" s="664">
        <v>3</v>
      </c>
      <c r="J106" s="664">
        <v>396</v>
      </c>
      <c r="K106" s="677">
        <v>1</v>
      </c>
      <c r="L106" s="664">
        <v>3</v>
      </c>
      <c r="M106" s="665">
        <v>396</v>
      </c>
    </row>
    <row r="107" spans="1:13" ht="14.4" customHeight="1" x14ac:dyDescent="0.3">
      <c r="A107" s="660" t="s">
        <v>2389</v>
      </c>
      <c r="B107" s="661" t="s">
        <v>2340</v>
      </c>
      <c r="C107" s="661" t="s">
        <v>1537</v>
      </c>
      <c r="D107" s="661" t="s">
        <v>1538</v>
      </c>
      <c r="E107" s="661" t="s">
        <v>2343</v>
      </c>
      <c r="F107" s="664"/>
      <c r="G107" s="664"/>
      <c r="H107" s="677">
        <v>0</v>
      </c>
      <c r="I107" s="664">
        <v>2</v>
      </c>
      <c r="J107" s="664">
        <v>528</v>
      </c>
      <c r="K107" s="677">
        <v>1</v>
      </c>
      <c r="L107" s="664">
        <v>2</v>
      </c>
      <c r="M107" s="665">
        <v>528</v>
      </c>
    </row>
    <row r="108" spans="1:13" ht="14.4" customHeight="1" x14ac:dyDescent="0.3">
      <c r="A108" s="660" t="s">
        <v>2389</v>
      </c>
      <c r="B108" s="661" t="s">
        <v>2340</v>
      </c>
      <c r="C108" s="661" t="s">
        <v>3041</v>
      </c>
      <c r="D108" s="661" t="s">
        <v>3042</v>
      </c>
      <c r="E108" s="661" t="s">
        <v>2741</v>
      </c>
      <c r="F108" s="664">
        <v>1</v>
      </c>
      <c r="G108" s="664">
        <v>0</v>
      </c>
      <c r="H108" s="677"/>
      <c r="I108" s="664"/>
      <c r="J108" s="664"/>
      <c r="K108" s="677"/>
      <c r="L108" s="664">
        <v>1</v>
      </c>
      <c r="M108" s="665">
        <v>0</v>
      </c>
    </row>
    <row r="109" spans="1:13" ht="14.4" customHeight="1" x14ac:dyDescent="0.3">
      <c r="A109" s="660" t="s">
        <v>2389</v>
      </c>
      <c r="B109" s="661" t="s">
        <v>3485</v>
      </c>
      <c r="C109" s="661" t="s">
        <v>1017</v>
      </c>
      <c r="D109" s="661" t="s">
        <v>3023</v>
      </c>
      <c r="E109" s="661" t="s">
        <v>3024</v>
      </c>
      <c r="F109" s="664"/>
      <c r="G109" s="664"/>
      <c r="H109" s="677">
        <v>0</v>
      </c>
      <c r="I109" s="664">
        <v>1</v>
      </c>
      <c r="J109" s="664">
        <v>103.8</v>
      </c>
      <c r="K109" s="677">
        <v>1</v>
      </c>
      <c r="L109" s="664">
        <v>1</v>
      </c>
      <c r="M109" s="665">
        <v>103.8</v>
      </c>
    </row>
    <row r="110" spans="1:13" ht="14.4" customHeight="1" x14ac:dyDescent="0.3">
      <c r="A110" s="660" t="s">
        <v>2389</v>
      </c>
      <c r="B110" s="661" t="s">
        <v>3486</v>
      </c>
      <c r="C110" s="661" t="s">
        <v>3106</v>
      </c>
      <c r="D110" s="661" t="s">
        <v>3107</v>
      </c>
      <c r="E110" s="661" t="s">
        <v>3108</v>
      </c>
      <c r="F110" s="664"/>
      <c r="G110" s="664"/>
      <c r="H110" s="677"/>
      <c r="I110" s="664">
        <v>2</v>
      </c>
      <c r="J110" s="664">
        <v>0</v>
      </c>
      <c r="K110" s="677"/>
      <c r="L110" s="664">
        <v>2</v>
      </c>
      <c r="M110" s="665">
        <v>0</v>
      </c>
    </row>
    <row r="111" spans="1:13" ht="14.4" customHeight="1" x14ac:dyDescent="0.3">
      <c r="A111" s="660" t="s">
        <v>2389</v>
      </c>
      <c r="B111" s="661" t="s">
        <v>3487</v>
      </c>
      <c r="C111" s="661" t="s">
        <v>3039</v>
      </c>
      <c r="D111" s="661" t="s">
        <v>3040</v>
      </c>
      <c r="E111" s="661" t="s">
        <v>2745</v>
      </c>
      <c r="F111" s="664"/>
      <c r="G111" s="664"/>
      <c r="H111" s="677">
        <v>0</v>
      </c>
      <c r="I111" s="664">
        <v>4</v>
      </c>
      <c r="J111" s="664">
        <v>1363.88</v>
      </c>
      <c r="K111" s="677">
        <v>1</v>
      </c>
      <c r="L111" s="664">
        <v>4</v>
      </c>
      <c r="M111" s="665">
        <v>1363.88</v>
      </c>
    </row>
    <row r="112" spans="1:13" ht="14.4" customHeight="1" x14ac:dyDescent="0.3">
      <c r="A112" s="660" t="s">
        <v>2407</v>
      </c>
      <c r="B112" s="661" t="s">
        <v>2303</v>
      </c>
      <c r="C112" s="661" t="s">
        <v>2769</v>
      </c>
      <c r="D112" s="661" t="s">
        <v>2438</v>
      </c>
      <c r="E112" s="661" t="s">
        <v>2770</v>
      </c>
      <c r="F112" s="664"/>
      <c r="G112" s="664"/>
      <c r="H112" s="677">
        <v>0</v>
      </c>
      <c r="I112" s="664">
        <v>1</v>
      </c>
      <c r="J112" s="664">
        <v>425.17</v>
      </c>
      <c r="K112" s="677">
        <v>1</v>
      </c>
      <c r="L112" s="664">
        <v>1</v>
      </c>
      <c r="M112" s="665">
        <v>425.17</v>
      </c>
    </row>
    <row r="113" spans="1:13" ht="14.4" customHeight="1" x14ac:dyDescent="0.3">
      <c r="A113" s="660" t="s">
        <v>2407</v>
      </c>
      <c r="B113" s="661" t="s">
        <v>3488</v>
      </c>
      <c r="C113" s="661" t="s">
        <v>2661</v>
      </c>
      <c r="D113" s="661" t="s">
        <v>2662</v>
      </c>
      <c r="E113" s="661" t="s">
        <v>2663</v>
      </c>
      <c r="F113" s="664"/>
      <c r="G113" s="664"/>
      <c r="H113" s="677">
        <v>0</v>
      </c>
      <c r="I113" s="664">
        <v>1</v>
      </c>
      <c r="J113" s="664">
        <v>147.31</v>
      </c>
      <c r="K113" s="677">
        <v>1</v>
      </c>
      <c r="L113" s="664">
        <v>1</v>
      </c>
      <c r="M113" s="665">
        <v>147.31</v>
      </c>
    </row>
    <row r="114" spans="1:13" ht="14.4" customHeight="1" x14ac:dyDescent="0.3">
      <c r="A114" s="660" t="s">
        <v>2391</v>
      </c>
      <c r="B114" s="661" t="s">
        <v>2287</v>
      </c>
      <c r="C114" s="661" t="s">
        <v>2604</v>
      </c>
      <c r="D114" s="661" t="s">
        <v>2427</v>
      </c>
      <c r="E114" s="661" t="s">
        <v>2605</v>
      </c>
      <c r="F114" s="664">
        <v>2</v>
      </c>
      <c r="G114" s="664">
        <v>0</v>
      </c>
      <c r="H114" s="677"/>
      <c r="I114" s="664"/>
      <c r="J114" s="664"/>
      <c r="K114" s="677"/>
      <c r="L114" s="664">
        <v>2</v>
      </c>
      <c r="M114" s="665">
        <v>0</v>
      </c>
    </row>
    <row r="115" spans="1:13" ht="14.4" customHeight="1" x14ac:dyDescent="0.3">
      <c r="A115" s="660" t="s">
        <v>2391</v>
      </c>
      <c r="B115" s="661" t="s">
        <v>2287</v>
      </c>
      <c r="C115" s="661" t="s">
        <v>2426</v>
      </c>
      <c r="D115" s="661" t="s">
        <v>2427</v>
      </c>
      <c r="E115" s="661" t="s">
        <v>2428</v>
      </c>
      <c r="F115" s="664"/>
      <c r="G115" s="664"/>
      <c r="H115" s="677">
        <v>0</v>
      </c>
      <c r="I115" s="664">
        <v>2</v>
      </c>
      <c r="J115" s="664">
        <v>308.72000000000003</v>
      </c>
      <c r="K115" s="677">
        <v>1</v>
      </c>
      <c r="L115" s="664">
        <v>2</v>
      </c>
      <c r="M115" s="665">
        <v>308.72000000000003</v>
      </c>
    </row>
    <row r="116" spans="1:13" ht="14.4" customHeight="1" x14ac:dyDescent="0.3">
      <c r="A116" s="660" t="s">
        <v>2392</v>
      </c>
      <c r="B116" s="661" t="s">
        <v>3489</v>
      </c>
      <c r="C116" s="661" t="s">
        <v>3301</v>
      </c>
      <c r="D116" s="661" t="s">
        <v>3302</v>
      </c>
      <c r="E116" s="661" t="s">
        <v>3303</v>
      </c>
      <c r="F116" s="664">
        <v>2</v>
      </c>
      <c r="G116" s="664">
        <v>144.08000000000001</v>
      </c>
      <c r="H116" s="677">
        <v>1</v>
      </c>
      <c r="I116" s="664"/>
      <c r="J116" s="664"/>
      <c r="K116" s="677">
        <v>0</v>
      </c>
      <c r="L116" s="664">
        <v>2</v>
      </c>
      <c r="M116" s="665">
        <v>144.08000000000001</v>
      </c>
    </row>
    <row r="117" spans="1:13" ht="14.4" customHeight="1" x14ac:dyDescent="0.3">
      <c r="A117" s="660" t="s">
        <v>2392</v>
      </c>
      <c r="B117" s="661" t="s">
        <v>3477</v>
      </c>
      <c r="C117" s="661" t="s">
        <v>2901</v>
      </c>
      <c r="D117" s="661" t="s">
        <v>2902</v>
      </c>
      <c r="E117" s="661" t="s">
        <v>2903</v>
      </c>
      <c r="F117" s="664">
        <v>12</v>
      </c>
      <c r="G117" s="664">
        <v>11633.76</v>
      </c>
      <c r="H117" s="677">
        <v>1</v>
      </c>
      <c r="I117" s="664"/>
      <c r="J117" s="664"/>
      <c r="K117" s="677">
        <v>0</v>
      </c>
      <c r="L117" s="664">
        <v>12</v>
      </c>
      <c r="M117" s="665">
        <v>11633.76</v>
      </c>
    </row>
    <row r="118" spans="1:13" ht="14.4" customHeight="1" x14ac:dyDescent="0.3">
      <c r="A118" s="660" t="s">
        <v>2392</v>
      </c>
      <c r="B118" s="661" t="s">
        <v>3477</v>
      </c>
      <c r="C118" s="661" t="s">
        <v>2904</v>
      </c>
      <c r="D118" s="661" t="s">
        <v>2905</v>
      </c>
      <c r="E118" s="661" t="s">
        <v>2906</v>
      </c>
      <c r="F118" s="664"/>
      <c r="G118" s="664"/>
      <c r="H118" s="677">
        <v>0</v>
      </c>
      <c r="I118" s="664">
        <v>4</v>
      </c>
      <c r="J118" s="664">
        <v>3016.16</v>
      </c>
      <c r="K118" s="677">
        <v>1</v>
      </c>
      <c r="L118" s="664">
        <v>4</v>
      </c>
      <c r="M118" s="665">
        <v>3016.16</v>
      </c>
    </row>
    <row r="119" spans="1:13" ht="14.4" customHeight="1" x14ac:dyDescent="0.3">
      <c r="A119" s="660" t="s">
        <v>2392</v>
      </c>
      <c r="B119" s="661" t="s">
        <v>3477</v>
      </c>
      <c r="C119" s="661" t="s">
        <v>2907</v>
      </c>
      <c r="D119" s="661" t="s">
        <v>2908</v>
      </c>
      <c r="E119" s="661" t="s">
        <v>2909</v>
      </c>
      <c r="F119" s="664"/>
      <c r="G119" s="664"/>
      <c r="H119" s="677">
        <v>0</v>
      </c>
      <c r="I119" s="664">
        <v>15</v>
      </c>
      <c r="J119" s="664">
        <v>16965.899999999998</v>
      </c>
      <c r="K119" s="677">
        <v>1</v>
      </c>
      <c r="L119" s="664">
        <v>15</v>
      </c>
      <c r="M119" s="665">
        <v>16965.899999999998</v>
      </c>
    </row>
    <row r="120" spans="1:13" ht="14.4" customHeight="1" x14ac:dyDescent="0.3">
      <c r="A120" s="660" t="s">
        <v>2392</v>
      </c>
      <c r="B120" s="661" t="s">
        <v>3477</v>
      </c>
      <c r="C120" s="661" t="s">
        <v>2910</v>
      </c>
      <c r="D120" s="661" t="s">
        <v>2911</v>
      </c>
      <c r="E120" s="661" t="s">
        <v>2912</v>
      </c>
      <c r="F120" s="664"/>
      <c r="G120" s="664"/>
      <c r="H120" s="677">
        <v>0</v>
      </c>
      <c r="I120" s="664">
        <v>6</v>
      </c>
      <c r="J120" s="664">
        <v>9048.48</v>
      </c>
      <c r="K120" s="677">
        <v>1</v>
      </c>
      <c r="L120" s="664">
        <v>6</v>
      </c>
      <c r="M120" s="665">
        <v>9048.48</v>
      </c>
    </row>
    <row r="121" spans="1:13" ht="14.4" customHeight="1" x14ac:dyDescent="0.3">
      <c r="A121" s="660" t="s">
        <v>2392</v>
      </c>
      <c r="B121" s="661" t="s">
        <v>3473</v>
      </c>
      <c r="C121" s="661" t="s">
        <v>2763</v>
      </c>
      <c r="D121" s="661" t="s">
        <v>2764</v>
      </c>
      <c r="E121" s="661" t="s">
        <v>2568</v>
      </c>
      <c r="F121" s="664"/>
      <c r="G121" s="664"/>
      <c r="H121" s="677">
        <v>0</v>
      </c>
      <c r="I121" s="664">
        <v>7</v>
      </c>
      <c r="J121" s="664">
        <v>986.64999999999986</v>
      </c>
      <c r="K121" s="677">
        <v>1</v>
      </c>
      <c r="L121" s="664">
        <v>7</v>
      </c>
      <c r="M121" s="665">
        <v>986.64999999999986</v>
      </c>
    </row>
    <row r="122" spans="1:13" ht="14.4" customHeight="1" x14ac:dyDescent="0.3">
      <c r="A122" s="660" t="s">
        <v>2392</v>
      </c>
      <c r="B122" s="661" t="s">
        <v>3473</v>
      </c>
      <c r="C122" s="661" t="s">
        <v>2888</v>
      </c>
      <c r="D122" s="661" t="s">
        <v>2889</v>
      </c>
      <c r="E122" s="661" t="s">
        <v>2863</v>
      </c>
      <c r="F122" s="664"/>
      <c r="G122" s="664"/>
      <c r="H122" s="677">
        <v>0</v>
      </c>
      <c r="I122" s="664">
        <v>12</v>
      </c>
      <c r="J122" s="664">
        <v>2255.04</v>
      </c>
      <c r="K122" s="677">
        <v>1</v>
      </c>
      <c r="L122" s="664">
        <v>12</v>
      </c>
      <c r="M122" s="665">
        <v>2255.04</v>
      </c>
    </row>
    <row r="123" spans="1:13" ht="14.4" customHeight="1" x14ac:dyDescent="0.3">
      <c r="A123" s="660" t="s">
        <v>2392</v>
      </c>
      <c r="B123" s="661" t="s">
        <v>3473</v>
      </c>
      <c r="C123" s="661" t="s">
        <v>3223</v>
      </c>
      <c r="D123" s="661" t="s">
        <v>3224</v>
      </c>
      <c r="E123" s="661" t="s">
        <v>2892</v>
      </c>
      <c r="F123" s="664">
        <v>13</v>
      </c>
      <c r="G123" s="664">
        <v>0</v>
      </c>
      <c r="H123" s="677"/>
      <c r="I123" s="664"/>
      <c r="J123" s="664"/>
      <c r="K123" s="677"/>
      <c r="L123" s="664">
        <v>13</v>
      </c>
      <c r="M123" s="665">
        <v>0</v>
      </c>
    </row>
    <row r="124" spans="1:13" ht="14.4" customHeight="1" x14ac:dyDescent="0.3">
      <c r="A124" s="660" t="s">
        <v>2392</v>
      </c>
      <c r="B124" s="661" t="s">
        <v>3473</v>
      </c>
      <c r="C124" s="661" t="s">
        <v>3308</v>
      </c>
      <c r="D124" s="661" t="s">
        <v>3224</v>
      </c>
      <c r="E124" s="661" t="s">
        <v>2996</v>
      </c>
      <c r="F124" s="664">
        <v>2</v>
      </c>
      <c r="G124" s="664">
        <v>313.22000000000003</v>
      </c>
      <c r="H124" s="677">
        <v>1</v>
      </c>
      <c r="I124" s="664"/>
      <c r="J124" s="664"/>
      <c r="K124" s="677">
        <v>0</v>
      </c>
      <c r="L124" s="664">
        <v>2</v>
      </c>
      <c r="M124" s="665">
        <v>313.22000000000003</v>
      </c>
    </row>
    <row r="125" spans="1:13" ht="14.4" customHeight="1" x14ac:dyDescent="0.3">
      <c r="A125" s="660" t="s">
        <v>2392</v>
      </c>
      <c r="B125" s="661" t="s">
        <v>3473</v>
      </c>
      <c r="C125" s="661" t="s">
        <v>2890</v>
      </c>
      <c r="D125" s="661" t="s">
        <v>2891</v>
      </c>
      <c r="E125" s="661" t="s">
        <v>2892</v>
      </c>
      <c r="F125" s="664"/>
      <c r="G125" s="664"/>
      <c r="H125" s="677">
        <v>0</v>
      </c>
      <c r="I125" s="664">
        <v>11</v>
      </c>
      <c r="J125" s="664">
        <v>1033.56</v>
      </c>
      <c r="K125" s="677">
        <v>1</v>
      </c>
      <c r="L125" s="664">
        <v>11</v>
      </c>
      <c r="M125" s="665">
        <v>1033.56</v>
      </c>
    </row>
    <row r="126" spans="1:13" ht="14.4" customHeight="1" x14ac:dyDescent="0.3">
      <c r="A126" s="660" t="s">
        <v>2392</v>
      </c>
      <c r="B126" s="661" t="s">
        <v>3473</v>
      </c>
      <c r="C126" s="661" t="s">
        <v>2997</v>
      </c>
      <c r="D126" s="661" t="s">
        <v>2998</v>
      </c>
      <c r="E126" s="661" t="s">
        <v>2999</v>
      </c>
      <c r="F126" s="664"/>
      <c r="G126" s="664"/>
      <c r="H126" s="677">
        <v>0</v>
      </c>
      <c r="I126" s="664">
        <v>2</v>
      </c>
      <c r="J126" s="664">
        <v>601.36</v>
      </c>
      <c r="K126" s="677">
        <v>1</v>
      </c>
      <c r="L126" s="664">
        <v>2</v>
      </c>
      <c r="M126" s="665">
        <v>601.36</v>
      </c>
    </row>
    <row r="127" spans="1:13" ht="14.4" customHeight="1" x14ac:dyDescent="0.3">
      <c r="A127" s="660" t="s">
        <v>2392</v>
      </c>
      <c r="B127" s="661" t="s">
        <v>3473</v>
      </c>
      <c r="C127" s="661" t="s">
        <v>3306</v>
      </c>
      <c r="D127" s="661" t="s">
        <v>3224</v>
      </c>
      <c r="E127" s="661" t="s">
        <v>3307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2392</v>
      </c>
      <c r="B128" s="661" t="s">
        <v>3479</v>
      </c>
      <c r="C128" s="661" t="s">
        <v>3269</v>
      </c>
      <c r="D128" s="661" t="s">
        <v>3270</v>
      </c>
      <c r="E128" s="661" t="s">
        <v>2842</v>
      </c>
      <c r="F128" s="664">
        <v>2</v>
      </c>
      <c r="G128" s="664">
        <v>1696.98</v>
      </c>
      <c r="H128" s="677">
        <v>1</v>
      </c>
      <c r="I128" s="664"/>
      <c r="J128" s="664"/>
      <c r="K128" s="677">
        <v>0</v>
      </c>
      <c r="L128" s="664">
        <v>2</v>
      </c>
      <c r="M128" s="665">
        <v>1696.98</v>
      </c>
    </row>
    <row r="129" spans="1:13" ht="14.4" customHeight="1" x14ac:dyDescent="0.3">
      <c r="A129" s="660" t="s">
        <v>2392</v>
      </c>
      <c r="B129" s="661" t="s">
        <v>3479</v>
      </c>
      <c r="C129" s="661" t="s">
        <v>3115</v>
      </c>
      <c r="D129" s="661" t="s">
        <v>3113</v>
      </c>
      <c r="E129" s="661" t="s">
        <v>3116</v>
      </c>
      <c r="F129" s="664"/>
      <c r="G129" s="664"/>
      <c r="H129" s="677">
        <v>0</v>
      </c>
      <c r="I129" s="664">
        <v>6</v>
      </c>
      <c r="J129" s="664">
        <v>3222.7200000000003</v>
      </c>
      <c r="K129" s="677">
        <v>1</v>
      </c>
      <c r="L129" s="664">
        <v>6</v>
      </c>
      <c r="M129" s="665">
        <v>3222.7200000000003</v>
      </c>
    </row>
    <row r="130" spans="1:13" ht="14.4" customHeight="1" x14ac:dyDescent="0.3">
      <c r="A130" s="660" t="s">
        <v>2392</v>
      </c>
      <c r="B130" s="661" t="s">
        <v>3479</v>
      </c>
      <c r="C130" s="661" t="s">
        <v>2838</v>
      </c>
      <c r="D130" s="661" t="s">
        <v>2839</v>
      </c>
      <c r="E130" s="661" t="s">
        <v>2840</v>
      </c>
      <c r="F130" s="664"/>
      <c r="G130" s="664"/>
      <c r="H130" s="677">
        <v>0</v>
      </c>
      <c r="I130" s="664">
        <v>2</v>
      </c>
      <c r="J130" s="664">
        <v>848.48</v>
      </c>
      <c r="K130" s="677">
        <v>1</v>
      </c>
      <c r="L130" s="664">
        <v>2</v>
      </c>
      <c r="M130" s="665">
        <v>848.48</v>
      </c>
    </row>
    <row r="131" spans="1:13" ht="14.4" customHeight="1" x14ac:dyDescent="0.3">
      <c r="A131" s="660" t="s">
        <v>2392</v>
      </c>
      <c r="B131" s="661" t="s">
        <v>3479</v>
      </c>
      <c r="C131" s="661" t="s">
        <v>2841</v>
      </c>
      <c r="D131" s="661" t="s">
        <v>2839</v>
      </c>
      <c r="E131" s="661" t="s">
        <v>2842</v>
      </c>
      <c r="F131" s="664"/>
      <c r="G131" s="664"/>
      <c r="H131" s="677">
        <v>0</v>
      </c>
      <c r="I131" s="664">
        <v>34</v>
      </c>
      <c r="J131" s="664">
        <v>28848.66</v>
      </c>
      <c r="K131" s="677">
        <v>1</v>
      </c>
      <c r="L131" s="664">
        <v>34</v>
      </c>
      <c r="M131" s="665">
        <v>28848.66</v>
      </c>
    </row>
    <row r="132" spans="1:13" ht="14.4" customHeight="1" x14ac:dyDescent="0.3">
      <c r="A132" s="660" t="s">
        <v>2392</v>
      </c>
      <c r="B132" s="661" t="s">
        <v>3480</v>
      </c>
      <c r="C132" s="661" t="s">
        <v>3188</v>
      </c>
      <c r="D132" s="661" t="s">
        <v>3189</v>
      </c>
      <c r="E132" s="661" t="s">
        <v>3190</v>
      </c>
      <c r="F132" s="664"/>
      <c r="G132" s="664"/>
      <c r="H132" s="677">
        <v>0</v>
      </c>
      <c r="I132" s="664">
        <v>2</v>
      </c>
      <c r="J132" s="664">
        <v>2572.4</v>
      </c>
      <c r="K132" s="677">
        <v>1</v>
      </c>
      <c r="L132" s="664">
        <v>2</v>
      </c>
      <c r="M132" s="665">
        <v>2572.4</v>
      </c>
    </row>
    <row r="133" spans="1:13" ht="14.4" customHeight="1" x14ac:dyDescent="0.3">
      <c r="A133" s="660" t="s">
        <v>2392</v>
      </c>
      <c r="B133" s="661" t="s">
        <v>3480</v>
      </c>
      <c r="C133" s="661" t="s">
        <v>2881</v>
      </c>
      <c r="D133" s="661" t="s">
        <v>2882</v>
      </c>
      <c r="E133" s="661" t="s">
        <v>2883</v>
      </c>
      <c r="F133" s="664"/>
      <c r="G133" s="664"/>
      <c r="H133" s="677">
        <v>0</v>
      </c>
      <c r="I133" s="664">
        <v>20</v>
      </c>
      <c r="J133" s="664">
        <v>34309.600000000006</v>
      </c>
      <c r="K133" s="677">
        <v>1</v>
      </c>
      <c r="L133" s="664">
        <v>20</v>
      </c>
      <c r="M133" s="665">
        <v>34309.600000000006</v>
      </c>
    </row>
    <row r="134" spans="1:13" ht="14.4" customHeight="1" x14ac:dyDescent="0.3">
      <c r="A134" s="660" t="s">
        <v>2392</v>
      </c>
      <c r="B134" s="661" t="s">
        <v>2340</v>
      </c>
      <c r="C134" s="661" t="s">
        <v>1580</v>
      </c>
      <c r="D134" s="661" t="s">
        <v>1581</v>
      </c>
      <c r="E134" s="661" t="s">
        <v>2341</v>
      </c>
      <c r="F134" s="664"/>
      <c r="G134" s="664"/>
      <c r="H134" s="677">
        <v>0</v>
      </c>
      <c r="I134" s="664">
        <v>8</v>
      </c>
      <c r="J134" s="664">
        <v>527.91999999999985</v>
      </c>
      <c r="K134" s="677">
        <v>1</v>
      </c>
      <c r="L134" s="664">
        <v>8</v>
      </c>
      <c r="M134" s="665">
        <v>527.91999999999985</v>
      </c>
    </row>
    <row r="135" spans="1:13" ht="14.4" customHeight="1" x14ac:dyDescent="0.3">
      <c r="A135" s="660" t="s">
        <v>2392</v>
      </c>
      <c r="B135" s="661" t="s">
        <v>2340</v>
      </c>
      <c r="C135" s="661" t="s">
        <v>1623</v>
      </c>
      <c r="D135" s="661" t="s">
        <v>1538</v>
      </c>
      <c r="E135" s="661" t="s">
        <v>2342</v>
      </c>
      <c r="F135" s="664"/>
      <c r="G135" s="664"/>
      <c r="H135" s="677">
        <v>0</v>
      </c>
      <c r="I135" s="664">
        <v>9</v>
      </c>
      <c r="J135" s="664">
        <v>1188</v>
      </c>
      <c r="K135" s="677">
        <v>1</v>
      </c>
      <c r="L135" s="664">
        <v>9</v>
      </c>
      <c r="M135" s="665">
        <v>1188</v>
      </c>
    </row>
    <row r="136" spans="1:13" ht="14.4" customHeight="1" x14ac:dyDescent="0.3">
      <c r="A136" s="660" t="s">
        <v>2392</v>
      </c>
      <c r="B136" s="661" t="s">
        <v>3490</v>
      </c>
      <c r="C136" s="661" t="s">
        <v>3280</v>
      </c>
      <c r="D136" s="661" t="s">
        <v>3281</v>
      </c>
      <c r="E136" s="661" t="s">
        <v>2749</v>
      </c>
      <c r="F136" s="664"/>
      <c r="G136" s="664"/>
      <c r="H136" s="677">
        <v>0</v>
      </c>
      <c r="I136" s="664">
        <v>1</v>
      </c>
      <c r="J136" s="664">
        <v>340.97</v>
      </c>
      <c r="K136" s="677">
        <v>1</v>
      </c>
      <c r="L136" s="664">
        <v>1</v>
      </c>
      <c r="M136" s="665">
        <v>340.97</v>
      </c>
    </row>
    <row r="137" spans="1:13" ht="14.4" customHeight="1" x14ac:dyDescent="0.3">
      <c r="A137" s="660" t="s">
        <v>2394</v>
      </c>
      <c r="B137" s="661" t="s">
        <v>2265</v>
      </c>
      <c r="C137" s="661" t="s">
        <v>2632</v>
      </c>
      <c r="D137" s="661" t="s">
        <v>2633</v>
      </c>
      <c r="E137" s="661" t="s">
        <v>1601</v>
      </c>
      <c r="F137" s="664"/>
      <c r="G137" s="664"/>
      <c r="H137" s="677">
        <v>0</v>
      </c>
      <c r="I137" s="664">
        <v>1</v>
      </c>
      <c r="J137" s="664">
        <v>58.86</v>
      </c>
      <c r="K137" s="677">
        <v>1</v>
      </c>
      <c r="L137" s="664">
        <v>1</v>
      </c>
      <c r="M137" s="665">
        <v>58.86</v>
      </c>
    </row>
    <row r="138" spans="1:13" ht="14.4" customHeight="1" x14ac:dyDescent="0.3">
      <c r="A138" s="660" t="s">
        <v>2394</v>
      </c>
      <c r="B138" s="661" t="s">
        <v>2303</v>
      </c>
      <c r="C138" s="661" t="s">
        <v>2437</v>
      </c>
      <c r="D138" s="661" t="s">
        <v>2438</v>
      </c>
      <c r="E138" s="661" t="s">
        <v>2439</v>
      </c>
      <c r="F138" s="664"/>
      <c r="G138" s="664"/>
      <c r="H138" s="677">
        <v>0</v>
      </c>
      <c r="I138" s="664">
        <v>5</v>
      </c>
      <c r="J138" s="664">
        <v>598.5</v>
      </c>
      <c r="K138" s="677">
        <v>1</v>
      </c>
      <c r="L138" s="664">
        <v>5</v>
      </c>
      <c r="M138" s="665">
        <v>598.5</v>
      </c>
    </row>
    <row r="139" spans="1:13" ht="14.4" customHeight="1" x14ac:dyDescent="0.3">
      <c r="A139" s="660" t="s">
        <v>2394</v>
      </c>
      <c r="B139" s="661" t="s">
        <v>3478</v>
      </c>
      <c r="C139" s="661" t="s">
        <v>2650</v>
      </c>
      <c r="D139" s="661" t="s">
        <v>2651</v>
      </c>
      <c r="E139" s="661" t="s">
        <v>2652</v>
      </c>
      <c r="F139" s="664">
        <v>2</v>
      </c>
      <c r="G139" s="664">
        <v>0</v>
      </c>
      <c r="H139" s="677"/>
      <c r="I139" s="664"/>
      <c r="J139" s="664"/>
      <c r="K139" s="677"/>
      <c r="L139" s="664">
        <v>2</v>
      </c>
      <c r="M139" s="665">
        <v>0</v>
      </c>
    </row>
    <row r="140" spans="1:13" ht="14.4" customHeight="1" x14ac:dyDescent="0.3">
      <c r="A140" s="660" t="s">
        <v>2395</v>
      </c>
      <c r="B140" s="661" t="s">
        <v>2265</v>
      </c>
      <c r="C140" s="661" t="s">
        <v>2632</v>
      </c>
      <c r="D140" s="661" t="s">
        <v>2633</v>
      </c>
      <c r="E140" s="661" t="s">
        <v>1601</v>
      </c>
      <c r="F140" s="664"/>
      <c r="G140" s="664"/>
      <c r="H140" s="677">
        <v>0</v>
      </c>
      <c r="I140" s="664">
        <v>1</v>
      </c>
      <c r="J140" s="664">
        <v>62.46</v>
      </c>
      <c r="K140" s="677">
        <v>1</v>
      </c>
      <c r="L140" s="664">
        <v>1</v>
      </c>
      <c r="M140" s="665">
        <v>62.46</v>
      </c>
    </row>
    <row r="141" spans="1:13" ht="14.4" customHeight="1" x14ac:dyDescent="0.3">
      <c r="A141" s="660" t="s">
        <v>2396</v>
      </c>
      <c r="B141" s="661" t="s">
        <v>3476</v>
      </c>
      <c r="C141" s="661" t="s">
        <v>3377</v>
      </c>
      <c r="D141" s="661" t="s">
        <v>3378</v>
      </c>
      <c r="E141" s="661" t="s">
        <v>3379</v>
      </c>
      <c r="F141" s="664">
        <v>3</v>
      </c>
      <c r="G141" s="664">
        <v>193.68</v>
      </c>
      <c r="H141" s="677">
        <v>1</v>
      </c>
      <c r="I141" s="664"/>
      <c r="J141" s="664"/>
      <c r="K141" s="677">
        <v>0</v>
      </c>
      <c r="L141" s="664">
        <v>3</v>
      </c>
      <c r="M141" s="665">
        <v>193.68</v>
      </c>
    </row>
    <row r="142" spans="1:13" ht="14.4" customHeight="1" x14ac:dyDescent="0.3">
      <c r="A142" s="660" t="s">
        <v>2396</v>
      </c>
      <c r="B142" s="661" t="s">
        <v>3477</v>
      </c>
      <c r="C142" s="661" t="s">
        <v>2901</v>
      </c>
      <c r="D142" s="661" t="s">
        <v>2902</v>
      </c>
      <c r="E142" s="661" t="s">
        <v>2903</v>
      </c>
      <c r="F142" s="664">
        <v>1</v>
      </c>
      <c r="G142" s="664">
        <v>969.48</v>
      </c>
      <c r="H142" s="677">
        <v>1</v>
      </c>
      <c r="I142" s="664"/>
      <c r="J142" s="664"/>
      <c r="K142" s="677">
        <v>0</v>
      </c>
      <c r="L142" s="664">
        <v>1</v>
      </c>
      <c r="M142" s="665">
        <v>969.48</v>
      </c>
    </row>
    <row r="143" spans="1:13" ht="14.4" customHeight="1" x14ac:dyDescent="0.3">
      <c r="A143" s="660" t="s">
        <v>2396</v>
      </c>
      <c r="B143" s="661" t="s">
        <v>3477</v>
      </c>
      <c r="C143" s="661" t="s">
        <v>2904</v>
      </c>
      <c r="D143" s="661" t="s">
        <v>2905</v>
      </c>
      <c r="E143" s="661" t="s">
        <v>2906</v>
      </c>
      <c r="F143" s="664"/>
      <c r="G143" s="664"/>
      <c r="H143" s="677">
        <v>0</v>
      </c>
      <c r="I143" s="664">
        <v>21</v>
      </c>
      <c r="J143" s="664">
        <v>15834.839999999998</v>
      </c>
      <c r="K143" s="677">
        <v>1</v>
      </c>
      <c r="L143" s="664">
        <v>21</v>
      </c>
      <c r="M143" s="665">
        <v>15834.839999999998</v>
      </c>
    </row>
    <row r="144" spans="1:13" ht="14.4" customHeight="1" x14ac:dyDescent="0.3">
      <c r="A144" s="660" t="s">
        <v>2396</v>
      </c>
      <c r="B144" s="661" t="s">
        <v>3477</v>
      </c>
      <c r="C144" s="661" t="s">
        <v>2907</v>
      </c>
      <c r="D144" s="661" t="s">
        <v>2908</v>
      </c>
      <c r="E144" s="661" t="s">
        <v>2909</v>
      </c>
      <c r="F144" s="664"/>
      <c r="G144" s="664"/>
      <c r="H144" s="677">
        <v>0</v>
      </c>
      <c r="I144" s="664">
        <v>6</v>
      </c>
      <c r="J144" s="664">
        <v>6786.36</v>
      </c>
      <c r="K144" s="677">
        <v>1</v>
      </c>
      <c r="L144" s="664">
        <v>6</v>
      </c>
      <c r="M144" s="665">
        <v>6786.36</v>
      </c>
    </row>
    <row r="145" spans="1:13" ht="14.4" customHeight="1" x14ac:dyDescent="0.3">
      <c r="A145" s="660" t="s">
        <v>2396</v>
      </c>
      <c r="B145" s="661" t="s">
        <v>3477</v>
      </c>
      <c r="C145" s="661" t="s">
        <v>2910</v>
      </c>
      <c r="D145" s="661" t="s">
        <v>2911</v>
      </c>
      <c r="E145" s="661" t="s">
        <v>2912</v>
      </c>
      <c r="F145" s="664"/>
      <c r="G145" s="664"/>
      <c r="H145" s="677">
        <v>0</v>
      </c>
      <c r="I145" s="664">
        <v>12</v>
      </c>
      <c r="J145" s="664">
        <v>18096.96</v>
      </c>
      <c r="K145" s="677">
        <v>1</v>
      </c>
      <c r="L145" s="664">
        <v>12</v>
      </c>
      <c r="M145" s="665">
        <v>18096.96</v>
      </c>
    </row>
    <row r="146" spans="1:13" ht="14.4" customHeight="1" x14ac:dyDescent="0.3">
      <c r="A146" s="660" t="s">
        <v>2396</v>
      </c>
      <c r="B146" s="661" t="s">
        <v>3477</v>
      </c>
      <c r="C146" s="661" t="s">
        <v>2913</v>
      </c>
      <c r="D146" s="661" t="s">
        <v>2914</v>
      </c>
      <c r="E146" s="661" t="s">
        <v>2915</v>
      </c>
      <c r="F146" s="664">
        <v>15</v>
      </c>
      <c r="G146" s="664">
        <v>9694.7999999999993</v>
      </c>
      <c r="H146" s="677">
        <v>1</v>
      </c>
      <c r="I146" s="664"/>
      <c r="J146" s="664"/>
      <c r="K146" s="677">
        <v>0</v>
      </c>
      <c r="L146" s="664">
        <v>15</v>
      </c>
      <c r="M146" s="665">
        <v>9694.7999999999993</v>
      </c>
    </row>
    <row r="147" spans="1:13" ht="14.4" customHeight="1" x14ac:dyDescent="0.3">
      <c r="A147" s="660" t="s">
        <v>2396</v>
      </c>
      <c r="B147" s="661" t="s">
        <v>3473</v>
      </c>
      <c r="C147" s="661" t="s">
        <v>3407</v>
      </c>
      <c r="D147" s="661" t="s">
        <v>3408</v>
      </c>
      <c r="E147" s="661" t="s">
        <v>2892</v>
      </c>
      <c r="F147" s="664">
        <v>3</v>
      </c>
      <c r="G147" s="664">
        <v>0</v>
      </c>
      <c r="H147" s="677"/>
      <c r="I147" s="664"/>
      <c r="J147" s="664"/>
      <c r="K147" s="677"/>
      <c r="L147" s="664">
        <v>3</v>
      </c>
      <c r="M147" s="665">
        <v>0</v>
      </c>
    </row>
    <row r="148" spans="1:13" ht="14.4" customHeight="1" x14ac:dyDescent="0.3">
      <c r="A148" s="660" t="s">
        <v>2396</v>
      </c>
      <c r="B148" s="661" t="s">
        <v>3473</v>
      </c>
      <c r="C148" s="661" t="s">
        <v>3409</v>
      </c>
      <c r="D148" s="661" t="s">
        <v>3410</v>
      </c>
      <c r="E148" s="661" t="s">
        <v>2863</v>
      </c>
      <c r="F148" s="664">
        <v>2</v>
      </c>
      <c r="G148" s="664">
        <v>375.84</v>
      </c>
      <c r="H148" s="677">
        <v>1</v>
      </c>
      <c r="I148" s="664"/>
      <c r="J148" s="664"/>
      <c r="K148" s="677">
        <v>0</v>
      </c>
      <c r="L148" s="664">
        <v>2</v>
      </c>
      <c r="M148" s="665">
        <v>375.84</v>
      </c>
    </row>
    <row r="149" spans="1:13" ht="14.4" customHeight="1" x14ac:dyDescent="0.3">
      <c r="A149" s="660" t="s">
        <v>2396</v>
      </c>
      <c r="B149" s="661" t="s">
        <v>3473</v>
      </c>
      <c r="C149" s="661" t="s">
        <v>2763</v>
      </c>
      <c r="D149" s="661" t="s">
        <v>2764</v>
      </c>
      <c r="E149" s="661" t="s">
        <v>2568</v>
      </c>
      <c r="F149" s="664"/>
      <c r="G149" s="664"/>
      <c r="H149" s="677">
        <v>0</v>
      </c>
      <c r="I149" s="664">
        <v>5</v>
      </c>
      <c r="J149" s="664">
        <v>704.75</v>
      </c>
      <c r="K149" s="677">
        <v>1</v>
      </c>
      <c r="L149" s="664">
        <v>5</v>
      </c>
      <c r="M149" s="665">
        <v>704.75</v>
      </c>
    </row>
    <row r="150" spans="1:13" ht="14.4" customHeight="1" x14ac:dyDescent="0.3">
      <c r="A150" s="660" t="s">
        <v>2396</v>
      </c>
      <c r="B150" s="661" t="s">
        <v>3473</v>
      </c>
      <c r="C150" s="661" t="s">
        <v>2888</v>
      </c>
      <c r="D150" s="661" t="s">
        <v>2889</v>
      </c>
      <c r="E150" s="661" t="s">
        <v>2863</v>
      </c>
      <c r="F150" s="664"/>
      <c r="G150" s="664"/>
      <c r="H150" s="677">
        <v>0</v>
      </c>
      <c r="I150" s="664">
        <v>9</v>
      </c>
      <c r="J150" s="664">
        <v>1691.28</v>
      </c>
      <c r="K150" s="677">
        <v>1</v>
      </c>
      <c r="L150" s="664">
        <v>9</v>
      </c>
      <c r="M150" s="665">
        <v>1691.28</v>
      </c>
    </row>
    <row r="151" spans="1:13" ht="14.4" customHeight="1" x14ac:dyDescent="0.3">
      <c r="A151" s="660" t="s">
        <v>2396</v>
      </c>
      <c r="B151" s="661" t="s">
        <v>3473</v>
      </c>
      <c r="C151" s="661" t="s">
        <v>2890</v>
      </c>
      <c r="D151" s="661" t="s">
        <v>2891</v>
      </c>
      <c r="E151" s="661" t="s">
        <v>2892</v>
      </c>
      <c r="F151" s="664"/>
      <c r="G151" s="664"/>
      <c r="H151" s="677">
        <v>0</v>
      </c>
      <c r="I151" s="664">
        <v>13</v>
      </c>
      <c r="J151" s="664">
        <v>1221.48</v>
      </c>
      <c r="K151" s="677">
        <v>1</v>
      </c>
      <c r="L151" s="664">
        <v>13</v>
      </c>
      <c r="M151" s="665">
        <v>1221.48</v>
      </c>
    </row>
    <row r="152" spans="1:13" ht="14.4" customHeight="1" x14ac:dyDescent="0.3">
      <c r="A152" s="660" t="s">
        <v>2396</v>
      </c>
      <c r="B152" s="661" t="s">
        <v>3473</v>
      </c>
      <c r="C152" s="661" t="s">
        <v>2995</v>
      </c>
      <c r="D152" s="661" t="s">
        <v>2891</v>
      </c>
      <c r="E152" s="661" t="s">
        <v>2996</v>
      </c>
      <c r="F152" s="664"/>
      <c r="G152" s="664"/>
      <c r="H152" s="677">
        <v>0</v>
      </c>
      <c r="I152" s="664">
        <v>12</v>
      </c>
      <c r="J152" s="664">
        <v>1879.3200000000002</v>
      </c>
      <c r="K152" s="677">
        <v>1</v>
      </c>
      <c r="L152" s="664">
        <v>12</v>
      </c>
      <c r="M152" s="665">
        <v>1879.3200000000002</v>
      </c>
    </row>
    <row r="153" spans="1:13" ht="14.4" customHeight="1" x14ac:dyDescent="0.3">
      <c r="A153" s="660" t="s">
        <v>2396</v>
      </c>
      <c r="B153" s="661" t="s">
        <v>3473</v>
      </c>
      <c r="C153" s="661" t="s">
        <v>2997</v>
      </c>
      <c r="D153" s="661" t="s">
        <v>2998</v>
      </c>
      <c r="E153" s="661" t="s">
        <v>2999</v>
      </c>
      <c r="F153" s="664"/>
      <c r="G153" s="664"/>
      <c r="H153" s="677">
        <v>0</v>
      </c>
      <c r="I153" s="664">
        <v>3</v>
      </c>
      <c r="J153" s="664">
        <v>902.04</v>
      </c>
      <c r="K153" s="677">
        <v>1</v>
      </c>
      <c r="L153" s="664">
        <v>3</v>
      </c>
      <c r="M153" s="665">
        <v>902.04</v>
      </c>
    </row>
    <row r="154" spans="1:13" ht="14.4" customHeight="1" x14ac:dyDescent="0.3">
      <c r="A154" s="660" t="s">
        <v>2396</v>
      </c>
      <c r="B154" s="661" t="s">
        <v>3478</v>
      </c>
      <c r="C154" s="661" t="s">
        <v>3387</v>
      </c>
      <c r="D154" s="661" t="s">
        <v>3388</v>
      </c>
      <c r="E154" s="661" t="s">
        <v>3389</v>
      </c>
      <c r="F154" s="664"/>
      <c r="G154" s="664"/>
      <c r="H154" s="677">
        <v>0</v>
      </c>
      <c r="I154" s="664">
        <v>2</v>
      </c>
      <c r="J154" s="664">
        <v>819.54</v>
      </c>
      <c r="K154" s="677">
        <v>1</v>
      </c>
      <c r="L154" s="664">
        <v>2</v>
      </c>
      <c r="M154" s="665">
        <v>819.54</v>
      </c>
    </row>
    <row r="155" spans="1:13" ht="14.4" customHeight="1" x14ac:dyDescent="0.3">
      <c r="A155" s="660" t="s">
        <v>2396</v>
      </c>
      <c r="B155" s="661" t="s">
        <v>3479</v>
      </c>
      <c r="C155" s="661" t="s">
        <v>3352</v>
      </c>
      <c r="D155" s="661" t="s">
        <v>3353</v>
      </c>
      <c r="E155" s="661" t="s">
        <v>3354</v>
      </c>
      <c r="F155" s="664">
        <v>2</v>
      </c>
      <c r="G155" s="664">
        <v>1912.26</v>
      </c>
      <c r="H155" s="677">
        <v>1</v>
      </c>
      <c r="I155" s="664"/>
      <c r="J155" s="664"/>
      <c r="K155" s="677">
        <v>0</v>
      </c>
      <c r="L155" s="664">
        <v>2</v>
      </c>
      <c r="M155" s="665">
        <v>1912.26</v>
      </c>
    </row>
    <row r="156" spans="1:13" ht="14.4" customHeight="1" x14ac:dyDescent="0.3">
      <c r="A156" s="660" t="s">
        <v>2396</v>
      </c>
      <c r="B156" s="661" t="s">
        <v>3479</v>
      </c>
      <c r="C156" s="661" t="s">
        <v>3269</v>
      </c>
      <c r="D156" s="661" t="s">
        <v>3270</v>
      </c>
      <c r="E156" s="661" t="s">
        <v>2842</v>
      </c>
      <c r="F156" s="664">
        <v>4</v>
      </c>
      <c r="G156" s="664">
        <v>3393.96</v>
      </c>
      <c r="H156" s="677">
        <v>1</v>
      </c>
      <c r="I156" s="664"/>
      <c r="J156" s="664"/>
      <c r="K156" s="677">
        <v>0</v>
      </c>
      <c r="L156" s="664">
        <v>4</v>
      </c>
      <c r="M156" s="665">
        <v>3393.96</v>
      </c>
    </row>
    <row r="157" spans="1:13" ht="14.4" customHeight="1" x14ac:dyDescent="0.3">
      <c r="A157" s="660" t="s">
        <v>2396</v>
      </c>
      <c r="B157" s="661" t="s">
        <v>3479</v>
      </c>
      <c r="C157" s="661" t="s">
        <v>3355</v>
      </c>
      <c r="D157" s="661" t="s">
        <v>3356</v>
      </c>
      <c r="E157" s="661" t="s">
        <v>2842</v>
      </c>
      <c r="F157" s="664">
        <v>2</v>
      </c>
      <c r="G157" s="664">
        <v>1696.98</v>
      </c>
      <c r="H157" s="677">
        <v>1</v>
      </c>
      <c r="I157" s="664"/>
      <c r="J157" s="664"/>
      <c r="K157" s="677">
        <v>0</v>
      </c>
      <c r="L157" s="664">
        <v>2</v>
      </c>
      <c r="M157" s="665">
        <v>1696.98</v>
      </c>
    </row>
    <row r="158" spans="1:13" ht="14.4" customHeight="1" x14ac:dyDescent="0.3">
      <c r="A158" s="660" t="s">
        <v>2396</v>
      </c>
      <c r="B158" s="661" t="s">
        <v>3479</v>
      </c>
      <c r="C158" s="661" t="s">
        <v>3115</v>
      </c>
      <c r="D158" s="661" t="s">
        <v>3113</v>
      </c>
      <c r="E158" s="661" t="s">
        <v>3116</v>
      </c>
      <c r="F158" s="664"/>
      <c r="G158" s="664"/>
      <c r="H158" s="677">
        <v>0</v>
      </c>
      <c r="I158" s="664">
        <v>3</v>
      </c>
      <c r="J158" s="664">
        <v>1611.3600000000001</v>
      </c>
      <c r="K158" s="677">
        <v>1</v>
      </c>
      <c r="L158" s="664">
        <v>3</v>
      </c>
      <c r="M158" s="665">
        <v>1611.3600000000001</v>
      </c>
    </row>
    <row r="159" spans="1:13" ht="14.4" customHeight="1" x14ac:dyDescent="0.3">
      <c r="A159" s="660" t="s">
        <v>2396</v>
      </c>
      <c r="B159" s="661" t="s">
        <v>3479</v>
      </c>
      <c r="C159" s="661" t="s">
        <v>2841</v>
      </c>
      <c r="D159" s="661" t="s">
        <v>2839</v>
      </c>
      <c r="E159" s="661" t="s">
        <v>2842</v>
      </c>
      <c r="F159" s="664"/>
      <c r="G159" s="664"/>
      <c r="H159" s="677">
        <v>0</v>
      </c>
      <c r="I159" s="664">
        <v>64</v>
      </c>
      <c r="J159" s="664">
        <v>54303.360000000008</v>
      </c>
      <c r="K159" s="677">
        <v>1</v>
      </c>
      <c r="L159" s="664">
        <v>64</v>
      </c>
      <c r="M159" s="665">
        <v>54303.360000000008</v>
      </c>
    </row>
    <row r="160" spans="1:13" ht="14.4" customHeight="1" x14ac:dyDescent="0.3">
      <c r="A160" s="660" t="s">
        <v>2396</v>
      </c>
      <c r="B160" s="661" t="s">
        <v>3480</v>
      </c>
      <c r="C160" s="661" t="s">
        <v>3188</v>
      </c>
      <c r="D160" s="661" t="s">
        <v>3189</v>
      </c>
      <c r="E160" s="661" t="s">
        <v>3190</v>
      </c>
      <c r="F160" s="664"/>
      <c r="G160" s="664"/>
      <c r="H160" s="677">
        <v>0</v>
      </c>
      <c r="I160" s="664">
        <v>4</v>
      </c>
      <c r="J160" s="664">
        <v>5144.8</v>
      </c>
      <c r="K160" s="677">
        <v>1</v>
      </c>
      <c r="L160" s="664">
        <v>4</v>
      </c>
      <c r="M160" s="665">
        <v>5144.8</v>
      </c>
    </row>
    <row r="161" spans="1:13" ht="14.4" customHeight="1" x14ac:dyDescent="0.3">
      <c r="A161" s="660" t="s">
        <v>2396</v>
      </c>
      <c r="B161" s="661" t="s">
        <v>3480</v>
      </c>
      <c r="C161" s="661" t="s">
        <v>2881</v>
      </c>
      <c r="D161" s="661" t="s">
        <v>2882</v>
      </c>
      <c r="E161" s="661" t="s">
        <v>2883</v>
      </c>
      <c r="F161" s="664"/>
      <c r="G161" s="664"/>
      <c r="H161" s="677">
        <v>0</v>
      </c>
      <c r="I161" s="664">
        <v>26</v>
      </c>
      <c r="J161" s="664">
        <v>44602.479999999996</v>
      </c>
      <c r="K161" s="677">
        <v>1</v>
      </c>
      <c r="L161" s="664">
        <v>26</v>
      </c>
      <c r="M161" s="665">
        <v>44602.479999999996</v>
      </c>
    </row>
    <row r="162" spans="1:13" ht="14.4" customHeight="1" x14ac:dyDescent="0.3">
      <c r="A162" s="660" t="s">
        <v>2396</v>
      </c>
      <c r="B162" s="661" t="s">
        <v>3491</v>
      </c>
      <c r="C162" s="661" t="s">
        <v>3327</v>
      </c>
      <c r="D162" s="661" t="s">
        <v>3328</v>
      </c>
      <c r="E162" s="661" t="s">
        <v>3329</v>
      </c>
      <c r="F162" s="664">
        <v>1</v>
      </c>
      <c r="G162" s="664">
        <v>16.920000000000002</v>
      </c>
      <c r="H162" s="677">
        <v>1</v>
      </c>
      <c r="I162" s="664"/>
      <c r="J162" s="664"/>
      <c r="K162" s="677">
        <v>0</v>
      </c>
      <c r="L162" s="664">
        <v>1</v>
      </c>
      <c r="M162" s="665">
        <v>16.920000000000002</v>
      </c>
    </row>
    <row r="163" spans="1:13" ht="14.4" customHeight="1" x14ac:dyDescent="0.3">
      <c r="A163" s="660" t="s">
        <v>2396</v>
      </c>
      <c r="B163" s="661" t="s">
        <v>3482</v>
      </c>
      <c r="C163" s="661" t="s">
        <v>2857</v>
      </c>
      <c r="D163" s="661" t="s">
        <v>2858</v>
      </c>
      <c r="E163" s="661" t="s">
        <v>2859</v>
      </c>
      <c r="F163" s="664"/>
      <c r="G163" s="664"/>
      <c r="H163" s="677">
        <v>0</v>
      </c>
      <c r="I163" s="664">
        <v>2</v>
      </c>
      <c r="J163" s="664">
        <v>227.32</v>
      </c>
      <c r="K163" s="677">
        <v>1</v>
      </c>
      <c r="L163" s="664">
        <v>2</v>
      </c>
      <c r="M163" s="665">
        <v>227.32</v>
      </c>
    </row>
    <row r="164" spans="1:13" ht="14.4" customHeight="1" x14ac:dyDescent="0.3">
      <c r="A164" s="660" t="s">
        <v>2397</v>
      </c>
      <c r="B164" s="661" t="s">
        <v>3478</v>
      </c>
      <c r="C164" s="661" t="s">
        <v>2664</v>
      </c>
      <c r="D164" s="661" t="s">
        <v>2665</v>
      </c>
      <c r="E164" s="661" t="s">
        <v>2666</v>
      </c>
      <c r="F164" s="664"/>
      <c r="G164" s="664"/>
      <c r="H164" s="677">
        <v>0</v>
      </c>
      <c r="I164" s="664">
        <v>1</v>
      </c>
      <c r="J164" s="664">
        <v>30.2</v>
      </c>
      <c r="K164" s="677">
        <v>1</v>
      </c>
      <c r="L164" s="664">
        <v>1</v>
      </c>
      <c r="M164" s="665">
        <v>30.2</v>
      </c>
    </row>
    <row r="165" spans="1:13" ht="14.4" customHeight="1" x14ac:dyDescent="0.3">
      <c r="A165" s="660" t="s">
        <v>2398</v>
      </c>
      <c r="B165" s="661" t="s">
        <v>3476</v>
      </c>
      <c r="C165" s="661" t="s">
        <v>2667</v>
      </c>
      <c r="D165" s="661" t="s">
        <v>2668</v>
      </c>
      <c r="E165" s="661" t="s">
        <v>2545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2399</v>
      </c>
      <c r="B166" s="661" t="s">
        <v>3492</v>
      </c>
      <c r="C166" s="661" t="s">
        <v>2686</v>
      </c>
      <c r="D166" s="661" t="s">
        <v>2687</v>
      </c>
      <c r="E166" s="661" t="s">
        <v>2575</v>
      </c>
      <c r="F166" s="664"/>
      <c r="G166" s="664"/>
      <c r="H166" s="677">
        <v>0</v>
      </c>
      <c r="I166" s="664">
        <v>1</v>
      </c>
      <c r="J166" s="664">
        <v>583.62</v>
      </c>
      <c r="K166" s="677">
        <v>1</v>
      </c>
      <c r="L166" s="664">
        <v>1</v>
      </c>
      <c r="M166" s="665">
        <v>583.62</v>
      </c>
    </row>
    <row r="167" spans="1:13" ht="14.4" customHeight="1" x14ac:dyDescent="0.3">
      <c r="A167" s="660" t="s">
        <v>2399</v>
      </c>
      <c r="B167" s="661" t="s">
        <v>3493</v>
      </c>
      <c r="C167" s="661" t="s">
        <v>2689</v>
      </c>
      <c r="D167" s="661" t="s">
        <v>2690</v>
      </c>
      <c r="E167" s="661" t="s">
        <v>798</v>
      </c>
      <c r="F167" s="664">
        <v>3</v>
      </c>
      <c r="G167" s="664">
        <v>389.07</v>
      </c>
      <c r="H167" s="677">
        <v>1</v>
      </c>
      <c r="I167" s="664"/>
      <c r="J167" s="664"/>
      <c r="K167" s="677">
        <v>0</v>
      </c>
      <c r="L167" s="664">
        <v>3</v>
      </c>
      <c r="M167" s="665">
        <v>389.07</v>
      </c>
    </row>
    <row r="168" spans="1:13" ht="14.4" customHeight="1" x14ac:dyDescent="0.3">
      <c r="A168" s="660" t="s">
        <v>2400</v>
      </c>
      <c r="B168" s="661" t="s">
        <v>2303</v>
      </c>
      <c r="C168" s="661" t="s">
        <v>2437</v>
      </c>
      <c r="D168" s="661" t="s">
        <v>2438</v>
      </c>
      <c r="E168" s="661" t="s">
        <v>2439</v>
      </c>
      <c r="F168" s="664"/>
      <c r="G168" s="664"/>
      <c r="H168" s="677">
        <v>0</v>
      </c>
      <c r="I168" s="664">
        <v>3</v>
      </c>
      <c r="J168" s="664">
        <v>359.1</v>
      </c>
      <c r="K168" s="677">
        <v>1</v>
      </c>
      <c r="L168" s="664">
        <v>3</v>
      </c>
      <c r="M168" s="665">
        <v>359.1</v>
      </c>
    </row>
    <row r="169" spans="1:13" ht="14.4" customHeight="1" x14ac:dyDescent="0.3">
      <c r="A169" s="660" t="s">
        <v>2400</v>
      </c>
      <c r="B169" s="661" t="s">
        <v>3476</v>
      </c>
      <c r="C169" s="661" t="s">
        <v>2462</v>
      </c>
      <c r="D169" s="661" t="s">
        <v>2463</v>
      </c>
      <c r="E169" s="661" t="s">
        <v>2464</v>
      </c>
      <c r="F169" s="664"/>
      <c r="G169" s="664"/>
      <c r="H169" s="677">
        <v>0</v>
      </c>
      <c r="I169" s="664">
        <v>1</v>
      </c>
      <c r="J169" s="664">
        <v>193.68</v>
      </c>
      <c r="K169" s="677">
        <v>1</v>
      </c>
      <c r="L169" s="664">
        <v>1</v>
      </c>
      <c r="M169" s="665">
        <v>193.68</v>
      </c>
    </row>
    <row r="170" spans="1:13" ht="14.4" customHeight="1" x14ac:dyDescent="0.3">
      <c r="A170" s="660" t="s">
        <v>2403</v>
      </c>
      <c r="B170" s="661" t="s">
        <v>2258</v>
      </c>
      <c r="C170" s="661" t="s">
        <v>1576</v>
      </c>
      <c r="D170" s="661" t="s">
        <v>1577</v>
      </c>
      <c r="E170" s="661" t="s">
        <v>1578</v>
      </c>
      <c r="F170" s="664"/>
      <c r="G170" s="664"/>
      <c r="H170" s="677">
        <v>0</v>
      </c>
      <c r="I170" s="664">
        <v>2</v>
      </c>
      <c r="J170" s="664">
        <v>17.579999999999998</v>
      </c>
      <c r="K170" s="677">
        <v>1</v>
      </c>
      <c r="L170" s="664">
        <v>2</v>
      </c>
      <c r="M170" s="665">
        <v>17.579999999999998</v>
      </c>
    </row>
    <row r="171" spans="1:13" ht="14.4" customHeight="1" x14ac:dyDescent="0.3">
      <c r="A171" s="660" t="s">
        <v>2403</v>
      </c>
      <c r="B171" s="661" t="s">
        <v>2302</v>
      </c>
      <c r="C171" s="661" t="s">
        <v>2720</v>
      </c>
      <c r="D171" s="661" t="s">
        <v>2526</v>
      </c>
      <c r="E171" s="661" t="s">
        <v>2721</v>
      </c>
      <c r="F171" s="664">
        <v>1</v>
      </c>
      <c r="G171" s="664">
        <v>0</v>
      </c>
      <c r="H171" s="677"/>
      <c r="I171" s="664"/>
      <c r="J171" s="664"/>
      <c r="K171" s="677"/>
      <c r="L171" s="664">
        <v>1</v>
      </c>
      <c r="M171" s="665">
        <v>0</v>
      </c>
    </row>
    <row r="172" spans="1:13" ht="14.4" customHeight="1" x14ac:dyDescent="0.3">
      <c r="A172" s="660" t="s">
        <v>2404</v>
      </c>
      <c r="B172" s="661" t="s">
        <v>3487</v>
      </c>
      <c r="C172" s="661" t="s">
        <v>2743</v>
      </c>
      <c r="D172" s="661" t="s">
        <v>2744</v>
      </c>
      <c r="E172" s="661" t="s">
        <v>2745</v>
      </c>
      <c r="F172" s="664">
        <v>1</v>
      </c>
      <c r="G172" s="664">
        <v>340.97</v>
      </c>
      <c r="H172" s="677">
        <v>1</v>
      </c>
      <c r="I172" s="664"/>
      <c r="J172" s="664"/>
      <c r="K172" s="677">
        <v>0</v>
      </c>
      <c r="L172" s="664">
        <v>1</v>
      </c>
      <c r="M172" s="665">
        <v>340.97</v>
      </c>
    </row>
    <row r="173" spans="1:13" ht="14.4" customHeight="1" thickBot="1" x14ac:dyDescent="0.35">
      <c r="A173" s="666" t="s">
        <v>2404</v>
      </c>
      <c r="B173" s="667" t="s">
        <v>3490</v>
      </c>
      <c r="C173" s="667" t="s">
        <v>2747</v>
      </c>
      <c r="D173" s="667" t="s">
        <v>2748</v>
      </c>
      <c r="E173" s="667" t="s">
        <v>2749</v>
      </c>
      <c r="F173" s="670">
        <v>1</v>
      </c>
      <c r="G173" s="670">
        <v>340.97</v>
      </c>
      <c r="H173" s="678">
        <v>1</v>
      </c>
      <c r="I173" s="670"/>
      <c r="J173" s="670"/>
      <c r="K173" s="678">
        <v>0</v>
      </c>
      <c r="L173" s="670">
        <v>1</v>
      </c>
      <c r="M173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564</v>
      </c>
      <c r="B5" s="645" t="s">
        <v>565</v>
      </c>
      <c r="C5" s="646" t="s">
        <v>566</v>
      </c>
      <c r="D5" s="646" t="s">
        <v>566</v>
      </c>
      <c r="E5" s="646"/>
      <c r="F5" s="646" t="s">
        <v>566</v>
      </c>
      <c r="G5" s="646" t="s">
        <v>566</v>
      </c>
      <c r="H5" s="646" t="s">
        <v>566</v>
      </c>
      <c r="I5" s="647" t="s">
        <v>566</v>
      </c>
      <c r="J5" s="648" t="s">
        <v>74</v>
      </c>
    </row>
    <row r="6" spans="1:10" ht="14.4" customHeight="1" x14ac:dyDescent="0.3">
      <c r="A6" s="644" t="s">
        <v>564</v>
      </c>
      <c r="B6" s="645" t="s">
        <v>356</v>
      </c>
      <c r="C6" s="646">
        <v>244.62558999999797</v>
      </c>
      <c r="D6" s="646">
        <v>187.25400000000099</v>
      </c>
      <c r="E6" s="646"/>
      <c r="F6" s="646">
        <v>118.24460999999999</v>
      </c>
      <c r="G6" s="646">
        <v>149.66666195252932</v>
      </c>
      <c r="H6" s="646">
        <v>-31.42205195252933</v>
      </c>
      <c r="I6" s="647">
        <v>0.79005309838141746</v>
      </c>
      <c r="J6" s="648" t="s">
        <v>1</v>
      </c>
    </row>
    <row r="7" spans="1:10" ht="14.4" customHeight="1" x14ac:dyDescent="0.3">
      <c r="A7" s="644" t="s">
        <v>564</v>
      </c>
      <c r="B7" s="645" t="s">
        <v>357</v>
      </c>
      <c r="C7" s="646">
        <v>1.1677699999989999</v>
      </c>
      <c r="D7" s="646">
        <v>1.1836899999999999</v>
      </c>
      <c r="E7" s="646"/>
      <c r="F7" s="646">
        <v>1.73546</v>
      </c>
      <c r="G7" s="646">
        <v>0.93458997056266668</v>
      </c>
      <c r="H7" s="646">
        <v>0.80087002943733332</v>
      </c>
      <c r="I7" s="647">
        <v>1.8569212752787967</v>
      </c>
      <c r="J7" s="648" t="s">
        <v>1</v>
      </c>
    </row>
    <row r="8" spans="1:10" ht="14.4" customHeight="1" x14ac:dyDescent="0.3">
      <c r="A8" s="644" t="s">
        <v>564</v>
      </c>
      <c r="B8" s="645" t="s">
        <v>358</v>
      </c>
      <c r="C8" s="646">
        <v>242.77031999999798</v>
      </c>
      <c r="D8" s="646">
        <v>254.42021000000003</v>
      </c>
      <c r="E8" s="646"/>
      <c r="F8" s="646">
        <v>284.87998999999996</v>
      </c>
      <c r="G8" s="646">
        <v>278.75633139796366</v>
      </c>
      <c r="H8" s="646">
        <v>6.1236586020363006</v>
      </c>
      <c r="I8" s="647">
        <v>1.0219677830143845</v>
      </c>
      <c r="J8" s="648" t="s">
        <v>1</v>
      </c>
    </row>
    <row r="9" spans="1:10" ht="14.4" customHeight="1" x14ac:dyDescent="0.3">
      <c r="A9" s="644" t="s">
        <v>564</v>
      </c>
      <c r="B9" s="645" t="s">
        <v>359</v>
      </c>
      <c r="C9" s="646">
        <v>2295.1053499999994</v>
      </c>
      <c r="D9" s="646">
        <v>2463.6324600000039</v>
      </c>
      <c r="E9" s="646"/>
      <c r="F9" s="646">
        <v>2279.4598300000007</v>
      </c>
      <c r="G9" s="646">
        <v>2601.9588420461928</v>
      </c>
      <c r="H9" s="646">
        <v>-322.49901204619209</v>
      </c>
      <c r="I9" s="647">
        <v>0.87605529847944197</v>
      </c>
      <c r="J9" s="648" t="s">
        <v>1</v>
      </c>
    </row>
    <row r="10" spans="1:10" ht="14.4" customHeight="1" x14ac:dyDescent="0.3">
      <c r="A10" s="644" t="s">
        <v>564</v>
      </c>
      <c r="B10" s="645" t="s">
        <v>360</v>
      </c>
      <c r="C10" s="646">
        <v>0</v>
      </c>
      <c r="D10" s="646">
        <v>0</v>
      </c>
      <c r="E10" s="646"/>
      <c r="F10" s="646" t="s">
        <v>566</v>
      </c>
      <c r="G10" s="646" t="s">
        <v>566</v>
      </c>
      <c r="H10" s="646" t="s">
        <v>566</v>
      </c>
      <c r="I10" s="647" t="s">
        <v>566</v>
      </c>
      <c r="J10" s="648" t="s">
        <v>1</v>
      </c>
    </row>
    <row r="11" spans="1:10" ht="14.4" customHeight="1" x14ac:dyDescent="0.3">
      <c r="A11" s="644" t="s">
        <v>564</v>
      </c>
      <c r="B11" s="645" t="s">
        <v>361</v>
      </c>
      <c r="C11" s="646">
        <v>145.25347999999804</v>
      </c>
      <c r="D11" s="646">
        <v>158.19273999999999</v>
      </c>
      <c r="E11" s="646"/>
      <c r="F11" s="646">
        <v>154.18779000000001</v>
      </c>
      <c r="G11" s="646">
        <v>159.99999496038731</v>
      </c>
      <c r="H11" s="646">
        <v>-5.8122049603873052</v>
      </c>
      <c r="I11" s="647">
        <v>0.9636737178533894</v>
      </c>
      <c r="J11" s="648" t="s">
        <v>1</v>
      </c>
    </row>
    <row r="12" spans="1:10" ht="14.4" customHeight="1" x14ac:dyDescent="0.3">
      <c r="A12" s="644" t="s">
        <v>564</v>
      </c>
      <c r="B12" s="645" t="s">
        <v>362</v>
      </c>
      <c r="C12" s="646">
        <v>30.29486</v>
      </c>
      <c r="D12" s="646">
        <v>26.513179999999998</v>
      </c>
      <c r="E12" s="646"/>
      <c r="F12" s="646">
        <v>33.97963</v>
      </c>
      <c r="G12" s="646">
        <v>26.666665826730998</v>
      </c>
      <c r="H12" s="646">
        <v>7.3129641732690018</v>
      </c>
      <c r="I12" s="647">
        <v>1.2742361651353651</v>
      </c>
      <c r="J12" s="648" t="s">
        <v>1</v>
      </c>
    </row>
    <row r="13" spans="1:10" ht="14.4" customHeight="1" x14ac:dyDescent="0.3">
      <c r="A13" s="644" t="s">
        <v>564</v>
      </c>
      <c r="B13" s="645" t="s">
        <v>363</v>
      </c>
      <c r="C13" s="646">
        <v>80.364249999996005</v>
      </c>
      <c r="D13" s="646">
        <v>66.87915000000001</v>
      </c>
      <c r="E13" s="646"/>
      <c r="F13" s="646">
        <v>156.04472999999999</v>
      </c>
      <c r="G13" s="646">
        <v>84.333330677036997</v>
      </c>
      <c r="H13" s="646">
        <v>71.71139932296299</v>
      </c>
      <c r="I13" s="647">
        <v>1.8503328250794342</v>
      </c>
      <c r="J13" s="648" t="s">
        <v>1</v>
      </c>
    </row>
    <row r="14" spans="1:10" ht="14.4" customHeight="1" x14ac:dyDescent="0.3">
      <c r="A14" s="644" t="s">
        <v>564</v>
      </c>
      <c r="B14" s="645" t="s">
        <v>364</v>
      </c>
      <c r="C14" s="646">
        <v>103.219709999999</v>
      </c>
      <c r="D14" s="646">
        <v>126.41668</v>
      </c>
      <c r="E14" s="646"/>
      <c r="F14" s="646">
        <v>161.03720000000001</v>
      </c>
      <c r="G14" s="646">
        <v>141.81937564254136</v>
      </c>
      <c r="H14" s="646">
        <v>19.217824357458653</v>
      </c>
      <c r="I14" s="647">
        <v>1.1355091592413831</v>
      </c>
      <c r="J14" s="648" t="s">
        <v>1</v>
      </c>
    </row>
    <row r="15" spans="1:10" ht="14.4" customHeight="1" x14ac:dyDescent="0.3">
      <c r="A15" s="644" t="s">
        <v>564</v>
      </c>
      <c r="B15" s="645" t="s">
        <v>365</v>
      </c>
      <c r="C15" s="646" t="s">
        <v>566</v>
      </c>
      <c r="D15" s="646">
        <v>0</v>
      </c>
      <c r="E15" s="646"/>
      <c r="F15" s="646">
        <v>16.033000000000001</v>
      </c>
      <c r="G15" s="646">
        <v>46.666665196779668</v>
      </c>
      <c r="H15" s="646">
        <v>-30.633665196779667</v>
      </c>
      <c r="I15" s="647">
        <v>0.34356429653572917</v>
      </c>
      <c r="J15" s="648" t="s">
        <v>1</v>
      </c>
    </row>
    <row r="16" spans="1:10" ht="14.4" customHeight="1" x14ac:dyDescent="0.3">
      <c r="A16" s="644" t="s">
        <v>564</v>
      </c>
      <c r="B16" s="645" t="s">
        <v>366</v>
      </c>
      <c r="C16" s="646">
        <v>228.08935999999898</v>
      </c>
      <c r="D16" s="646">
        <v>129.50219000000001</v>
      </c>
      <c r="E16" s="646"/>
      <c r="F16" s="646">
        <v>157.44075000000001</v>
      </c>
      <c r="G16" s="646">
        <v>158.99999499188533</v>
      </c>
      <c r="H16" s="646">
        <v>-1.559244991885322</v>
      </c>
      <c r="I16" s="647">
        <v>0.99019342741510841</v>
      </c>
      <c r="J16" s="648" t="s">
        <v>1</v>
      </c>
    </row>
    <row r="17" spans="1:10" ht="14.4" customHeight="1" x14ac:dyDescent="0.3">
      <c r="A17" s="644" t="s">
        <v>564</v>
      </c>
      <c r="B17" s="645" t="s">
        <v>367</v>
      </c>
      <c r="C17" s="646" t="s">
        <v>566</v>
      </c>
      <c r="D17" s="646" t="s">
        <v>566</v>
      </c>
      <c r="E17" s="646"/>
      <c r="F17" s="646">
        <v>523.67838000000006</v>
      </c>
      <c r="G17" s="646">
        <v>0</v>
      </c>
      <c r="H17" s="646">
        <v>523.67838000000006</v>
      </c>
      <c r="I17" s="647" t="s">
        <v>566</v>
      </c>
      <c r="J17" s="648" t="s">
        <v>1</v>
      </c>
    </row>
    <row r="18" spans="1:10" ht="14.4" customHeight="1" x14ac:dyDescent="0.3">
      <c r="A18" s="644" t="s">
        <v>564</v>
      </c>
      <c r="B18" s="645" t="s">
        <v>567</v>
      </c>
      <c r="C18" s="646">
        <v>3370.8906899999865</v>
      </c>
      <c r="D18" s="646">
        <v>3413.9943000000048</v>
      </c>
      <c r="E18" s="646"/>
      <c r="F18" s="646">
        <v>3886.7213700000011</v>
      </c>
      <c r="G18" s="646">
        <v>3649.8024526626095</v>
      </c>
      <c r="H18" s="646">
        <v>236.91891733739158</v>
      </c>
      <c r="I18" s="647">
        <v>1.0649128056683053</v>
      </c>
      <c r="J18" s="648" t="s">
        <v>568</v>
      </c>
    </row>
    <row r="20" spans="1:10" ht="14.4" customHeight="1" x14ac:dyDescent="0.3">
      <c r="A20" s="644" t="s">
        <v>564</v>
      </c>
      <c r="B20" s="645" t="s">
        <v>565</v>
      </c>
      <c r="C20" s="646" t="s">
        <v>566</v>
      </c>
      <c r="D20" s="646" t="s">
        <v>566</v>
      </c>
      <c r="E20" s="646"/>
      <c r="F20" s="646" t="s">
        <v>566</v>
      </c>
      <c r="G20" s="646" t="s">
        <v>566</v>
      </c>
      <c r="H20" s="646" t="s">
        <v>566</v>
      </c>
      <c r="I20" s="647" t="s">
        <v>566</v>
      </c>
      <c r="J20" s="648" t="s">
        <v>74</v>
      </c>
    </row>
    <row r="21" spans="1:10" ht="14.4" customHeight="1" x14ac:dyDescent="0.3">
      <c r="A21" s="644" t="s">
        <v>569</v>
      </c>
      <c r="B21" s="645" t="s">
        <v>570</v>
      </c>
      <c r="C21" s="646" t="s">
        <v>566</v>
      </c>
      <c r="D21" s="646" t="s">
        <v>566</v>
      </c>
      <c r="E21" s="646"/>
      <c r="F21" s="646" t="s">
        <v>566</v>
      </c>
      <c r="G21" s="646" t="s">
        <v>566</v>
      </c>
      <c r="H21" s="646" t="s">
        <v>566</v>
      </c>
      <c r="I21" s="647" t="s">
        <v>566</v>
      </c>
      <c r="J21" s="648" t="s">
        <v>0</v>
      </c>
    </row>
    <row r="22" spans="1:10" ht="14.4" customHeight="1" x14ac:dyDescent="0.3">
      <c r="A22" s="644" t="s">
        <v>569</v>
      </c>
      <c r="B22" s="645" t="s">
        <v>356</v>
      </c>
      <c r="C22" s="646">
        <v>0.114</v>
      </c>
      <c r="D22" s="646">
        <v>0</v>
      </c>
      <c r="E22" s="646"/>
      <c r="F22" s="646" t="s">
        <v>566</v>
      </c>
      <c r="G22" s="646" t="s">
        <v>566</v>
      </c>
      <c r="H22" s="646" t="s">
        <v>566</v>
      </c>
      <c r="I22" s="647" t="s">
        <v>566</v>
      </c>
      <c r="J22" s="648" t="s">
        <v>1</v>
      </c>
    </row>
    <row r="23" spans="1:10" ht="14.4" customHeight="1" x14ac:dyDescent="0.3">
      <c r="A23" s="644" t="s">
        <v>569</v>
      </c>
      <c r="B23" s="645" t="s">
        <v>358</v>
      </c>
      <c r="C23" s="646">
        <v>2.5728999999999997</v>
      </c>
      <c r="D23" s="646">
        <v>1.3750499999999999</v>
      </c>
      <c r="E23" s="646"/>
      <c r="F23" s="646">
        <v>3.2805</v>
      </c>
      <c r="G23" s="646">
        <v>1.6307035014906666</v>
      </c>
      <c r="H23" s="646">
        <v>1.6497964985093334</v>
      </c>
      <c r="I23" s="647">
        <v>2.0117084417867588</v>
      </c>
      <c r="J23" s="648" t="s">
        <v>1</v>
      </c>
    </row>
    <row r="24" spans="1:10" ht="14.4" customHeight="1" x14ac:dyDescent="0.3">
      <c r="A24" s="644" t="s">
        <v>569</v>
      </c>
      <c r="B24" s="645" t="s">
        <v>359</v>
      </c>
      <c r="C24" s="646">
        <v>1.2951000000000001</v>
      </c>
      <c r="D24" s="646">
        <v>2.0293000000000001</v>
      </c>
      <c r="E24" s="646"/>
      <c r="F24" s="646">
        <v>0.42119999999999996</v>
      </c>
      <c r="G24" s="646">
        <v>1.8270425854526666</v>
      </c>
      <c r="H24" s="646">
        <v>-1.4058425854526666</v>
      </c>
      <c r="I24" s="647">
        <v>0.23053649835734058</v>
      </c>
      <c r="J24" s="648" t="s">
        <v>1</v>
      </c>
    </row>
    <row r="25" spans="1:10" ht="14.4" customHeight="1" x14ac:dyDescent="0.3">
      <c r="A25" s="644" t="s">
        <v>569</v>
      </c>
      <c r="B25" s="645" t="s">
        <v>363</v>
      </c>
      <c r="C25" s="646">
        <v>11.430999999999001</v>
      </c>
      <c r="D25" s="646">
        <v>9.0527599999999993</v>
      </c>
      <c r="E25" s="646"/>
      <c r="F25" s="646">
        <v>32.416820000000001</v>
      </c>
      <c r="G25" s="646">
        <v>10.439803527389666</v>
      </c>
      <c r="H25" s="646">
        <v>21.977016472610337</v>
      </c>
      <c r="I25" s="647">
        <v>3.1051178228547944</v>
      </c>
      <c r="J25" s="648" t="s">
        <v>1</v>
      </c>
    </row>
    <row r="26" spans="1:10" ht="14.4" customHeight="1" x14ac:dyDescent="0.3">
      <c r="A26" s="644" t="s">
        <v>569</v>
      </c>
      <c r="B26" s="645" t="s">
        <v>364</v>
      </c>
      <c r="C26" s="646">
        <v>0.60399999999999998</v>
      </c>
      <c r="D26" s="646">
        <v>0.69599999999999995</v>
      </c>
      <c r="E26" s="646"/>
      <c r="F26" s="646">
        <v>1.6808899999999998</v>
      </c>
      <c r="G26" s="646">
        <v>1.0255564057903335</v>
      </c>
      <c r="H26" s="646">
        <v>0.6553335942096663</v>
      </c>
      <c r="I26" s="647">
        <v>1.6390029748823429</v>
      </c>
      <c r="J26" s="648" t="s">
        <v>1</v>
      </c>
    </row>
    <row r="27" spans="1:10" ht="14.4" customHeight="1" x14ac:dyDescent="0.3">
      <c r="A27" s="644" t="s">
        <v>569</v>
      </c>
      <c r="B27" s="645" t="s">
        <v>366</v>
      </c>
      <c r="C27" s="646" t="s">
        <v>566</v>
      </c>
      <c r="D27" s="646" t="s">
        <v>566</v>
      </c>
      <c r="E27" s="646"/>
      <c r="F27" s="646">
        <v>5.2294999999999998</v>
      </c>
      <c r="G27" s="646">
        <v>0</v>
      </c>
      <c r="H27" s="646">
        <v>5.2294999999999998</v>
      </c>
      <c r="I27" s="647" t="s">
        <v>566</v>
      </c>
      <c r="J27" s="648" t="s">
        <v>1</v>
      </c>
    </row>
    <row r="28" spans="1:10" ht="14.4" customHeight="1" x14ac:dyDescent="0.3">
      <c r="A28" s="644" t="s">
        <v>569</v>
      </c>
      <c r="B28" s="645" t="s">
        <v>571</v>
      </c>
      <c r="C28" s="646">
        <v>16.016999999999001</v>
      </c>
      <c r="D28" s="646">
        <v>13.15311</v>
      </c>
      <c r="E28" s="646"/>
      <c r="F28" s="646">
        <v>43.028910000000003</v>
      </c>
      <c r="G28" s="646">
        <v>14.923106020123331</v>
      </c>
      <c r="H28" s="646">
        <v>28.105803979876672</v>
      </c>
      <c r="I28" s="647">
        <v>2.8833749449998476</v>
      </c>
      <c r="J28" s="648" t="s">
        <v>572</v>
      </c>
    </row>
    <row r="29" spans="1:10" ht="14.4" customHeight="1" x14ac:dyDescent="0.3">
      <c r="A29" s="644" t="s">
        <v>566</v>
      </c>
      <c r="B29" s="645" t="s">
        <v>566</v>
      </c>
      <c r="C29" s="646" t="s">
        <v>566</v>
      </c>
      <c r="D29" s="646" t="s">
        <v>566</v>
      </c>
      <c r="E29" s="646"/>
      <c r="F29" s="646" t="s">
        <v>566</v>
      </c>
      <c r="G29" s="646" t="s">
        <v>566</v>
      </c>
      <c r="H29" s="646" t="s">
        <v>566</v>
      </c>
      <c r="I29" s="647" t="s">
        <v>566</v>
      </c>
      <c r="J29" s="648" t="s">
        <v>573</v>
      </c>
    </row>
    <row r="30" spans="1:10" ht="14.4" customHeight="1" x14ac:dyDescent="0.3">
      <c r="A30" s="644" t="s">
        <v>574</v>
      </c>
      <c r="B30" s="645" t="s">
        <v>575</v>
      </c>
      <c r="C30" s="646" t="s">
        <v>566</v>
      </c>
      <c r="D30" s="646" t="s">
        <v>566</v>
      </c>
      <c r="E30" s="646"/>
      <c r="F30" s="646" t="s">
        <v>566</v>
      </c>
      <c r="G30" s="646" t="s">
        <v>566</v>
      </c>
      <c r="H30" s="646" t="s">
        <v>566</v>
      </c>
      <c r="I30" s="647" t="s">
        <v>566</v>
      </c>
      <c r="J30" s="648" t="s">
        <v>0</v>
      </c>
    </row>
    <row r="31" spans="1:10" ht="14.4" customHeight="1" x14ac:dyDescent="0.3">
      <c r="A31" s="644" t="s">
        <v>574</v>
      </c>
      <c r="B31" s="645" t="s">
        <v>356</v>
      </c>
      <c r="C31" s="646">
        <v>240.87018999999998</v>
      </c>
      <c r="D31" s="646">
        <v>184.662180000001</v>
      </c>
      <c r="E31" s="646"/>
      <c r="F31" s="646">
        <v>115.50032999999999</v>
      </c>
      <c r="G31" s="646">
        <v>146.69533415147268</v>
      </c>
      <c r="H31" s="646">
        <v>-31.195004151472688</v>
      </c>
      <c r="I31" s="647">
        <v>0.78734835479319487</v>
      </c>
      <c r="J31" s="648" t="s">
        <v>1</v>
      </c>
    </row>
    <row r="32" spans="1:10" ht="14.4" customHeight="1" x14ac:dyDescent="0.3">
      <c r="A32" s="644" t="s">
        <v>574</v>
      </c>
      <c r="B32" s="645" t="s">
        <v>357</v>
      </c>
      <c r="C32" s="646">
        <v>1.1677699999989999</v>
      </c>
      <c r="D32" s="646">
        <v>1.1836899999999999</v>
      </c>
      <c r="E32" s="646"/>
      <c r="F32" s="646">
        <v>1.73546</v>
      </c>
      <c r="G32" s="646">
        <v>0.93458997056266668</v>
      </c>
      <c r="H32" s="646">
        <v>0.80087002943733332</v>
      </c>
      <c r="I32" s="647">
        <v>1.8569212752787967</v>
      </c>
      <c r="J32" s="648" t="s">
        <v>1</v>
      </c>
    </row>
    <row r="33" spans="1:10" ht="14.4" customHeight="1" x14ac:dyDescent="0.3">
      <c r="A33" s="644" t="s">
        <v>574</v>
      </c>
      <c r="B33" s="645" t="s">
        <v>358</v>
      </c>
      <c r="C33" s="646">
        <v>144.17123999999899</v>
      </c>
      <c r="D33" s="646">
        <v>168.82173</v>
      </c>
      <c r="E33" s="646"/>
      <c r="F33" s="646">
        <v>191.22020000000001</v>
      </c>
      <c r="G33" s="646">
        <v>192.99999392096765</v>
      </c>
      <c r="H33" s="646">
        <v>-1.7797939209676485</v>
      </c>
      <c r="I33" s="647">
        <v>0.99077826954908366</v>
      </c>
      <c r="J33" s="648" t="s">
        <v>1</v>
      </c>
    </row>
    <row r="34" spans="1:10" ht="14.4" customHeight="1" x14ac:dyDescent="0.3">
      <c r="A34" s="644" t="s">
        <v>574</v>
      </c>
      <c r="B34" s="645" t="s">
        <v>359</v>
      </c>
      <c r="C34" s="646">
        <v>1297.8779500000001</v>
      </c>
      <c r="D34" s="646">
        <v>1351.4796200000019</v>
      </c>
      <c r="E34" s="646"/>
      <c r="F34" s="646">
        <v>1359.078580000001</v>
      </c>
      <c r="G34" s="646">
        <v>1482.3332866434266</v>
      </c>
      <c r="H34" s="646">
        <v>-123.25470664342561</v>
      </c>
      <c r="I34" s="647">
        <v>0.91685088113853142</v>
      </c>
      <c r="J34" s="648" t="s">
        <v>1</v>
      </c>
    </row>
    <row r="35" spans="1:10" ht="14.4" customHeight="1" x14ac:dyDescent="0.3">
      <c r="A35" s="644" t="s">
        <v>574</v>
      </c>
      <c r="B35" s="645" t="s">
        <v>360</v>
      </c>
      <c r="C35" s="646">
        <v>0</v>
      </c>
      <c r="D35" s="646">
        <v>0</v>
      </c>
      <c r="E35" s="646"/>
      <c r="F35" s="646" t="s">
        <v>566</v>
      </c>
      <c r="G35" s="646" t="s">
        <v>566</v>
      </c>
      <c r="H35" s="646" t="s">
        <v>566</v>
      </c>
      <c r="I35" s="647" t="s">
        <v>566</v>
      </c>
      <c r="J35" s="648" t="s">
        <v>1</v>
      </c>
    </row>
    <row r="36" spans="1:10" ht="14.4" customHeight="1" x14ac:dyDescent="0.3">
      <c r="A36" s="644" t="s">
        <v>574</v>
      </c>
      <c r="B36" s="645" t="s">
        <v>361</v>
      </c>
      <c r="C36" s="646">
        <v>88.278180000000006</v>
      </c>
      <c r="D36" s="646">
        <v>91.113460000000003</v>
      </c>
      <c r="E36" s="646"/>
      <c r="F36" s="646">
        <v>83.507100000000008</v>
      </c>
      <c r="G36" s="646">
        <v>92.715373012242665</v>
      </c>
      <c r="H36" s="646">
        <v>-9.2082730122426568</v>
      </c>
      <c r="I36" s="647">
        <v>0.90068234950608739</v>
      </c>
      <c r="J36" s="648" t="s">
        <v>1</v>
      </c>
    </row>
    <row r="37" spans="1:10" ht="14.4" customHeight="1" x14ac:dyDescent="0.3">
      <c r="A37" s="644" t="s">
        <v>574</v>
      </c>
      <c r="B37" s="645" t="s">
        <v>362</v>
      </c>
      <c r="C37" s="646">
        <v>20.24953</v>
      </c>
      <c r="D37" s="646">
        <v>15.212160000000001</v>
      </c>
      <c r="E37" s="646"/>
      <c r="F37" s="646">
        <v>21.423030000000001</v>
      </c>
      <c r="G37" s="646">
        <v>16.085176803587</v>
      </c>
      <c r="H37" s="646">
        <v>5.3378531964130005</v>
      </c>
      <c r="I37" s="647">
        <v>1.3318492088456657</v>
      </c>
      <c r="J37" s="648" t="s">
        <v>1</v>
      </c>
    </row>
    <row r="38" spans="1:10" ht="14.4" customHeight="1" x14ac:dyDescent="0.3">
      <c r="A38" s="644" t="s">
        <v>574</v>
      </c>
      <c r="B38" s="645" t="s">
        <v>363</v>
      </c>
      <c r="C38" s="646">
        <v>10.766500000000001</v>
      </c>
      <c r="D38" s="646">
        <v>7.7550799999999995</v>
      </c>
      <c r="E38" s="646"/>
      <c r="F38" s="646">
        <v>17.027179999999998</v>
      </c>
      <c r="G38" s="646">
        <v>9.5801222019139995</v>
      </c>
      <c r="H38" s="646">
        <v>7.4470577980859982</v>
      </c>
      <c r="I38" s="647">
        <v>1.7773447604455568</v>
      </c>
      <c r="J38" s="648" t="s">
        <v>1</v>
      </c>
    </row>
    <row r="39" spans="1:10" ht="14.4" customHeight="1" x14ac:dyDescent="0.3">
      <c r="A39" s="644" t="s">
        <v>574</v>
      </c>
      <c r="B39" s="645" t="s">
        <v>364</v>
      </c>
      <c r="C39" s="646">
        <v>71.223500000000001</v>
      </c>
      <c r="D39" s="646">
        <v>88.910200000000003</v>
      </c>
      <c r="E39" s="646"/>
      <c r="F39" s="646">
        <v>105.98795000000001</v>
      </c>
      <c r="G39" s="646">
        <v>96.999996944735003</v>
      </c>
      <c r="H39" s="646">
        <v>8.9879530552650095</v>
      </c>
      <c r="I39" s="647">
        <v>1.0926593127666366</v>
      </c>
      <c r="J39" s="648" t="s">
        <v>1</v>
      </c>
    </row>
    <row r="40" spans="1:10" ht="14.4" customHeight="1" x14ac:dyDescent="0.3">
      <c r="A40" s="644" t="s">
        <v>574</v>
      </c>
      <c r="B40" s="645" t="s">
        <v>365</v>
      </c>
      <c r="C40" s="646" t="s">
        <v>566</v>
      </c>
      <c r="D40" s="646">
        <v>0</v>
      </c>
      <c r="E40" s="646"/>
      <c r="F40" s="646">
        <v>16.033000000000001</v>
      </c>
      <c r="G40" s="646">
        <v>46.666665196779668</v>
      </c>
      <c r="H40" s="646">
        <v>-30.633665196779667</v>
      </c>
      <c r="I40" s="647">
        <v>0.34356429653572917</v>
      </c>
      <c r="J40" s="648" t="s">
        <v>1</v>
      </c>
    </row>
    <row r="41" spans="1:10" ht="14.4" customHeight="1" x14ac:dyDescent="0.3">
      <c r="A41" s="644" t="s">
        <v>574</v>
      </c>
      <c r="B41" s="645" t="s">
        <v>366</v>
      </c>
      <c r="C41" s="646">
        <v>197.24573999999899</v>
      </c>
      <c r="D41" s="646">
        <v>110.30743000000001</v>
      </c>
      <c r="E41" s="646"/>
      <c r="F41" s="646">
        <v>126.61829</v>
      </c>
      <c r="G41" s="646">
        <v>134.33542352251234</v>
      </c>
      <c r="H41" s="646">
        <v>-7.7171335225123414</v>
      </c>
      <c r="I41" s="647">
        <v>0.9425532497672211</v>
      </c>
      <c r="J41" s="648" t="s">
        <v>1</v>
      </c>
    </row>
    <row r="42" spans="1:10" ht="14.4" customHeight="1" x14ac:dyDescent="0.3">
      <c r="A42" s="644" t="s">
        <v>574</v>
      </c>
      <c r="B42" s="645" t="s">
        <v>367</v>
      </c>
      <c r="C42" s="646" t="s">
        <v>566</v>
      </c>
      <c r="D42" s="646" t="s">
        <v>566</v>
      </c>
      <c r="E42" s="646"/>
      <c r="F42" s="646">
        <v>204.03561000000002</v>
      </c>
      <c r="G42" s="646">
        <v>0</v>
      </c>
      <c r="H42" s="646">
        <v>204.03561000000002</v>
      </c>
      <c r="I42" s="647" t="s">
        <v>566</v>
      </c>
      <c r="J42" s="648" t="s">
        <v>1</v>
      </c>
    </row>
    <row r="43" spans="1:10" ht="14.4" customHeight="1" x14ac:dyDescent="0.3">
      <c r="A43" s="644" t="s">
        <v>574</v>
      </c>
      <c r="B43" s="645" t="s">
        <v>576</v>
      </c>
      <c r="C43" s="646">
        <v>2071.850599999997</v>
      </c>
      <c r="D43" s="646">
        <v>2019.4455500000031</v>
      </c>
      <c r="E43" s="646"/>
      <c r="F43" s="646">
        <v>2242.1667300000008</v>
      </c>
      <c r="G43" s="646">
        <v>2219.3459623682006</v>
      </c>
      <c r="H43" s="646">
        <v>22.820767631800209</v>
      </c>
      <c r="I43" s="647">
        <v>1.0102826544480918</v>
      </c>
      <c r="J43" s="648" t="s">
        <v>572</v>
      </c>
    </row>
    <row r="44" spans="1:10" ht="14.4" customHeight="1" x14ac:dyDescent="0.3">
      <c r="A44" s="644" t="s">
        <v>566</v>
      </c>
      <c r="B44" s="645" t="s">
        <v>566</v>
      </c>
      <c r="C44" s="646" t="s">
        <v>566</v>
      </c>
      <c r="D44" s="646" t="s">
        <v>566</v>
      </c>
      <c r="E44" s="646"/>
      <c r="F44" s="646" t="s">
        <v>566</v>
      </c>
      <c r="G44" s="646" t="s">
        <v>566</v>
      </c>
      <c r="H44" s="646" t="s">
        <v>566</v>
      </c>
      <c r="I44" s="647" t="s">
        <v>566</v>
      </c>
      <c r="J44" s="648" t="s">
        <v>573</v>
      </c>
    </row>
    <row r="45" spans="1:10" ht="14.4" customHeight="1" x14ac:dyDescent="0.3">
      <c r="A45" s="644" t="s">
        <v>577</v>
      </c>
      <c r="B45" s="645" t="s">
        <v>578</v>
      </c>
      <c r="C45" s="646" t="s">
        <v>566</v>
      </c>
      <c r="D45" s="646" t="s">
        <v>566</v>
      </c>
      <c r="E45" s="646"/>
      <c r="F45" s="646" t="s">
        <v>566</v>
      </c>
      <c r="G45" s="646" t="s">
        <v>566</v>
      </c>
      <c r="H45" s="646" t="s">
        <v>566</v>
      </c>
      <c r="I45" s="647" t="s">
        <v>566</v>
      </c>
      <c r="J45" s="648" t="s">
        <v>0</v>
      </c>
    </row>
    <row r="46" spans="1:10" ht="14.4" customHeight="1" x14ac:dyDescent="0.3">
      <c r="A46" s="644" t="s">
        <v>577</v>
      </c>
      <c r="B46" s="645" t="s">
        <v>356</v>
      </c>
      <c r="C46" s="646">
        <v>2.1167999999989999</v>
      </c>
      <c r="D46" s="646">
        <v>1.0672200000000001</v>
      </c>
      <c r="E46" s="646"/>
      <c r="F46" s="646">
        <v>1.2196800000000001</v>
      </c>
      <c r="G46" s="646">
        <v>1.2571002235239999</v>
      </c>
      <c r="H46" s="646">
        <v>-3.7420223523999763E-2</v>
      </c>
      <c r="I46" s="647">
        <v>0.97023290361121683</v>
      </c>
      <c r="J46" s="648" t="s">
        <v>1</v>
      </c>
    </row>
    <row r="47" spans="1:10" ht="14.4" customHeight="1" x14ac:dyDescent="0.3">
      <c r="A47" s="644" t="s">
        <v>577</v>
      </c>
      <c r="B47" s="645" t="s">
        <v>358</v>
      </c>
      <c r="C47" s="646">
        <v>34.376299999998999</v>
      </c>
      <c r="D47" s="646">
        <v>36.414410000000004</v>
      </c>
      <c r="E47" s="646"/>
      <c r="F47" s="646">
        <v>38.310299999999998</v>
      </c>
      <c r="G47" s="646">
        <v>36.708980913990665</v>
      </c>
      <c r="H47" s="646">
        <v>1.6013190860093331</v>
      </c>
      <c r="I47" s="647">
        <v>1.0436219978364758</v>
      </c>
      <c r="J47" s="648" t="s">
        <v>1</v>
      </c>
    </row>
    <row r="48" spans="1:10" ht="14.4" customHeight="1" x14ac:dyDescent="0.3">
      <c r="A48" s="644" t="s">
        <v>577</v>
      </c>
      <c r="B48" s="645" t="s">
        <v>359</v>
      </c>
      <c r="C48" s="646">
        <v>408.00217999999995</v>
      </c>
      <c r="D48" s="646">
        <v>506.51697000000098</v>
      </c>
      <c r="E48" s="646"/>
      <c r="F48" s="646">
        <v>442.04313999999999</v>
      </c>
      <c r="G48" s="646">
        <v>489.49654148329665</v>
      </c>
      <c r="H48" s="646">
        <v>-47.453401483296659</v>
      </c>
      <c r="I48" s="647">
        <v>0.90305671754186245</v>
      </c>
      <c r="J48" s="648" t="s">
        <v>1</v>
      </c>
    </row>
    <row r="49" spans="1:10" ht="14.4" customHeight="1" x14ac:dyDescent="0.3">
      <c r="A49" s="644" t="s">
        <v>577</v>
      </c>
      <c r="B49" s="645" t="s">
        <v>361</v>
      </c>
      <c r="C49" s="646">
        <v>23.194299999999</v>
      </c>
      <c r="D49" s="646">
        <v>31.903099999999998</v>
      </c>
      <c r="E49" s="646"/>
      <c r="F49" s="646">
        <v>33.522869999999998</v>
      </c>
      <c r="G49" s="646">
        <v>30.965740866473666</v>
      </c>
      <c r="H49" s="646">
        <v>2.5571291335263311</v>
      </c>
      <c r="I49" s="647">
        <v>1.0825792977004116</v>
      </c>
      <c r="J49" s="648" t="s">
        <v>1</v>
      </c>
    </row>
    <row r="50" spans="1:10" ht="14.4" customHeight="1" x14ac:dyDescent="0.3">
      <c r="A50" s="644" t="s">
        <v>577</v>
      </c>
      <c r="B50" s="645" t="s">
        <v>363</v>
      </c>
      <c r="C50" s="646">
        <v>25.051869999999003</v>
      </c>
      <c r="D50" s="646">
        <v>32.41142</v>
      </c>
      <c r="E50" s="646"/>
      <c r="F50" s="646">
        <v>56.298850000000002</v>
      </c>
      <c r="G50" s="646">
        <v>39.673558156839668</v>
      </c>
      <c r="H50" s="646">
        <v>16.625291843160333</v>
      </c>
      <c r="I50" s="647">
        <v>1.4190522003959496</v>
      </c>
      <c r="J50" s="648" t="s">
        <v>1</v>
      </c>
    </row>
    <row r="51" spans="1:10" ht="14.4" customHeight="1" x14ac:dyDescent="0.3">
      <c r="A51" s="644" t="s">
        <v>577</v>
      </c>
      <c r="B51" s="645" t="s">
        <v>364</v>
      </c>
      <c r="C51" s="646">
        <v>11.90686</v>
      </c>
      <c r="D51" s="646">
        <v>16.017780000000002</v>
      </c>
      <c r="E51" s="646"/>
      <c r="F51" s="646">
        <v>24.28078</v>
      </c>
      <c r="G51" s="646">
        <v>21.179262383137331</v>
      </c>
      <c r="H51" s="646">
        <v>3.1015176168626688</v>
      </c>
      <c r="I51" s="647">
        <v>1.1464412480829389</v>
      </c>
      <c r="J51" s="648" t="s">
        <v>1</v>
      </c>
    </row>
    <row r="52" spans="1:10" ht="14.4" customHeight="1" x14ac:dyDescent="0.3">
      <c r="A52" s="644" t="s">
        <v>577</v>
      </c>
      <c r="B52" s="645" t="s">
        <v>366</v>
      </c>
      <c r="C52" s="646">
        <v>0</v>
      </c>
      <c r="D52" s="646" t="s">
        <v>566</v>
      </c>
      <c r="E52" s="646"/>
      <c r="F52" s="646" t="s">
        <v>566</v>
      </c>
      <c r="G52" s="646" t="s">
        <v>566</v>
      </c>
      <c r="H52" s="646" t="s">
        <v>566</v>
      </c>
      <c r="I52" s="647" t="s">
        <v>566</v>
      </c>
      <c r="J52" s="648" t="s">
        <v>1</v>
      </c>
    </row>
    <row r="53" spans="1:10" ht="14.4" customHeight="1" x14ac:dyDescent="0.3">
      <c r="A53" s="644" t="s">
        <v>577</v>
      </c>
      <c r="B53" s="645" t="s">
        <v>367</v>
      </c>
      <c r="C53" s="646" t="s">
        <v>566</v>
      </c>
      <c r="D53" s="646" t="s">
        <v>566</v>
      </c>
      <c r="E53" s="646"/>
      <c r="F53" s="646">
        <v>112.05533</v>
      </c>
      <c r="G53" s="646">
        <v>0</v>
      </c>
      <c r="H53" s="646">
        <v>112.05533</v>
      </c>
      <c r="I53" s="647" t="s">
        <v>566</v>
      </c>
      <c r="J53" s="648" t="s">
        <v>1</v>
      </c>
    </row>
    <row r="54" spans="1:10" ht="14.4" customHeight="1" x14ac:dyDescent="0.3">
      <c r="A54" s="644" t="s">
        <v>577</v>
      </c>
      <c r="B54" s="645" t="s">
        <v>579</v>
      </c>
      <c r="C54" s="646">
        <v>504.64830999999589</v>
      </c>
      <c r="D54" s="646">
        <v>624.33090000000107</v>
      </c>
      <c r="E54" s="646"/>
      <c r="F54" s="646">
        <v>707.73095000000012</v>
      </c>
      <c r="G54" s="646">
        <v>619.28118402726204</v>
      </c>
      <c r="H54" s="646">
        <v>88.449765972738078</v>
      </c>
      <c r="I54" s="647">
        <v>1.1428265031363272</v>
      </c>
      <c r="J54" s="648" t="s">
        <v>572</v>
      </c>
    </row>
    <row r="55" spans="1:10" ht="14.4" customHeight="1" x14ac:dyDescent="0.3">
      <c r="A55" s="644" t="s">
        <v>566</v>
      </c>
      <c r="B55" s="645" t="s">
        <v>566</v>
      </c>
      <c r="C55" s="646" t="s">
        <v>566</v>
      </c>
      <c r="D55" s="646" t="s">
        <v>566</v>
      </c>
      <c r="E55" s="646"/>
      <c r="F55" s="646" t="s">
        <v>566</v>
      </c>
      <c r="G55" s="646" t="s">
        <v>566</v>
      </c>
      <c r="H55" s="646" t="s">
        <v>566</v>
      </c>
      <c r="I55" s="647" t="s">
        <v>566</v>
      </c>
      <c r="J55" s="648" t="s">
        <v>573</v>
      </c>
    </row>
    <row r="56" spans="1:10" ht="14.4" customHeight="1" x14ac:dyDescent="0.3">
      <c r="A56" s="644" t="s">
        <v>580</v>
      </c>
      <c r="B56" s="645" t="s">
        <v>581</v>
      </c>
      <c r="C56" s="646" t="s">
        <v>566</v>
      </c>
      <c r="D56" s="646" t="s">
        <v>566</v>
      </c>
      <c r="E56" s="646"/>
      <c r="F56" s="646" t="s">
        <v>566</v>
      </c>
      <c r="G56" s="646" t="s">
        <v>566</v>
      </c>
      <c r="H56" s="646" t="s">
        <v>566</v>
      </c>
      <c r="I56" s="647" t="s">
        <v>566</v>
      </c>
      <c r="J56" s="648" t="s">
        <v>0</v>
      </c>
    </row>
    <row r="57" spans="1:10" ht="14.4" customHeight="1" x14ac:dyDescent="0.3">
      <c r="A57" s="644" t="s">
        <v>580</v>
      </c>
      <c r="B57" s="645" t="s">
        <v>356</v>
      </c>
      <c r="C57" s="646">
        <v>1.5245999999989999</v>
      </c>
      <c r="D57" s="646">
        <v>1.5246000000000002</v>
      </c>
      <c r="E57" s="646"/>
      <c r="F57" s="646">
        <v>1.5246000000000002</v>
      </c>
      <c r="G57" s="646">
        <v>1.7142275775326665</v>
      </c>
      <c r="H57" s="646">
        <v>-0.18962757753266635</v>
      </c>
      <c r="I57" s="647">
        <v>0.88938016164364686</v>
      </c>
      <c r="J57" s="648" t="s">
        <v>1</v>
      </c>
    </row>
    <row r="58" spans="1:10" ht="14.4" customHeight="1" x14ac:dyDescent="0.3">
      <c r="A58" s="644" t="s">
        <v>580</v>
      </c>
      <c r="B58" s="645" t="s">
        <v>358</v>
      </c>
      <c r="C58" s="646">
        <v>60.664900000000003</v>
      </c>
      <c r="D58" s="646">
        <v>44.009979999999999</v>
      </c>
      <c r="E58" s="646"/>
      <c r="F58" s="646">
        <v>49.339810000000007</v>
      </c>
      <c r="G58" s="646">
        <v>45.104571050852996</v>
      </c>
      <c r="H58" s="646">
        <v>4.2352389491470106</v>
      </c>
      <c r="I58" s="647">
        <v>1.0938982203017074</v>
      </c>
      <c r="J58" s="648" t="s">
        <v>1</v>
      </c>
    </row>
    <row r="59" spans="1:10" ht="14.4" customHeight="1" x14ac:dyDescent="0.3">
      <c r="A59" s="644" t="s">
        <v>580</v>
      </c>
      <c r="B59" s="645" t="s">
        <v>359</v>
      </c>
      <c r="C59" s="646">
        <v>543.31322999999998</v>
      </c>
      <c r="D59" s="646">
        <v>540.46000000000106</v>
      </c>
      <c r="E59" s="646"/>
      <c r="F59" s="646">
        <v>417.14672000000007</v>
      </c>
      <c r="G59" s="646">
        <v>574.22207675137327</v>
      </c>
      <c r="H59" s="646">
        <v>-157.07535675137319</v>
      </c>
      <c r="I59" s="647">
        <v>0.72645538527529707</v>
      </c>
      <c r="J59" s="648" t="s">
        <v>1</v>
      </c>
    </row>
    <row r="60" spans="1:10" ht="14.4" customHeight="1" x14ac:dyDescent="0.3">
      <c r="A60" s="644" t="s">
        <v>580</v>
      </c>
      <c r="B60" s="645" t="s">
        <v>361</v>
      </c>
      <c r="C60" s="646">
        <v>33.617999999999</v>
      </c>
      <c r="D60" s="646">
        <v>34.36018</v>
      </c>
      <c r="E60" s="646"/>
      <c r="F60" s="646">
        <v>36.177619999999997</v>
      </c>
      <c r="G60" s="646">
        <v>35.657753924766332</v>
      </c>
      <c r="H60" s="646">
        <v>0.51986607523366501</v>
      </c>
      <c r="I60" s="647">
        <v>1.0145793275799289</v>
      </c>
      <c r="J60" s="648" t="s">
        <v>1</v>
      </c>
    </row>
    <row r="61" spans="1:10" ht="14.4" customHeight="1" x14ac:dyDescent="0.3">
      <c r="A61" s="644" t="s">
        <v>580</v>
      </c>
      <c r="B61" s="645" t="s">
        <v>362</v>
      </c>
      <c r="C61" s="646">
        <v>10.04533</v>
      </c>
      <c r="D61" s="646">
        <v>11.301019999999999</v>
      </c>
      <c r="E61" s="646"/>
      <c r="F61" s="646">
        <v>12.5566</v>
      </c>
      <c r="G61" s="646">
        <v>10.581489023144</v>
      </c>
      <c r="H61" s="646">
        <v>1.9751109768559996</v>
      </c>
      <c r="I61" s="647">
        <v>1.1866571871440783</v>
      </c>
      <c r="J61" s="648" t="s">
        <v>1</v>
      </c>
    </row>
    <row r="62" spans="1:10" ht="14.4" customHeight="1" x14ac:dyDescent="0.3">
      <c r="A62" s="644" t="s">
        <v>580</v>
      </c>
      <c r="B62" s="645" t="s">
        <v>363</v>
      </c>
      <c r="C62" s="646">
        <v>30.407880000000002</v>
      </c>
      <c r="D62" s="646">
        <v>14.668510000000001</v>
      </c>
      <c r="E62" s="646"/>
      <c r="F62" s="646">
        <v>46.446799999999996</v>
      </c>
      <c r="G62" s="646">
        <v>22.719335347304668</v>
      </c>
      <c r="H62" s="646">
        <v>23.727464652695328</v>
      </c>
      <c r="I62" s="647">
        <v>2.0443731865382349</v>
      </c>
      <c r="J62" s="648" t="s">
        <v>1</v>
      </c>
    </row>
    <row r="63" spans="1:10" ht="14.4" customHeight="1" x14ac:dyDescent="0.3">
      <c r="A63" s="644" t="s">
        <v>580</v>
      </c>
      <c r="B63" s="645" t="s">
        <v>364</v>
      </c>
      <c r="C63" s="646">
        <v>15.155599999999001</v>
      </c>
      <c r="D63" s="646">
        <v>15.284700000000001</v>
      </c>
      <c r="E63" s="646"/>
      <c r="F63" s="646">
        <v>23.224209999999999</v>
      </c>
      <c r="G63" s="646">
        <v>17.318020547424002</v>
      </c>
      <c r="H63" s="646">
        <v>5.9061894525759975</v>
      </c>
      <c r="I63" s="647">
        <v>1.3410429867779852</v>
      </c>
      <c r="J63" s="648" t="s">
        <v>1</v>
      </c>
    </row>
    <row r="64" spans="1:10" ht="14.4" customHeight="1" x14ac:dyDescent="0.3">
      <c r="A64" s="644" t="s">
        <v>580</v>
      </c>
      <c r="B64" s="645" t="s">
        <v>366</v>
      </c>
      <c r="C64" s="646">
        <v>30.843620000000001</v>
      </c>
      <c r="D64" s="646">
        <v>19.194760000000002</v>
      </c>
      <c r="E64" s="646"/>
      <c r="F64" s="646">
        <v>25.592960000000001</v>
      </c>
      <c r="G64" s="646">
        <v>24.664571469373001</v>
      </c>
      <c r="H64" s="646">
        <v>0.92838853062700011</v>
      </c>
      <c r="I64" s="647">
        <v>1.0376405700694948</v>
      </c>
      <c r="J64" s="648" t="s">
        <v>1</v>
      </c>
    </row>
    <row r="65" spans="1:10" ht="14.4" customHeight="1" x14ac:dyDescent="0.3">
      <c r="A65" s="644" t="s">
        <v>580</v>
      </c>
      <c r="B65" s="645" t="s">
        <v>367</v>
      </c>
      <c r="C65" s="646" t="s">
        <v>566</v>
      </c>
      <c r="D65" s="646" t="s">
        <v>566</v>
      </c>
      <c r="E65" s="646"/>
      <c r="F65" s="646">
        <v>180.88486</v>
      </c>
      <c r="G65" s="646">
        <v>0</v>
      </c>
      <c r="H65" s="646">
        <v>180.88486</v>
      </c>
      <c r="I65" s="647" t="s">
        <v>566</v>
      </c>
      <c r="J65" s="648" t="s">
        <v>1</v>
      </c>
    </row>
    <row r="66" spans="1:10" ht="14.4" customHeight="1" x14ac:dyDescent="0.3">
      <c r="A66" s="644" t="s">
        <v>580</v>
      </c>
      <c r="B66" s="645" t="s">
        <v>582</v>
      </c>
      <c r="C66" s="646">
        <v>725.57315999999707</v>
      </c>
      <c r="D66" s="646">
        <v>680.80375000000106</v>
      </c>
      <c r="E66" s="646"/>
      <c r="F66" s="646">
        <v>792.89418000000001</v>
      </c>
      <c r="G66" s="646">
        <v>731.98204569177085</v>
      </c>
      <c r="H66" s="646">
        <v>60.912134308229156</v>
      </c>
      <c r="I66" s="647">
        <v>1.0832153393197823</v>
      </c>
      <c r="J66" s="648" t="s">
        <v>572</v>
      </c>
    </row>
    <row r="67" spans="1:10" ht="14.4" customHeight="1" x14ac:dyDescent="0.3">
      <c r="A67" s="644" t="s">
        <v>566</v>
      </c>
      <c r="B67" s="645" t="s">
        <v>566</v>
      </c>
      <c r="C67" s="646" t="s">
        <v>566</v>
      </c>
      <c r="D67" s="646" t="s">
        <v>566</v>
      </c>
      <c r="E67" s="646"/>
      <c r="F67" s="646" t="s">
        <v>566</v>
      </c>
      <c r="G67" s="646" t="s">
        <v>566</v>
      </c>
      <c r="H67" s="646" t="s">
        <v>566</v>
      </c>
      <c r="I67" s="647" t="s">
        <v>566</v>
      </c>
      <c r="J67" s="648" t="s">
        <v>573</v>
      </c>
    </row>
    <row r="68" spans="1:10" ht="14.4" customHeight="1" x14ac:dyDescent="0.3">
      <c r="A68" s="644" t="s">
        <v>583</v>
      </c>
      <c r="B68" s="645" t="s">
        <v>584</v>
      </c>
      <c r="C68" s="646" t="s">
        <v>566</v>
      </c>
      <c r="D68" s="646" t="s">
        <v>566</v>
      </c>
      <c r="E68" s="646"/>
      <c r="F68" s="646" t="s">
        <v>566</v>
      </c>
      <c r="G68" s="646" t="s">
        <v>566</v>
      </c>
      <c r="H68" s="646" t="s">
        <v>566</v>
      </c>
      <c r="I68" s="647" t="s">
        <v>566</v>
      </c>
      <c r="J68" s="648" t="s">
        <v>0</v>
      </c>
    </row>
    <row r="69" spans="1:10" ht="14.4" customHeight="1" x14ac:dyDescent="0.3">
      <c r="A69" s="644" t="s">
        <v>583</v>
      </c>
      <c r="B69" s="645" t="s">
        <v>358</v>
      </c>
      <c r="C69" s="646">
        <v>0.41908000000000001</v>
      </c>
      <c r="D69" s="646">
        <v>0.18</v>
      </c>
      <c r="E69" s="646"/>
      <c r="F69" s="646">
        <v>0.72923000000000004</v>
      </c>
      <c r="G69" s="646">
        <v>0.40852006868366669</v>
      </c>
      <c r="H69" s="646">
        <v>0.32070993131633335</v>
      </c>
      <c r="I69" s="647">
        <v>1.7850530632429511</v>
      </c>
      <c r="J69" s="648" t="s">
        <v>1</v>
      </c>
    </row>
    <row r="70" spans="1:10" ht="14.4" customHeight="1" x14ac:dyDescent="0.3">
      <c r="A70" s="644" t="s">
        <v>583</v>
      </c>
      <c r="B70" s="645" t="s">
        <v>359</v>
      </c>
      <c r="C70" s="646">
        <v>14.13959</v>
      </c>
      <c r="D70" s="646">
        <v>16.281140000000001</v>
      </c>
      <c r="E70" s="646"/>
      <c r="F70" s="646">
        <v>12.718269999999999</v>
      </c>
      <c r="G70" s="646">
        <v>16.455790819439667</v>
      </c>
      <c r="H70" s="646">
        <v>-3.7375208194396681</v>
      </c>
      <c r="I70" s="647">
        <v>0.77287504074101165</v>
      </c>
      <c r="J70" s="648" t="s">
        <v>1</v>
      </c>
    </row>
    <row r="71" spans="1:10" ht="14.4" customHeight="1" x14ac:dyDescent="0.3">
      <c r="A71" s="644" t="s">
        <v>583</v>
      </c>
      <c r="B71" s="645" t="s">
        <v>361</v>
      </c>
      <c r="C71" s="646">
        <v>0.16300000000000001</v>
      </c>
      <c r="D71" s="646">
        <v>0</v>
      </c>
      <c r="E71" s="646"/>
      <c r="F71" s="646">
        <v>0.57169999999999999</v>
      </c>
      <c r="G71" s="646">
        <v>0.11498322949400001</v>
      </c>
      <c r="H71" s="646">
        <v>0.45671677050599996</v>
      </c>
      <c r="I71" s="647">
        <v>4.9720294212977558</v>
      </c>
      <c r="J71" s="648" t="s">
        <v>1</v>
      </c>
    </row>
    <row r="72" spans="1:10" ht="14.4" customHeight="1" x14ac:dyDescent="0.3">
      <c r="A72" s="644" t="s">
        <v>583</v>
      </c>
      <c r="B72" s="645" t="s">
        <v>363</v>
      </c>
      <c r="C72" s="646">
        <v>0.23599999999899998</v>
      </c>
      <c r="D72" s="646">
        <v>0.153</v>
      </c>
      <c r="E72" s="646"/>
      <c r="F72" s="646">
        <v>0.315</v>
      </c>
      <c r="G72" s="646">
        <v>0.28716820522233333</v>
      </c>
      <c r="H72" s="646">
        <v>2.7831794777666674E-2</v>
      </c>
      <c r="I72" s="647">
        <v>1.0969180928512561</v>
      </c>
      <c r="J72" s="648" t="s">
        <v>1</v>
      </c>
    </row>
    <row r="73" spans="1:10" ht="14.4" customHeight="1" x14ac:dyDescent="0.3">
      <c r="A73" s="644" t="s">
        <v>583</v>
      </c>
      <c r="B73" s="645" t="s">
        <v>364</v>
      </c>
      <c r="C73" s="646">
        <v>3.7229999999999999</v>
      </c>
      <c r="D73" s="646">
        <v>4.1150000000000002</v>
      </c>
      <c r="E73" s="646"/>
      <c r="F73" s="646">
        <v>5.1120000000000001</v>
      </c>
      <c r="G73" s="646">
        <v>4.3494782615456664</v>
      </c>
      <c r="H73" s="646">
        <v>0.76252173845433369</v>
      </c>
      <c r="I73" s="647">
        <v>1.1753133807325566</v>
      </c>
      <c r="J73" s="648" t="s">
        <v>1</v>
      </c>
    </row>
    <row r="74" spans="1:10" ht="14.4" customHeight="1" x14ac:dyDescent="0.3">
      <c r="A74" s="644" t="s">
        <v>583</v>
      </c>
      <c r="B74" s="645" t="s">
        <v>367</v>
      </c>
      <c r="C74" s="646" t="s">
        <v>566</v>
      </c>
      <c r="D74" s="646" t="s">
        <v>566</v>
      </c>
      <c r="E74" s="646"/>
      <c r="F74" s="646">
        <v>5.0329999999999995</v>
      </c>
      <c r="G74" s="646">
        <v>0</v>
      </c>
      <c r="H74" s="646">
        <v>5.0329999999999995</v>
      </c>
      <c r="I74" s="647" t="s">
        <v>566</v>
      </c>
      <c r="J74" s="648" t="s">
        <v>1</v>
      </c>
    </row>
    <row r="75" spans="1:10" ht="14.4" customHeight="1" x14ac:dyDescent="0.3">
      <c r="A75" s="644" t="s">
        <v>583</v>
      </c>
      <c r="B75" s="645" t="s">
        <v>585</v>
      </c>
      <c r="C75" s="646">
        <v>18.680669999999001</v>
      </c>
      <c r="D75" s="646">
        <v>20.729140000000001</v>
      </c>
      <c r="E75" s="646"/>
      <c r="F75" s="646">
        <v>24.479199999999999</v>
      </c>
      <c r="G75" s="646">
        <v>21.615940584385335</v>
      </c>
      <c r="H75" s="646">
        <v>2.8632594156146638</v>
      </c>
      <c r="I75" s="647">
        <v>1.1324605517135344</v>
      </c>
      <c r="J75" s="648" t="s">
        <v>572</v>
      </c>
    </row>
    <row r="76" spans="1:10" ht="14.4" customHeight="1" x14ac:dyDescent="0.3">
      <c r="A76" s="644" t="s">
        <v>566</v>
      </c>
      <c r="B76" s="645" t="s">
        <v>566</v>
      </c>
      <c r="C76" s="646" t="s">
        <v>566</v>
      </c>
      <c r="D76" s="646" t="s">
        <v>566</v>
      </c>
      <c r="E76" s="646"/>
      <c r="F76" s="646" t="s">
        <v>566</v>
      </c>
      <c r="G76" s="646" t="s">
        <v>566</v>
      </c>
      <c r="H76" s="646" t="s">
        <v>566</v>
      </c>
      <c r="I76" s="647" t="s">
        <v>566</v>
      </c>
      <c r="J76" s="648" t="s">
        <v>573</v>
      </c>
    </row>
    <row r="77" spans="1:10" ht="14.4" customHeight="1" x14ac:dyDescent="0.3">
      <c r="A77" s="644" t="s">
        <v>586</v>
      </c>
      <c r="B77" s="645" t="s">
        <v>587</v>
      </c>
      <c r="C77" s="646" t="s">
        <v>566</v>
      </c>
      <c r="D77" s="646" t="s">
        <v>566</v>
      </c>
      <c r="E77" s="646"/>
      <c r="F77" s="646" t="s">
        <v>566</v>
      </c>
      <c r="G77" s="646" t="s">
        <v>566</v>
      </c>
      <c r="H77" s="646" t="s">
        <v>566</v>
      </c>
      <c r="I77" s="647" t="s">
        <v>566</v>
      </c>
      <c r="J77" s="648" t="s">
        <v>0</v>
      </c>
    </row>
    <row r="78" spans="1:10" ht="14.4" customHeight="1" x14ac:dyDescent="0.3">
      <c r="A78" s="644" t="s">
        <v>586</v>
      </c>
      <c r="B78" s="645" t="s">
        <v>358</v>
      </c>
      <c r="C78" s="646">
        <v>0.56590000000000007</v>
      </c>
      <c r="D78" s="646">
        <v>3.61904</v>
      </c>
      <c r="E78" s="646"/>
      <c r="F78" s="646">
        <v>1.9999500000000001</v>
      </c>
      <c r="G78" s="646">
        <v>1.9035619419780001</v>
      </c>
      <c r="H78" s="646">
        <v>9.6388058022000012E-2</v>
      </c>
      <c r="I78" s="647">
        <v>1.0506356299190573</v>
      </c>
      <c r="J78" s="648" t="s">
        <v>1</v>
      </c>
    </row>
    <row r="79" spans="1:10" ht="14.4" customHeight="1" x14ac:dyDescent="0.3">
      <c r="A79" s="644" t="s">
        <v>586</v>
      </c>
      <c r="B79" s="645" t="s">
        <v>359</v>
      </c>
      <c r="C79" s="646">
        <v>30.477299999999001</v>
      </c>
      <c r="D79" s="646">
        <v>46.865429999999996</v>
      </c>
      <c r="E79" s="646"/>
      <c r="F79" s="646">
        <v>48.051919999999996</v>
      </c>
      <c r="G79" s="646">
        <v>37.624103763203998</v>
      </c>
      <c r="H79" s="646">
        <v>10.427816236795998</v>
      </c>
      <c r="I79" s="647">
        <v>1.2771578640763346</v>
      </c>
      <c r="J79" s="648" t="s">
        <v>1</v>
      </c>
    </row>
    <row r="80" spans="1:10" ht="14.4" customHeight="1" x14ac:dyDescent="0.3">
      <c r="A80" s="644" t="s">
        <v>586</v>
      </c>
      <c r="B80" s="645" t="s">
        <v>361</v>
      </c>
      <c r="C80" s="646">
        <v>0</v>
      </c>
      <c r="D80" s="646">
        <v>0.81599999999999995</v>
      </c>
      <c r="E80" s="646"/>
      <c r="F80" s="646">
        <v>0.40849999999999997</v>
      </c>
      <c r="G80" s="646">
        <v>0.54614392741066664</v>
      </c>
      <c r="H80" s="646">
        <v>-0.13764392741066667</v>
      </c>
      <c r="I80" s="647">
        <v>0.74797133044534081</v>
      </c>
      <c r="J80" s="648" t="s">
        <v>1</v>
      </c>
    </row>
    <row r="81" spans="1:10" ht="14.4" customHeight="1" x14ac:dyDescent="0.3">
      <c r="A81" s="644" t="s">
        <v>586</v>
      </c>
      <c r="B81" s="645" t="s">
        <v>363</v>
      </c>
      <c r="C81" s="646">
        <v>2.470999999999</v>
      </c>
      <c r="D81" s="646">
        <v>2.8383799999999999</v>
      </c>
      <c r="E81" s="646"/>
      <c r="F81" s="646">
        <v>3.5400800000000001</v>
      </c>
      <c r="G81" s="646">
        <v>1.6333432383666666</v>
      </c>
      <c r="H81" s="646">
        <v>1.9067367616333335</v>
      </c>
      <c r="I81" s="647">
        <v>2.1673827746947167</v>
      </c>
      <c r="J81" s="648" t="s">
        <v>1</v>
      </c>
    </row>
    <row r="82" spans="1:10" ht="14.4" customHeight="1" x14ac:dyDescent="0.3">
      <c r="A82" s="644" t="s">
        <v>586</v>
      </c>
      <c r="B82" s="645" t="s">
        <v>364</v>
      </c>
      <c r="C82" s="646">
        <v>0.60675000000000001</v>
      </c>
      <c r="D82" s="646">
        <v>1.393</v>
      </c>
      <c r="E82" s="646"/>
      <c r="F82" s="646">
        <v>0.75136999999999998</v>
      </c>
      <c r="G82" s="646">
        <v>0.947061099909</v>
      </c>
      <c r="H82" s="646">
        <v>-0.19569109990900002</v>
      </c>
      <c r="I82" s="647">
        <v>0.79337014272067208</v>
      </c>
      <c r="J82" s="648" t="s">
        <v>1</v>
      </c>
    </row>
    <row r="83" spans="1:10" ht="14.4" customHeight="1" x14ac:dyDescent="0.3">
      <c r="A83" s="644" t="s">
        <v>586</v>
      </c>
      <c r="B83" s="645" t="s">
        <v>367</v>
      </c>
      <c r="C83" s="646" t="s">
        <v>566</v>
      </c>
      <c r="D83" s="646" t="s">
        <v>566</v>
      </c>
      <c r="E83" s="646"/>
      <c r="F83" s="646">
        <v>21.66958</v>
      </c>
      <c r="G83" s="646">
        <v>0</v>
      </c>
      <c r="H83" s="646">
        <v>21.66958</v>
      </c>
      <c r="I83" s="647" t="s">
        <v>566</v>
      </c>
      <c r="J83" s="648" t="s">
        <v>1</v>
      </c>
    </row>
    <row r="84" spans="1:10" ht="14.4" customHeight="1" x14ac:dyDescent="0.3">
      <c r="A84" s="644" t="s">
        <v>586</v>
      </c>
      <c r="B84" s="645" t="s">
        <v>588</v>
      </c>
      <c r="C84" s="646">
        <v>34.120949999997997</v>
      </c>
      <c r="D84" s="646">
        <v>55.531849999999999</v>
      </c>
      <c r="E84" s="646"/>
      <c r="F84" s="646">
        <v>76.421399999999991</v>
      </c>
      <c r="G84" s="646">
        <v>42.654213970868327</v>
      </c>
      <c r="H84" s="646">
        <v>33.767186029131665</v>
      </c>
      <c r="I84" s="647">
        <v>1.7916494734188217</v>
      </c>
      <c r="J84" s="648" t="s">
        <v>572</v>
      </c>
    </row>
    <row r="85" spans="1:10" ht="14.4" customHeight="1" x14ac:dyDescent="0.3">
      <c r="A85" s="644" t="s">
        <v>566</v>
      </c>
      <c r="B85" s="645" t="s">
        <v>566</v>
      </c>
      <c r="C85" s="646" t="s">
        <v>566</v>
      </c>
      <c r="D85" s="646" t="s">
        <v>566</v>
      </c>
      <c r="E85" s="646"/>
      <c r="F85" s="646" t="s">
        <v>566</v>
      </c>
      <c r="G85" s="646" t="s">
        <v>566</v>
      </c>
      <c r="H85" s="646" t="s">
        <v>566</v>
      </c>
      <c r="I85" s="647" t="s">
        <v>566</v>
      </c>
      <c r="J85" s="648" t="s">
        <v>573</v>
      </c>
    </row>
    <row r="86" spans="1:10" ht="14.4" customHeight="1" x14ac:dyDescent="0.3">
      <c r="A86" s="644" t="s">
        <v>564</v>
      </c>
      <c r="B86" s="645" t="s">
        <v>567</v>
      </c>
      <c r="C86" s="646">
        <v>3370.890689999987</v>
      </c>
      <c r="D86" s="646">
        <v>3413.9943000000039</v>
      </c>
      <c r="E86" s="646"/>
      <c r="F86" s="646">
        <v>3886.7213700000011</v>
      </c>
      <c r="G86" s="646">
        <v>3649.8024526626118</v>
      </c>
      <c r="H86" s="646">
        <v>236.9189173373893</v>
      </c>
      <c r="I86" s="647">
        <v>1.0649128056683046</v>
      </c>
      <c r="J86" s="648" t="s">
        <v>568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4377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6.8005552989344453</v>
      </c>
      <c r="J3" s="207">
        <f>SUBTOTAL(9,J5:J1048576)</f>
        <v>571530</v>
      </c>
      <c r="K3" s="208">
        <f>SUBTOTAL(9,K5:K1048576)</f>
        <v>3886721.3700000034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564</v>
      </c>
      <c r="B5" s="736" t="s">
        <v>2167</v>
      </c>
      <c r="C5" s="739" t="s">
        <v>569</v>
      </c>
      <c r="D5" s="754" t="s">
        <v>2168</v>
      </c>
      <c r="E5" s="739" t="s">
        <v>4355</v>
      </c>
      <c r="F5" s="754" t="s">
        <v>4356</v>
      </c>
      <c r="G5" s="739" t="s">
        <v>3495</v>
      </c>
      <c r="H5" s="739" t="s">
        <v>3496</v>
      </c>
      <c r="I5" s="229">
        <v>41.534999999999997</v>
      </c>
      <c r="J5" s="229">
        <v>56</v>
      </c>
      <c r="K5" s="749">
        <v>2325.96</v>
      </c>
    </row>
    <row r="6" spans="1:11" ht="14.4" customHeight="1" x14ac:dyDescent="0.3">
      <c r="A6" s="660" t="s">
        <v>564</v>
      </c>
      <c r="B6" s="661" t="s">
        <v>2167</v>
      </c>
      <c r="C6" s="662" t="s">
        <v>569</v>
      </c>
      <c r="D6" s="663" t="s">
        <v>2168</v>
      </c>
      <c r="E6" s="662" t="s">
        <v>4355</v>
      </c>
      <c r="F6" s="663" t="s">
        <v>4356</v>
      </c>
      <c r="G6" s="662" t="s">
        <v>3497</v>
      </c>
      <c r="H6" s="662" t="s">
        <v>3498</v>
      </c>
      <c r="I6" s="664">
        <v>10.26</v>
      </c>
      <c r="J6" s="664">
        <v>50</v>
      </c>
      <c r="K6" s="665">
        <v>513</v>
      </c>
    </row>
    <row r="7" spans="1:11" ht="14.4" customHeight="1" x14ac:dyDescent="0.3">
      <c r="A7" s="660" t="s">
        <v>564</v>
      </c>
      <c r="B7" s="661" t="s">
        <v>2167</v>
      </c>
      <c r="C7" s="662" t="s">
        <v>569</v>
      </c>
      <c r="D7" s="663" t="s">
        <v>2168</v>
      </c>
      <c r="E7" s="662" t="s">
        <v>4355</v>
      </c>
      <c r="F7" s="663" t="s">
        <v>4356</v>
      </c>
      <c r="G7" s="662" t="s">
        <v>3499</v>
      </c>
      <c r="H7" s="662" t="s">
        <v>3500</v>
      </c>
      <c r="I7" s="664">
        <v>26.17</v>
      </c>
      <c r="J7" s="664">
        <v>2</v>
      </c>
      <c r="K7" s="665">
        <v>52.34</v>
      </c>
    </row>
    <row r="8" spans="1:11" ht="14.4" customHeight="1" x14ac:dyDescent="0.3">
      <c r="A8" s="660" t="s">
        <v>564</v>
      </c>
      <c r="B8" s="661" t="s">
        <v>2167</v>
      </c>
      <c r="C8" s="662" t="s">
        <v>569</v>
      </c>
      <c r="D8" s="663" t="s">
        <v>2168</v>
      </c>
      <c r="E8" s="662" t="s">
        <v>4355</v>
      </c>
      <c r="F8" s="663" t="s">
        <v>4356</v>
      </c>
      <c r="G8" s="662" t="s">
        <v>3501</v>
      </c>
      <c r="H8" s="662" t="s">
        <v>3502</v>
      </c>
      <c r="I8" s="664">
        <v>0.86</v>
      </c>
      <c r="J8" s="664">
        <v>100</v>
      </c>
      <c r="K8" s="665">
        <v>86</v>
      </c>
    </row>
    <row r="9" spans="1:11" ht="14.4" customHeight="1" x14ac:dyDescent="0.3">
      <c r="A9" s="660" t="s">
        <v>564</v>
      </c>
      <c r="B9" s="661" t="s">
        <v>2167</v>
      </c>
      <c r="C9" s="662" t="s">
        <v>569</v>
      </c>
      <c r="D9" s="663" t="s">
        <v>2168</v>
      </c>
      <c r="E9" s="662" t="s">
        <v>4355</v>
      </c>
      <c r="F9" s="663" t="s">
        <v>4356</v>
      </c>
      <c r="G9" s="662" t="s">
        <v>3503</v>
      </c>
      <c r="H9" s="662" t="s">
        <v>3504</v>
      </c>
      <c r="I9" s="664">
        <v>1.51</v>
      </c>
      <c r="J9" s="664">
        <v>50</v>
      </c>
      <c r="K9" s="665">
        <v>75.5</v>
      </c>
    </row>
    <row r="10" spans="1:11" ht="14.4" customHeight="1" x14ac:dyDescent="0.3">
      <c r="A10" s="660" t="s">
        <v>564</v>
      </c>
      <c r="B10" s="661" t="s">
        <v>2167</v>
      </c>
      <c r="C10" s="662" t="s">
        <v>569</v>
      </c>
      <c r="D10" s="663" t="s">
        <v>2168</v>
      </c>
      <c r="E10" s="662" t="s">
        <v>4355</v>
      </c>
      <c r="F10" s="663" t="s">
        <v>4356</v>
      </c>
      <c r="G10" s="662" t="s">
        <v>3505</v>
      </c>
      <c r="H10" s="662" t="s">
        <v>3506</v>
      </c>
      <c r="I10" s="664">
        <v>0.91</v>
      </c>
      <c r="J10" s="664">
        <v>250</v>
      </c>
      <c r="K10" s="665">
        <v>227.7</v>
      </c>
    </row>
    <row r="11" spans="1:11" ht="14.4" customHeight="1" x14ac:dyDescent="0.3">
      <c r="A11" s="660" t="s">
        <v>564</v>
      </c>
      <c r="B11" s="661" t="s">
        <v>2167</v>
      </c>
      <c r="C11" s="662" t="s">
        <v>569</v>
      </c>
      <c r="D11" s="663" t="s">
        <v>2168</v>
      </c>
      <c r="E11" s="662" t="s">
        <v>4357</v>
      </c>
      <c r="F11" s="663" t="s">
        <v>4358</v>
      </c>
      <c r="G11" s="662" t="s">
        <v>3507</v>
      </c>
      <c r="H11" s="662" t="s">
        <v>3508</v>
      </c>
      <c r="I11" s="664">
        <v>1.68</v>
      </c>
      <c r="J11" s="664">
        <v>100</v>
      </c>
      <c r="K11" s="665">
        <v>168</v>
      </c>
    </row>
    <row r="12" spans="1:11" ht="14.4" customHeight="1" x14ac:dyDescent="0.3">
      <c r="A12" s="660" t="s">
        <v>564</v>
      </c>
      <c r="B12" s="661" t="s">
        <v>2167</v>
      </c>
      <c r="C12" s="662" t="s">
        <v>569</v>
      </c>
      <c r="D12" s="663" t="s">
        <v>2168</v>
      </c>
      <c r="E12" s="662" t="s">
        <v>4357</v>
      </c>
      <c r="F12" s="663" t="s">
        <v>4358</v>
      </c>
      <c r="G12" s="662" t="s">
        <v>3509</v>
      </c>
      <c r="H12" s="662" t="s">
        <v>3510</v>
      </c>
      <c r="I12" s="664">
        <v>5.13</v>
      </c>
      <c r="J12" s="664">
        <v>40</v>
      </c>
      <c r="K12" s="665">
        <v>205.2</v>
      </c>
    </row>
    <row r="13" spans="1:11" ht="14.4" customHeight="1" x14ac:dyDescent="0.3">
      <c r="A13" s="660" t="s">
        <v>564</v>
      </c>
      <c r="B13" s="661" t="s">
        <v>2167</v>
      </c>
      <c r="C13" s="662" t="s">
        <v>569</v>
      </c>
      <c r="D13" s="663" t="s">
        <v>2168</v>
      </c>
      <c r="E13" s="662" t="s">
        <v>4357</v>
      </c>
      <c r="F13" s="663" t="s">
        <v>4358</v>
      </c>
      <c r="G13" s="662" t="s">
        <v>3511</v>
      </c>
      <c r="H13" s="662" t="s">
        <v>3512</v>
      </c>
      <c r="I13" s="664">
        <v>0.48</v>
      </c>
      <c r="J13" s="664">
        <v>100</v>
      </c>
      <c r="K13" s="665">
        <v>48</v>
      </c>
    </row>
    <row r="14" spans="1:11" ht="14.4" customHeight="1" x14ac:dyDescent="0.3">
      <c r="A14" s="660" t="s">
        <v>564</v>
      </c>
      <c r="B14" s="661" t="s">
        <v>2167</v>
      </c>
      <c r="C14" s="662" t="s">
        <v>569</v>
      </c>
      <c r="D14" s="663" t="s">
        <v>2168</v>
      </c>
      <c r="E14" s="662" t="s">
        <v>4359</v>
      </c>
      <c r="F14" s="663" t="s">
        <v>4360</v>
      </c>
      <c r="G14" s="662" t="s">
        <v>3513</v>
      </c>
      <c r="H14" s="662" t="s">
        <v>3514</v>
      </c>
      <c r="I14" s="664">
        <v>522.95000000000005</v>
      </c>
      <c r="J14" s="664">
        <v>10</v>
      </c>
      <c r="K14" s="665">
        <v>5229.5</v>
      </c>
    </row>
    <row r="15" spans="1:11" ht="14.4" customHeight="1" x14ac:dyDescent="0.3">
      <c r="A15" s="660" t="s">
        <v>564</v>
      </c>
      <c r="B15" s="661" t="s">
        <v>2167</v>
      </c>
      <c r="C15" s="662" t="s">
        <v>569</v>
      </c>
      <c r="D15" s="663" t="s">
        <v>2168</v>
      </c>
      <c r="E15" s="662" t="s">
        <v>4361</v>
      </c>
      <c r="F15" s="663" t="s">
        <v>4362</v>
      </c>
      <c r="G15" s="662" t="s">
        <v>3515</v>
      </c>
      <c r="H15" s="662" t="s">
        <v>3516</v>
      </c>
      <c r="I15" s="664">
        <v>180.435</v>
      </c>
      <c r="J15" s="664">
        <v>75</v>
      </c>
      <c r="K15" s="665">
        <v>13532.380000000001</v>
      </c>
    </row>
    <row r="16" spans="1:11" ht="14.4" customHeight="1" x14ac:dyDescent="0.3">
      <c r="A16" s="660" t="s">
        <v>564</v>
      </c>
      <c r="B16" s="661" t="s">
        <v>2167</v>
      </c>
      <c r="C16" s="662" t="s">
        <v>569</v>
      </c>
      <c r="D16" s="663" t="s">
        <v>2168</v>
      </c>
      <c r="E16" s="662" t="s">
        <v>4361</v>
      </c>
      <c r="F16" s="663" t="s">
        <v>4362</v>
      </c>
      <c r="G16" s="662" t="s">
        <v>3517</v>
      </c>
      <c r="H16" s="662" t="s">
        <v>3518</v>
      </c>
      <c r="I16" s="664">
        <v>0.3</v>
      </c>
      <c r="J16" s="664">
        <v>100</v>
      </c>
      <c r="K16" s="665">
        <v>30</v>
      </c>
    </row>
    <row r="17" spans="1:11" ht="14.4" customHeight="1" x14ac:dyDescent="0.3">
      <c r="A17" s="660" t="s">
        <v>564</v>
      </c>
      <c r="B17" s="661" t="s">
        <v>2167</v>
      </c>
      <c r="C17" s="662" t="s">
        <v>569</v>
      </c>
      <c r="D17" s="663" t="s">
        <v>2168</v>
      </c>
      <c r="E17" s="662" t="s">
        <v>4361</v>
      </c>
      <c r="F17" s="663" t="s">
        <v>4362</v>
      </c>
      <c r="G17" s="662" t="s">
        <v>3519</v>
      </c>
      <c r="H17" s="662" t="s">
        <v>3520</v>
      </c>
      <c r="I17" s="664">
        <v>0.48499999999999999</v>
      </c>
      <c r="J17" s="664">
        <v>200</v>
      </c>
      <c r="K17" s="665">
        <v>97</v>
      </c>
    </row>
    <row r="18" spans="1:11" ht="14.4" customHeight="1" x14ac:dyDescent="0.3">
      <c r="A18" s="660" t="s">
        <v>564</v>
      </c>
      <c r="B18" s="661" t="s">
        <v>2167</v>
      </c>
      <c r="C18" s="662" t="s">
        <v>569</v>
      </c>
      <c r="D18" s="663" t="s">
        <v>2168</v>
      </c>
      <c r="E18" s="662" t="s">
        <v>4361</v>
      </c>
      <c r="F18" s="663" t="s">
        <v>4362</v>
      </c>
      <c r="G18" s="662" t="s">
        <v>3521</v>
      </c>
      <c r="H18" s="662" t="s">
        <v>3522</v>
      </c>
      <c r="I18" s="664">
        <v>180.44</v>
      </c>
      <c r="J18" s="664">
        <v>25</v>
      </c>
      <c r="K18" s="665">
        <v>4510.88</v>
      </c>
    </row>
    <row r="19" spans="1:11" ht="14.4" customHeight="1" x14ac:dyDescent="0.3">
      <c r="A19" s="660" t="s">
        <v>564</v>
      </c>
      <c r="B19" s="661" t="s">
        <v>2167</v>
      </c>
      <c r="C19" s="662" t="s">
        <v>569</v>
      </c>
      <c r="D19" s="663" t="s">
        <v>2168</v>
      </c>
      <c r="E19" s="662" t="s">
        <v>4361</v>
      </c>
      <c r="F19" s="663" t="s">
        <v>4362</v>
      </c>
      <c r="G19" s="662" t="s">
        <v>3523</v>
      </c>
      <c r="H19" s="662" t="s">
        <v>3524</v>
      </c>
      <c r="I19" s="664">
        <v>449</v>
      </c>
      <c r="J19" s="664">
        <v>20</v>
      </c>
      <c r="K19" s="665">
        <v>8980</v>
      </c>
    </row>
    <row r="20" spans="1:11" ht="14.4" customHeight="1" x14ac:dyDescent="0.3">
      <c r="A20" s="660" t="s">
        <v>564</v>
      </c>
      <c r="B20" s="661" t="s">
        <v>2167</v>
      </c>
      <c r="C20" s="662" t="s">
        <v>569</v>
      </c>
      <c r="D20" s="663" t="s">
        <v>2168</v>
      </c>
      <c r="E20" s="662" t="s">
        <v>4361</v>
      </c>
      <c r="F20" s="663" t="s">
        <v>4362</v>
      </c>
      <c r="G20" s="662" t="s">
        <v>3525</v>
      </c>
      <c r="H20" s="662" t="s">
        <v>3526</v>
      </c>
      <c r="I20" s="664">
        <v>500</v>
      </c>
      <c r="J20" s="664">
        <v>10</v>
      </c>
      <c r="K20" s="665">
        <v>5000</v>
      </c>
    </row>
    <row r="21" spans="1:11" ht="14.4" customHeight="1" x14ac:dyDescent="0.3">
      <c r="A21" s="660" t="s">
        <v>564</v>
      </c>
      <c r="B21" s="661" t="s">
        <v>2167</v>
      </c>
      <c r="C21" s="662" t="s">
        <v>569</v>
      </c>
      <c r="D21" s="663" t="s">
        <v>2168</v>
      </c>
      <c r="E21" s="662" t="s">
        <v>4361</v>
      </c>
      <c r="F21" s="663" t="s">
        <v>4362</v>
      </c>
      <c r="G21" s="662" t="s">
        <v>3527</v>
      </c>
      <c r="H21" s="662" t="s">
        <v>3528</v>
      </c>
      <c r="I21" s="664">
        <v>2.67</v>
      </c>
      <c r="J21" s="664">
        <v>100</v>
      </c>
      <c r="K21" s="665">
        <v>266.56</v>
      </c>
    </row>
    <row r="22" spans="1:11" ht="14.4" customHeight="1" x14ac:dyDescent="0.3">
      <c r="A22" s="660" t="s">
        <v>564</v>
      </c>
      <c r="B22" s="661" t="s">
        <v>2167</v>
      </c>
      <c r="C22" s="662" t="s">
        <v>569</v>
      </c>
      <c r="D22" s="663" t="s">
        <v>2168</v>
      </c>
      <c r="E22" s="662" t="s">
        <v>4363</v>
      </c>
      <c r="F22" s="663" t="s">
        <v>4364</v>
      </c>
      <c r="G22" s="662" t="s">
        <v>3529</v>
      </c>
      <c r="H22" s="662" t="s">
        <v>3530</v>
      </c>
      <c r="I22" s="664">
        <v>7.51</v>
      </c>
      <c r="J22" s="664">
        <v>30</v>
      </c>
      <c r="K22" s="665">
        <v>225.3</v>
      </c>
    </row>
    <row r="23" spans="1:11" ht="14.4" customHeight="1" x14ac:dyDescent="0.3">
      <c r="A23" s="660" t="s">
        <v>564</v>
      </c>
      <c r="B23" s="661" t="s">
        <v>2167</v>
      </c>
      <c r="C23" s="662" t="s">
        <v>569</v>
      </c>
      <c r="D23" s="663" t="s">
        <v>2168</v>
      </c>
      <c r="E23" s="662" t="s">
        <v>4363</v>
      </c>
      <c r="F23" s="663" t="s">
        <v>4364</v>
      </c>
      <c r="G23" s="662" t="s">
        <v>3531</v>
      </c>
      <c r="H23" s="662" t="s">
        <v>3532</v>
      </c>
      <c r="I23" s="664">
        <v>10.55</v>
      </c>
      <c r="J23" s="664">
        <v>40</v>
      </c>
      <c r="K23" s="665">
        <v>422.05</v>
      </c>
    </row>
    <row r="24" spans="1:11" ht="14.4" customHeight="1" x14ac:dyDescent="0.3">
      <c r="A24" s="660" t="s">
        <v>564</v>
      </c>
      <c r="B24" s="661" t="s">
        <v>2167</v>
      </c>
      <c r="C24" s="662" t="s">
        <v>569</v>
      </c>
      <c r="D24" s="663" t="s">
        <v>2168</v>
      </c>
      <c r="E24" s="662" t="s">
        <v>4363</v>
      </c>
      <c r="F24" s="663" t="s">
        <v>4364</v>
      </c>
      <c r="G24" s="662" t="s">
        <v>3533</v>
      </c>
      <c r="H24" s="662" t="s">
        <v>3534</v>
      </c>
      <c r="I24" s="664">
        <v>1.2166666666666666</v>
      </c>
      <c r="J24" s="664">
        <v>500</v>
      </c>
      <c r="K24" s="665">
        <v>607.54</v>
      </c>
    </row>
    <row r="25" spans="1:11" ht="14.4" customHeight="1" x14ac:dyDescent="0.3">
      <c r="A25" s="660" t="s">
        <v>564</v>
      </c>
      <c r="B25" s="661" t="s">
        <v>2167</v>
      </c>
      <c r="C25" s="662" t="s">
        <v>569</v>
      </c>
      <c r="D25" s="663" t="s">
        <v>2168</v>
      </c>
      <c r="E25" s="662" t="s">
        <v>4363</v>
      </c>
      <c r="F25" s="663" t="s">
        <v>4364</v>
      </c>
      <c r="G25" s="662" t="s">
        <v>3535</v>
      </c>
      <c r="H25" s="662" t="s">
        <v>3536</v>
      </c>
      <c r="I25" s="664">
        <v>0.71</v>
      </c>
      <c r="J25" s="664">
        <v>600</v>
      </c>
      <c r="K25" s="665">
        <v>426</v>
      </c>
    </row>
    <row r="26" spans="1:11" ht="14.4" customHeight="1" x14ac:dyDescent="0.3">
      <c r="A26" s="660" t="s">
        <v>564</v>
      </c>
      <c r="B26" s="661" t="s">
        <v>2167</v>
      </c>
      <c r="C26" s="662" t="s">
        <v>574</v>
      </c>
      <c r="D26" s="663" t="s">
        <v>2169</v>
      </c>
      <c r="E26" s="662" t="s">
        <v>4355</v>
      </c>
      <c r="F26" s="663" t="s">
        <v>4356</v>
      </c>
      <c r="G26" s="662" t="s">
        <v>3537</v>
      </c>
      <c r="H26" s="662" t="s">
        <v>3538</v>
      </c>
      <c r="I26" s="664">
        <v>183.09</v>
      </c>
      <c r="J26" s="664">
        <v>2</v>
      </c>
      <c r="K26" s="665">
        <v>366.18</v>
      </c>
    </row>
    <row r="27" spans="1:11" ht="14.4" customHeight="1" x14ac:dyDescent="0.3">
      <c r="A27" s="660" t="s">
        <v>564</v>
      </c>
      <c r="B27" s="661" t="s">
        <v>2167</v>
      </c>
      <c r="C27" s="662" t="s">
        <v>574</v>
      </c>
      <c r="D27" s="663" t="s">
        <v>2169</v>
      </c>
      <c r="E27" s="662" t="s">
        <v>4355</v>
      </c>
      <c r="F27" s="663" t="s">
        <v>4356</v>
      </c>
      <c r="G27" s="662" t="s">
        <v>3539</v>
      </c>
      <c r="H27" s="662" t="s">
        <v>3540</v>
      </c>
      <c r="I27" s="664">
        <v>3.11</v>
      </c>
      <c r="J27" s="664">
        <v>60</v>
      </c>
      <c r="K27" s="665">
        <v>186.6</v>
      </c>
    </row>
    <row r="28" spans="1:11" ht="14.4" customHeight="1" x14ac:dyDescent="0.3">
      <c r="A28" s="660" t="s">
        <v>564</v>
      </c>
      <c r="B28" s="661" t="s">
        <v>2167</v>
      </c>
      <c r="C28" s="662" t="s">
        <v>574</v>
      </c>
      <c r="D28" s="663" t="s">
        <v>2169</v>
      </c>
      <c r="E28" s="662" t="s">
        <v>4355</v>
      </c>
      <c r="F28" s="663" t="s">
        <v>4356</v>
      </c>
      <c r="G28" s="662" t="s">
        <v>3541</v>
      </c>
      <c r="H28" s="662" t="s">
        <v>3542</v>
      </c>
      <c r="I28" s="664">
        <v>1.84</v>
      </c>
      <c r="J28" s="664">
        <v>80</v>
      </c>
      <c r="K28" s="665">
        <v>147.19999999999999</v>
      </c>
    </row>
    <row r="29" spans="1:11" ht="14.4" customHeight="1" x14ac:dyDescent="0.3">
      <c r="A29" s="660" t="s">
        <v>564</v>
      </c>
      <c r="B29" s="661" t="s">
        <v>2167</v>
      </c>
      <c r="C29" s="662" t="s">
        <v>574</v>
      </c>
      <c r="D29" s="663" t="s">
        <v>2169</v>
      </c>
      <c r="E29" s="662" t="s">
        <v>4355</v>
      </c>
      <c r="F29" s="663" t="s">
        <v>4356</v>
      </c>
      <c r="G29" s="662" t="s">
        <v>3543</v>
      </c>
      <c r="H29" s="662" t="s">
        <v>3544</v>
      </c>
      <c r="I29" s="664">
        <v>9.2949999999999999</v>
      </c>
      <c r="J29" s="664">
        <v>250</v>
      </c>
      <c r="K29" s="665">
        <v>2324</v>
      </c>
    </row>
    <row r="30" spans="1:11" ht="14.4" customHeight="1" x14ac:dyDescent="0.3">
      <c r="A30" s="660" t="s">
        <v>564</v>
      </c>
      <c r="B30" s="661" t="s">
        <v>2167</v>
      </c>
      <c r="C30" s="662" t="s">
        <v>574</v>
      </c>
      <c r="D30" s="663" t="s">
        <v>2169</v>
      </c>
      <c r="E30" s="662" t="s">
        <v>4355</v>
      </c>
      <c r="F30" s="663" t="s">
        <v>4356</v>
      </c>
      <c r="G30" s="662" t="s">
        <v>3545</v>
      </c>
      <c r="H30" s="662" t="s">
        <v>3546</v>
      </c>
      <c r="I30" s="664">
        <v>13.375</v>
      </c>
      <c r="J30" s="664">
        <v>90</v>
      </c>
      <c r="K30" s="665">
        <v>1203.7</v>
      </c>
    </row>
    <row r="31" spans="1:11" ht="14.4" customHeight="1" x14ac:dyDescent="0.3">
      <c r="A31" s="660" t="s">
        <v>564</v>
      </c>
      <c r="B31" s="661" t="s">
        <v>2167</v>
      </c>
      <c r="C31" s="662" t="s">
        <v>574</v>
      </c>
      <c r="D31" s="663" t="s">
        <v>2169</v>
      </c>
      <c r="E31" s="662" t="s">
        <v>4355</v>
      </c>
      <c r="F31" s="663" t="s">
        <v>4356</v>
      </c>
      <c r="G31" s="662" t="s">
        <v>3547</v>
      </c>
      <c r="H31" s="662" t="s">
        <v>3548</v>
      </c>
      <c r="I31" s="664">
        <v>15.925000000000001</v>
      </c>
      <c r="J31" s="664">
        <v>60</v>
      </c>
      <c r="K31" s="665">
        <v>955.5</v>
      </c>
    </row>
    <row r="32" spans="1:11" ht="14.4" customHeight="1" x14ac:dyDescent="0.3">
      <c r="A32" s="660" t="s">
        <v>564</v>
      </c>
      <c r="B32" s="661" t="s">
        <v>2167</v>
      </c>
      <c r="C32" s="662" t="s">
        <v>574</v>
      </c>
      <c r="D32" s="663" t="s">
        <v>2169</v>
      </c>
      <c r="E32" s="662" t="s">
        <v>4355</v>
      </c>
      <c r="F32" s="663" t="s">
        <v>4356</v>
      </c>
      <c r="G32" s="662" t="s">
        <v>3549</v>
      </c>
      <c r="H32" s="662" t="s">
        <v>3550</v>
      </c>
      <c r="I32" s="664">
        <v>2.956666666666667</v>
      </c>
      <c r="J32" s="664">
        <v>80</v>
      </c>
      <c r="K32" s="665">
        <v>236.39999999999998</v>
      </c>
    </row>
    <row r="33" spans="1:11" ht="14.4" customHeight="1" x14ac:dyDescent="0.3">
      <c r="A33" s="660" t="s">
        <v>564</v>
      </c>
      <c r="B33" s="661" t="s">
        <v>2167</v>
      </c>
      <c r="C33" s="662" t="s">
        <v>574</v>
      </c>
      <c r="D33" s="663" t="s">
        <v>2169</v>
      </c>
      <c r="E33" s="662" t="s">
        <v>4355</v>
      </c>
      <c r="F33" s="663" t="s">
        <v>4356</v>
      </c>
      <c r="G33" s="662" t="s">
        <v>3551</v>
      </c>
      <c r="H33" s="662" t="s">
        <v>3552</v>
      </c>
      <c r="I33" s="664">
        <v>9.754999999999999</v>
      </c>
      <c r="J33" s="664">
        <v>60</v>
      </c>
      <c r="K33" s="665">
        <v>585.20000000000005</v>
      </c>
    </row>
    <row r="34" spans="1:11" ht="14.4" customHeight="1" x14ac:dyDescent="0.3">
      <c r="A34" s="660" t="s">
        <v>564</v>
      </c>
      <c r="B34" s="661" t="s">
        <v>2167</v>
      </c>
      <c r="C34" s="662" t="s">
        <v>574</v>
      </c>
      <c r="D34" s="663" t="s">
        <v>2169</v>
      </c>
      <c r="E34" s="662" t="s">
        <v>4355</v>
      </c>
      <c r="F34" s="663" t="s">
        <v>4356</v>
      </c>
      <c r="G34" s="662" t="s">
        <v>3553</v>
      </c>
      <c r="H34" s="662" t="s">
        <v>3554</v>
      </c>
      <c r="I34" s="664">
        <v>8.52</v>
      </c>
      <c r="J34" s="664">
        <v>2</v>
      </c>
      <c r="K34" s="665">
        <v>17.04</v>
      </c>
    </row>
    <row r="35" spans="1:11" ht="14.4" customHeight="1" x14ac:dyDescent="0.3">
      <c r="A35" s="660" t="s">
        <v>564</v>
      </c>
      <c r="B35" s="661" t="s">
        <v>2167</v>
      </c>
      <c r="C35" s="662" t="s">
        <v>574</v>
      </c>
      <c r="D35" s="663" t="s">
        <v>2169</v>
      </c>
      <c r="E35" s="662" t="s">
        <v>4355</v>
      </c>
      <c r="F35" s="663" t="s">
        <v>4356</v>
      </c>
      <c r="G35" s="662" t="s">
        <v>3555</v>
      </c>
      <c r="H35" s="662" t="s">
        <v>3556</v>
      </c>
      <c r="I35" s="664">
        <v>8.1999999999999993</v>
      </c>
      <c r="J35" s="664">
        <v>2</v>
      </c>
      <c r="K35" s="665">
        <v>16.399999999999999</v>
      </c>
    </row>
    <row r="36" spans="1:11" ht="14.4" customHeight="1" x14ac:dyDescent="0.3">
      <c r="A36" s="660" t="s">
        <v>564</v>
      </c>
      <c r="B36" s="661" t="s">
        <v>2167</v>
      </c>
      <c r="C36" s="662" t="s">
        <v>574</v>
      </c>
      <c r="D36" s="663" t="s">
        <v>2169</v>
      </c>
      <c r="E36" s="662" t="s">
        <v>4355</v>
      </c>
      <c r="F36" s="663" t="s">
        <v>4356</v>
      </c>
      <c r="G36" s="662" t="s">
        <v>3557</v>
      </c>
      <c r="H36" s="662" t="s">
        <v>3558</v>
      </c>
      <c r="I36" s="664">
        <v>27.7</v>
      </c>
      <c r="J36" s="664">
        <v>372</v>
      </c>
      <c r="K36" s="665">
        <v>10372.799999999999</v>
      </c>
    </row>
    <row r="37" spans="1:11" ht="14.4" customHeight="1" x14ac:dyDescent="0.3">
      <c r="A37" s="660" t="s">
        <v>564</v>
      </c>
      <c r="B37" s="661" t="s">
        <v>2167</v>
      </c>
      <c r="C37" s="662" t="s">
        <v>574</v>
      </c>
      <c r="D37" s="663" t="s">
        <v>2169</v>
      </c>
      <c r="E37" s="662" t="s">
        <v>4355</v>
      </c>
      <c r="F37" s="663" t="s">
        <v>4356</v>
      </c>
      <c r="G37" s="662" t="s">
        <v>3559</v>
      </c>
      <c r="H37" s="662" t="s">
        <v>3560</v>
      </c>
      <c r="I37" s="664">
        <v>12.37</v>
      </c>
      <c r="J37" s="664">
        <v>2</v>
      </c>
      <c r="K37" s="665">
        <v>24.74</v>
      </c>
    </row>
    <row r="38" spans="1:11" ht="14.4" customHeight="1" x14ac:dyDescent="0.3">
      <c r="A38" s="660" t="s">
        <v>564</v>
      </c>
      <c r="B38" s="661" t="s">
        <v>2167</v>
      </c>
      <c r="C38" s="662" t="s">
        <v>574</v>
      </c>
      <c r="D38" s="663" t="s">
        <v>2169</v>
      </c>
      <c r="E38" s="662" t="s">
        <v>4355</v>
      </c>
      <c r="F38" s="663" t="s">
        <v>4356</v>
      </c>
      <c r="G38" s="662" t="s">
        <v>3561</v>
      </c>
      <c r="H38" s="662" t="s">
        <v>3562</v>
      </c>
      <c r="I38" s="664">
        <v>86.38</v>
      </c>
      <c r="J38" s="664">
        <v>50</v>
      </c>
      <c r="K38" s="665">
        <v>4318.8599999999997</v>
      </c>
    </row>
    <row r="39" spans="1:11" ht="14.4" customHeight="1" x14ac:dyDescent="0.3">
      <c r="A39" s="660" t="s">
        <v>564</v>
      </c>
      <c r="B39" s="661" t="s">
        <v>2167</v>
      </c>
      <c r="C39" s="662" t="s">
        <v>574</v>
      </c>
      <c r="D39" s="663" t="s">
        <v>2169</v>
      </c>
      <c r="E39" s="662" t="s">
        <v>4355</v>
      </c>
      <c r="F39" s="663" t="s">
        <v>4356</v>
      </c>
      <c r="G39" s="662" t="s">
        <v>3563</v>
      </c>
      <c r="H39" s="662" t="s">
        <v>3564</v>
      </c>
      <c r="I39" s="664">
        <v>11.36</v>
      </c>
      <c r="J39" s="664">
        <v>100</v>
      </c>
      <c r="K39" s="665">
        <v>1136.2</v>
      </c>
    </row>
    <row r="40" spans="1:11" ht="14.4" customHeight="1" x14ac:dyDescent="0.3">
      <c r="A40" s="660" t="s">
        <v>564</v>
      </c>
      <c r="B40" s="661" t="s">
        <v>2167</v>
      </c>
      <c r="C40" s="662" t="s">
        <v>574</v>
      </c>
      <c r="D40" s="663" t="s">
        <v>2169</v>
      </c>
      <c r="E40" s="662" t="s">
        <v>4355</v>
      </c>
      <c r="F40" s="663" t="s">
        <v>4356</v>
      </c>
      <c r="G40" s="662" t="s">
        <v>3565</v>
      </c>
      <c r="H40" s="662" t="s">
        <v>3566</v>
      </c>
      <c r="I40" s="664">
        <v>42.63</v>
      </c>
      <c r="J40" s="664">
        <v>54</v>
      </c>
      <c r="K40" s="665">
        <v>2302.02</v>
      </c>
    </row>
    <row r="41" spans="1:11" ht="14.4" customHeight="1" x14ac:dyDescent="0.3">
      <c r="A41" s="660" t="s">
        <v>564</v>
      </c>
      <c r="B41" s="661" t="s">
        <v>2167</v>
      </c>
      <c r="C41" s="662" t="s">
        <v>574</v>
      </c>
      <c r="D41" s="663" t="s">
        <v>2169</v>
      </c>
      <c r="E41" s="662" t="s">
        <v>4355</v>
      </c>
      <c r="F41" s="663" t="s">
        <v>4356</v>
      </c>
      <c r="G41" s="662" t="s">
        <v>3567</v>
      </c>
      <c r="H41" s="662" t="s">
        <v>3568</v>
      </c>
      <c r="I41" s="664">
        <v>233.8</v>
      </c>
      <c r="J41" s="664">
        <v>5</v>
      </c>
      <c r="K41" s="665">
        <v>1169</v>
      </c>
    </row>
    <row r="42" spans="1:11" ht="14.4" customHeight="1" x14ac:dyDescent="0.3">
      <c r="A42" s="660" t="s">
        <v>564</v>
      </c>
      <c r="B42" s="661" t="s">
        <v>2167</v>
      </c>
      <c r="C42" s="662" t="s">
        <v>574</v>
      </c>
      <c r="D42" s="663" t="s">
        <v>2169</v>
      </c>
      <c r="E42" s="662" t="s">
        <v>4355</v>
      </c>
      <c r="F42" s="663" t="s">
        <v>4356</v>
      </c>
      <c r="G42" s="662" t="s">
        <v>3569</v>
      </c>
      <c r="H42" s="662" t="s">
        <v>3570</v>
      </c>
      <c r="I42" s="664">
        <v>25.56</v>
      </c>
      <c r="J42" s="664">
        <v>48</v>
      </c>
      <c r="K42" s="665">
        <v>1226.8000000000002</v>
      </c>
    </row>
    <row r="43" spans="1:11" ht="14.4" customHeight="1" x14ac:dyDescent="0.3">
      <c r="A43" s="660" t="s">
        <v>564</v>
      </c>
      <c r="B43" s="661" t="s">
        <v>2167</v>
      </c>
      <c r="C43" s="662" t="s">
        <v>574</v>
      </c>
      <c r="D43" s="663" t="s">
        <v>2169</v>
      </c>
      <c r="E43" s="662" t="s">
        <v>4355</v>
      </c>
      <c r="F43" s="663" t="s">
        <v>4356</v>
      </c>
      <c r="G43" s="662" t="s">
        <v>3571</v>
      </c>
      <c r="H43" s="662" t="s">
        <v>3572</v>
      </c>
      <c r="I43" s="664">
        <v>22.15</v>
      </c>
      <c r="J43" s="664">
        <v>400</v>
      </c>
      <c r="K43" s="665">
        <v>8860</v>
      </c>
    </row>
    <row r="44" spans="1:11" ht="14.4" customHeight="1" x14ac:dyDescent="0.3">
      <c r="A44" s="660" t="s">
        <v>564</v>
      </c>
      <c r="B44" s="661" t="s">
        <v>2167</v>
      </c>
      <c r="C44" s="662" t="s">
        <v>574</v>
      </c>
      <c r="D44" s="663" t="s">
        <v>2169</v>
      </c>
      <c r="E44" s="662" t="s">
        <v>4355</v>
      </c>
      <c r="F44" s="663" t="s">
        <v>4356</v>
      </c>
      <c r="G44" s="662" t="s">
        <v>3573</v>
      </c>
      <c r="H44" s="662" t="s">
        <v>3574</v>
      </c>
      <c r="I44" s="664">
        <v>30.177500000000002</v>
      </c>
      <c r="J44" s="664">
        <v>166</v>
      </c>
      <c r="K44" s="665">
        <v>5009.28</v>
      </c>
    </row>
    <row r="45" spans="1:11" ht="14.4" customHeight="1" x14ac:dyDescent="0.3">
      <c r="A45" s="660" t="s">
        <v>564</v>
      </c>
      <c r="B45" s="661" t="s">
        <v>2167</v>
      </c>
      <c r="C45" s="662" t="s">
        <v>574</v>
      </c>
      <c r="D45" s="663" t="s">
        <v>2169</v>
      </c>
      <c r="E45" s="662" t="s">
        <v>4355</v>
      </c>
      <c r="F45" s="663" t="s">
        <v>4356</v>
      </c>
      <c r="G45" s="662" t="s">
        <v>3575</v>
      </c>
      <c r="H45" s="662" t="s">
        <v>3576</v>
      </c>
      <c r="I45" s="664">
        <v>12.669999999999998</v>
      </c>
      <c r="J45" s="664">
        <v>740</v>
      </c>
      <c r="K45" s="665">
        <v>9259.5499999999993</v>
      </c>
    </row>
    <row r="46" spans="1:11" ht="14.4" customHeight="1" x14ac:dyDescent="0.3">
      <c r="A46" s="660" t="s">
        <v>564</v>
      </c>
      <c r="B46" s="661" t="s">
        <v>2167</v>
      </c>
      <c r="C46" s="662" t="s">
        <v>574</v>
      </c>
      <c r="D46" s="663" t="s">
        <v>2169</v>
      </c>
      <c r="E46" s="662" t="s">
        <v>4355</v>
      </c>
      <c r="F46" s="663" t="s">
        <v>4356</v>
      </c>
      <c r="G46" s="662" t="s">
        <v>3577</v>
      </c>
      <c r="H46" s="662" t="s">
        <v>3578</v>
      </c>
      <c r="I46" s="664">
        <v>8.3166666666666664</v>
      </c>
      <c r="J46" s="664">
        <v>960</v>
      </c>
      <c r="K46" s="665">
        <v>8000.04</v>
      </c>
    </row>
    <row r="47" spans="1:11" ht="14.4" customHeight="1" x14ac:dyDescent="0.3">
      <c r="A47" s="660" t="s">
        <v>564</v>
      </c>
      <c r="B47" s="661" t="s">
        <v>2167</v>
      </c>
      <c r="C47" s="662" t="s">
        <v>574</v>
      </c>
      <c r="D47" s="663" t="s">
        <v>2169</v>
      </c>
      <c r="E47" s="662" t="s">
        <v>4355</v>
      </c>
      <c r="F47" s="663" t="s">
        <v>4356</v>
      </c>
      <c r="G47" s="662" t="s">
        <v>3579</v>
      </c>
      <c r="H47" s="662" t="s">
        <v>3580</v>
      </c>
      <c r="I47" s="664">
        <v>12.02</v>
      </c>
      <c r="J47" s="664">
        <v>586</v>
      </c>
      <c r="K47" s="665">
        <v>7045.7599999999993</v>
      </c>
    </row>
    <row r="48" spans="1:11" ht="14.4" customHeight="1" x14ac:dyDescent="0.3">
      <c r="A48" s="660" t="s">
        <v>564</v>
      </c>
      <c r="B48" s="661" t="s">
        <v>2167</v>
      </c>
      <c r="C48" s="662" t="s">
        <v>574</v>
      </c>
      <c r="D48" s="663" t="s">
        <v>2169</v>
      </c>
      <c r="E48" s="662" t="s">
        <v>4355</v>
      </c>
      <c r="F48" s="663" t="s">
        <v>4356</v>
      </c>
      <c r="G48" s="662" t="s">
        <v>3581</v>
      </c>
      <c r="H48" s="662" t="s">
        <v>3582</v>
      </c>
      <c r="I48" s="664">
        <v>39.1</v>
      </c>
      <c r="J48" s="664">
        <v>60</v>
      </c>
      <c r="K48" s="665">
        <v>2346.1400000000003</v>
      </c>
    </row>
    <row r="49" spans="1:11" ht="14.4" customHeight="1" x14ac:dyDescent="0.3">
      <c r="A49" s="660" t="s">
        <v>564</v>
      </c>
      <c r="B49" s="661" t="s">
        <v>2167</v>
      </c>
      <c r="C49" s="662" t="s">
        <v>574</v>
      </c>
      <c r="D49" s="663" t="s">
        <v>2169</v>
      </c>
      <c r="E49" s="662" t="s">
        <v>4355</v>
      </c>
      <c r="F49" s="663" t="s">
        <v>4356</v>
      </c>
      <c r="G49" s="662" t="s">
        <v>3583</v>
      </c>
      <c r="H49" s="662" t="s">
        <v>3584</v>
      </c>
      <c r="I49" s="664">
        <v>0.49666666666666665</v>
      </c>
      <c r="J49" s="664">
        <v>11800</v>
      </c>
      <c r="K49" s="665">
        <v>5865.5199999999995</v>
      </c>
    </row>
    <row r="50" spans="1:11" ht="14.4" customHeight="1" x14ac:dyDescent="0.3">
      <c r="A50" s="660" t="s">
        <v>564</v>
      </c>
      <c r="B50" s="661" t="s">
        <v>2167</v>
      </c>
      <c r="C50" s="662" t="s">
        <v>574</v>
      </c>
      <c r="D50" s="663" t="s">
        <v>2169</v>
      </c>
      <c r="E50" s="662" t="s">
        <v>4355</v>
      </c>
      <c r="F50" s="663" t="s">
        <v>4356</v>
      </c>
      <c r="G50" s="662" t="s">
        <v>3585</v>
      </c>
      <c r="H50" s="662" t="s">
        <v>3586</v>
      </c>
      <c r="I50" s="664">
        <v>0.6</v>
      </c>
      <c r="J50" s="664">
        <v>17000</v>
      </c>
      <c r="K50" s="665">
        <v>10200</v>
      </c>
    </row>
    <row r="51" spans="1:11" ht="14.4" customHeight="1" x14ac:dyDescent="0.3">
      <c r="A51" s="660" t="s">
        <v>564</v>
      </c>
      <c r="B51" s="661" t="s">
        <v>2167</v>
      </c>
      <c r="C51" s="662" t="s">
        <v>574</v>
      </c>
      <c r="D51" s="663" t="s">
        <v>2169</v>
      </c>
      <c r="E51" s="662" t="s">
        <v>4355</v>
      </c>
      <c r="F51" s="663" t="s">
        <v>4356</v>
      </c>
      <c r="G51" s="662" t="s">
        <v>3587</v>
      </c>
      <c r="H51" s="662" t="s">
        <v>3588</v>
      </c>
      <c r="I51" s="664">
        <v>3.9424999999999999</v>
      </c>
      <c r="J51" s="664">
        <v>3000</v>
      </c>
      <c r="K51" s="665">
        <v>11837.849999999999</v>
      </c>
    </row>
    <row r="52" spans="1:11" ht="14.4" customHeight="1" x14ac:dyDescent="0.3">
      <c r="A52" s="660" t="s">
        <v>564</v>
      </c>
      <c r="B52" s="661" t="s">
        <v>2167</v>
      </c>
      <c r="C52" s="662" t="s">
        <v>574</v>
      </c>
      <c r="D52" s="663" t="s">
        <v>2169</v>
      </c>
      <c r="E52" s="662" t="s">
        <v>4355</v>
      </c>
      <c r="F52" s="663" t="s">
        <v>4356</v>
      </c>
      <c r="G52" s="662" t="s">
        <v>3589</v>
      </c>
      <c r="H52" s="662" t="s">
        <v>3590</v>
      </c>
      <c r="I52" s="664">
        <v>66.239999999999995</v>
      </c>
      <c r="J52" s="664">
        <v>120</v>
      </c>
      <c r="K52" s="665">
        <v>7948.8</v>
      </c>
    </row>
    <row r="53" spans="1:11" ht="14.4" customHeight="1" x14ac:dyDescent="0.3">
      <c r="A53" s="660" t="s">
        <v>564</v>
      </c>
      <c r="B53" s="661" t="s">
        <v>2167</v>
      </c>
      <c r="C53" s="662" t="s">
        <v>574</v>
      </c>
      <c r="D53" s="663" t="s">
        <v>2169</v>
      </c>
      <c r="E53" s="662" t="s">
        <v>4355</v>
      </c>
      <c r="F53" s="663" t="s">
        <v>4356</v>
      </c>
      <c r="G53" s="662" t="s">
        <v>3591</v>
      </c>
      <c r="H53" s="662" t="s">
        <v>3592</v>
      </c>
      <c r="I53" s="664">
        <v>8.5775000000000006</v>
      </c>
      <c r="J53" s="664">
        <v>264</v>
      </c>
      <c r="K53" s="665">
        <v>2264.7599999999998</v>
      </c>
    </row>
    <row r="54" spans="1:11" ht="14.4" customHeight="1" x14ac:dyDescent="0.3">
      <c r="A54" s="660" t="s">
        <v>564</v>
      </c>
      <c r="B54" s="661" t="s">
        <v>2167</v>
      </c>
      <c r="C54" s="662" t="s">
        <v>574</v>
      </c>
      <c r="D54" s="663" t="s">
        <v>2169</v>
      </c>
      <c r="E54" s="662" t="s">
        <v>4355</v>
      </c>
      <c r="F54" s="663" t="s">
        <v>4356</v>
      </c>
      <c r="G54" s="662" t="s">
        <v>3593</v>
      </c>
      <c r="H54" s="662" t="s">
        <v>3594</v>
      </c>
      <c r="I54" s="664">
        <v>13.02</v>
      </c>
      <c r="J54" s="664">
        <v>2</v>
      </c>
      <c r="K54" s="665">
        <v>26.04</v>
      </c>
    </row>
    <row r="55" spans="1:11" ht="14.4" customHeight="1" x14ac:dyDescent="0.3">
      <c r="A55" s="660" t="s">
        <v>564</v>
      </c>
      <c r="B55" s="661" t="s">
        <v>2167</v>
      </c>
      <c r="C55" s="662" t="s">
        <v>574</v>
      </c>
      <c r="D55" s="663" t="s">
        <v>2169</v>
      </c>
      <c r="E55" s="662" t="s">
        <v>4355</v>
      </c>
      <c r="F55" s="663" t="s">
        <v>4356</v>
      </c>
      <c r="G55" s="662" t="s">
        <v>3595</v>
      </c>
      <c r="H55" s="662" t="s">
        <v>3596</v>
      </c>
      <c r="I55" s="664">
        <v>29.33</v>
      </c>
      <c r="J55" s="664">
        <v>4</v>
      </c>
      <c r="K55" s="665">
        <v>117.32</v>
      </c>
    </row>
    <row r="56" spans="1:11" ht="14.4" customHeight="1" x14ac:dyDescent="0.3">
      <c r="A56" s="660" t="s">
        <v>564</v>
      </c>
      <c r="B56" s="661" t="s">
        <v>2167</v>
      </c>
      <c r="C56" s="662" t="s">
        <v>574</v>
      </c>
      <c r="D56" s="663" t="s">
        <v>2169</v>
      </c>
      <c r="E56" s="662" t="s">
        <v>4355</v>
      </c>
      <c r="F56" s="663" t="s">
        <v>4356</v>
      </c>
      <c r="G56" s="662" t="s">
        <v>3497</v>
      </c>
      <c r="H56" s="662" t="s">
        <v>3498</v>
      </c>
      <c r="I56" s="664">
        <v>10.26</v>
      </c>
      <c r="J56" s="664">
        <v>100</v>
      </c>
      <c r="K56" s="665">
        <v>1026</v>
      </c>
    </row>
    <row r="57" spans="1:11" ht="14.4" customHeight="1" x14ac:dyDescent="0.3">
      <c r="A57" s="660" t="s">
        <v>564</v>
      </c>
      <c r="B57" s="661" t="s">
        <v>2167</v>
      </c>
      <c r="C57" s="662" t="s">
        <v>574</v>
      </c>
      <c r="D57" s="663" t="s">
        <v>2169</v>
      </c>
      <c r="E57" s="662" t="s">
        <v>4355</v>
      </c>
      <c r="F57" s="663" t="s">
        <v>4356</v>
      </c>
      <c r="G57" s="662" t="s">
        <v>3597</v>
      </c>
      <c r="H57" s="662" t="s">
        <v>3598</v>
      </c>
      <c r="I57" s="664">
        <v>146.99</v>
      </c>
      <c r="J57" s="664">
        <v>15</v>
      </c>
      <c r="K57" s="665">
        <v>2204.85</v>
      </c>
    </row>
    <row r="58" spans="1:11" ht="14.4" customHeight="1" x14ac:dyDescent="0.3">
      <c r="A58" s="660" t="s">
        <v>564</v>
      </c>
      <c r="B58" s="661" t="s">
        <v>2167</v>
      </c>
      <c r="C58" s="662" t="s">
        <v>574</v>
      </c>
      <c r="D58" s="663" t="s">
        <v>2169</v>
      </c>
      <c r="E58" s="662" t="s">
        <v>4355</v>
      </c>
      <c r="F58" s="663" t="s">
        <v>4356</v>
      </c>
      <c r="G58" s="662" t="s">
        <v>3599</v>
      </c>
      <c r="H58" s="662" t="s">
        <v>3600</v>
      </c>
      <c r="I58" s="664">
        <v>1.29</v>
      </c>
      <c r="J58" s="664">
        <v>19200</v>
      </c>
      <c r="K58" s="665">
        <v>24768</v>
      </c>
    </row>
    <row r="59" spans="1:11" ht="14.4" customHeight="1" x14ac:dyDescent="0.3">
      <c r="A59" s="660" t="s">
        <v>564</v>
      </c>
      <c r="B59" s="661" t="s">
        <v>2167</v>
      </c>
      <c r="C59" s="662" t="s">
        <v>574</v>
      </c>
      <c r="D59" s="663" t="s">
        <v>2169</v>
      </c>
      <c r="E59" s="662" t="s">
        <v>4355</v>
      </c>
      <c r="F59" s="663" t="s">
        <v>4356</v>
      </c>
      <c r="G59" s="662" t="s">
        <v>3601</v>
      </c>
      <c r="H59" s="662" t="s">
        <v>3602</v>
      </c>
      <c r="I59" s="664">
        <v>1.17</v>
      </c>
      <c r="J59" s="664">
        <v>6</v>
      </c>
      <c r="K59" s="665">
        <v>7.02</v>
      </c>
    </row>
    <row r="60" spans="1:11" ht="14.4" customHeight="1" x14ac:dyDescent="0.3">
      <c r="A60" s="660" t="s">
        <v>564</v>
      </c>
      <c r="B60" s="661" t="s">
        <v>2167</v>
      </c>
      <c r="C60" s="662" t="s">
        <v>574</v>
      </c>
      <c r="D60" s="663" t="s">
        <v>2169</v>
      </c>
      <c r="E60" s="662" t="s">
        <v>4355</v>
      </c>
      <c r="F60" s="663" t="s">
        <v>4356</v>
      </c>
      <c r="G60" s="662" t="s">
        <v>3603</v>
      </c>
      <c r="H60" s="662" t="s">
        <v>3604</v>
      </c>
      <c r="I60" s="664">
        <v>46</v>
      </c>
      <c r="J60" s="664">
        <v>1</v>
      </c>
      <c r="K60" s="665">
        <v>46</v>
      </c>
    </row>
    <row r="61" spans="1:11" ht="14.4" customHeight="1" x14ac:dyDescent="0.3">
      <c r="A61" s="660" t="s">
        <v>564</v>
      </c>
      <c r="B61" s="661" t="s">
        <v>2167</v>
      </c>
      <c r="C61" s="662" t="s">
        <v>574</v>
      </c>
      <c r="D61" s="663" t="s">
        <v>2169</v>
      </c>
      <c r="E61" s="662" t="s">
        <v>4355</v>
      </c>
      <c r="F61" s="663" t="s">
        <v>4356</v>
      </c>
      <c r="G61" s="662" t="s">
        <v>3605</v>
      </c>
      <c r="H61" s="662" t="s">
        <v>3606</v>
      </c>
      <c r="I61" s="664">
        <v>98.37</v>
      </c>
      <c r="J61" s="664">
        <v>12</v>
      </c>
      <c r="K61" s="665">
        <v>1180.44</v>
      </c>
    </row>
    <row r="62" spans="1:11" ht="14.4" customHeight="1" x14ac:dyDescent="0.3">
      <c r="A62" s="660" t="s">
        <v>564</v>
      </c>
      <c r="B62" s="661" t="s">
        <v>2167</v>
      </c>
      <c r="C62" s="662" t="s">
        <v>574</v>
      </c>
      <c r="D62" s="663" t="s">
        <v>2169</v>
      </c>
      <c r="E62" s="662" t="s">
        <v>4355</v>
      </c>
      <c r="F62" s="663" t="s">
        <v>4356</v>
      </c>
      <c r="G62" s="662" t="s">
        <v>3607</v>
      </c>
      <c r="H62" s="662" t="s">
        <v>3608</v>
      </c>
      <c r="I62" s="664">
        <v>283.02</v>
      </c>
      <c r="J62" s="664">
        <v>15</v>
      </c>
      <c r="K62" s="665">
        <v>4245.2299999999996</v>
      </c>
    </row>
    <row r="63" spans="1:11" ht="14.4" customHeight="1" x14ac:dyDescent="0.3">
      <c r="A63" s="660" t="s">
        <v>564</v>
      </c>
      <c r="B63" s="661" t="s">
        <v>2167</v>
      </c>
      <c r="C63" s="662" t="s">
        <v>574</v>
      </c>
      <c r="D63" s="663" t="s">
        <v>2169</v>
      </c>
      <c r="E63" s="662" t="s">
        <v>4355</v>
      </c>
      <c r="F63" s="663" t="s">
        <v>4356</v>
      </c>
      <c r="G63" s="662" t="s">
        <v>3609</v>
      </c>
      <c r="H63" s="662" t="s">
        <v>3610</v>
      </c>
      <c r="I63" s="664">
        <v>0.93500000000000005</v>
      </c>
      <c r="J63" s="664">
        <v>20000</v>
      </c>
      <c r="K63" s="665">
        <v>18700</v>
      </c>
    </row>
    <row r="64" spans="1:11" ht="14.4" customHeight="1" x14ac:dyDescent="0.3">
      <c r="A64" s="660" t="s">
        <v>564</v>
      </c>
      <c r="B64" s="661" t="s">
        <v>2167</v>
      </c>
      <c r="C64" s="662" t="s">
        <v>574</v>
      </c>
      <c r="D64" s="663" t="s">
        <v>2169</v>
      </c>
      <c r="E64" s="662" t="s">
        <v>4355</v>
      </c>
      <c r="F64" s="663" t="s">
        <v>4356</v>
      </c>
      <c r="G64" s="662" t="s">
        <v>3611</v>
      </c>
      <c r="H64" s="662" t="s">
        <v>3612</v>
      </c>
      <c r="I64" s="664">
        <v>259.89999999999998</v>
      </c>
      <c r="J64" s="664">
        <v>1</v>
      </c>
      <c r="K64" s="665">
        <v>259.89999999999998</v>
      </c>
    </row>
    <row r="65" spans="1:11" ht="14.4" customHeight="1" x14ac:dyDescent="0.3">
      <c r="A65" s="660" t="s">
        <v>564</v>
      </c>
      <c r="B65" s="661" t="s">
        <v>2167</v>
      </c>
      <c r="C65" s="662" t="s">
        <v>574</v>
      </c>
      <c r="D65" s="663" t="s">
        <v>2169</v>
      </c>
      <c r="E65" s="662" t="s">
        <v>4355</v>
      </c>
      <c r="F65" s="663" t="s">
        <v>4356</v>
      </c>
      <c r="G65" s="662" t="s">
        <v>3613</v>
      </c>
      <c r="H65" s="662" t="s">
        <v>3614</v>
      </c>
      <c r="I65" s="664">
        <v>124.41</v>
      </c>
      <c r="J65" s="664">
        <v>15</v>
      </c>
      <c r="K65" s="665">
        <v>1866.15</v>
      </c>
    </row>
    <row r="66" spans="1:11" ht="14.4" customHeight="1" x14ac:dyDescent="0.3">
      <c r="A66" s="660" t="s">
        <v>564</v>
      </c>
      <c r="B66" s="661" t="s">
        <v>2167</v>
      </c>
      <c r="C66" s="662" t="s">
        <v>574</v>
      </c>
      <c r="D66" s="663" t="s">
        <v>2169</v>
      </c>
      <c r="E66" s="662" t="s">
        <v>4355</v>
      </c>
      <c r="F66" s="663" t="s">
        <v>4356</v>
      </c>
      <c r="G66" s="662" t="s">
        <v>3615</v>
      </c>
      <c r="H66" s="662" t="s">
        <v>3616</v>
      </c>
      <c r="I66" s="664">
        <v>7.5149999999999997</v>
      </c>
      <c r="J66" s="664">
        <v>96</v>
      </c>
      <c r="K66" s="665">
        <v>721.44</v>
      </c>
    </row>
    <row r="67" spans="1:11" ht="14.4" customHeight="1" x14ac:dyDescent="0.3">
      <c r="A67" s="660" t="s">
        <v>564</v>
      </c>
      <c r="B67" s="661" t="s">
        <v>2167</v>
      </c>
      <c r="C67" s="662" t="s">
        <v>574</v>
      </c>
      <c r="D67" s="663" t="s">
        <v>2169</v>
      </c>
      <c r="E67" s="662" t="s">
        <v>4355</v>
      </c>
      <c r="F67" s="663" t="s">
        <v>4356</v>
      </c>
      <c r="G67" s="662" t="s">
        <v>3503</v>
      </c>
      <c r="H67" s="662" t="s">
        <v>3504</v>
      </c>
      <c r="I67" s="664">
        <v>1.52</v>
      </c>
      <c r="J67" s="664">
        <v>400</v>
      </c>
      <c r="K67" s="665">
        <v>608</v>
      </c>
    </row>
    <row r="68" spans="1:11" ht="14.4" customHeight="1" x14ac:dyDescent="0.3">
      <c r="A68" s="660" t="s">
        <v>564</v>
      </c>
      <c r="B68" s="661" t="s">
        <v>2167</v>
      </c>
      <c r="C68" s="662" t="s">
        <v>574</v>
      </c>
      <c r="D68" s="663" t="s">
        <v>2169</v>
      </c>
      <c r="E68" s="662" t="s">
        <v>4355</v>
      </c>
      <c r="F68" s="663" t="s">
        <v>4356</v>
      </c>
      <c r="G68" s="662" t="s">
        <v>3617</v>
      </c>
      <c r="H68" s="662" t="s">
        <v>3618</v>
      </c>
      <c r="I68" s="664">
        <v>5.88</v>
      </c>
      <c r="J68" s="664">
        <v>20</v>
      </c>
      <c r="K68" s="665">
        <v>117.6</v>
      </c>
    </row>
    <row r="69" spans="1:11" ht="14.4" customHeight="1" x14ac:dyDescent="0.3">
      <c r="A69" s="660" t="s">
        <v>564</v>
      </c>
      <c r="B69" s="661" t="s">
        <v>2167</v>
      </c>
      <c r="C69" s="662" t="s">
        <v>574</v>
      </c>
      <c r="D69" s="663" t="s">
        <v>2169</v>
      </c>
      <c r="E69" s="662" t="s">
        <v>4355</v>
      </c>
      <c r="F69" s="663" t="s">
        <v>4356</v>
      </c>
      <c r="G69" s="662" t="s">
        <v>3619</v>
      </c>
      <c r="H69" s="662" t="s">
        <v>3620</v>
      </c>
      <c r="I69" s="664">
        <v>89.64</v>
      </c>
      <c r="J69" s="664">
        <v>15</v>
      </c>
      <c r="K69" s="665">
        <v>1344.54</v>
      </c>
    </row>
    <row r="70" spans="1:11" ht="14.4" customHeight="1" x14ac:dyDescent="0.3">
      <c r="A70" s="660" t="s">
        <v>564</v>
      </c>
      <c r="B70" s="661" t="s">
        <v>2167</v>
      </c>
      <c r="C70" s="662" t="s">
        <v>574</v>
      </c>
      <c r="D70" s="663" t="s">
        <v>2169</v>
      </c>
      <c r="E70" s="662" t="s">
        <v>4355</v>
      </c>
      <c r="F70" s="663" t="s">
        <v>4356</v>
      </c>
      <c r="G70" s="662" t="s">
        <v>3621</v>
      </c>
      <c r="H70" s="662" t="s">
        <v>3622</v>
      </c>
      <c r="I70" s="664">
        <v>261.05</v>
      </c>
      <c r="J70" s="664">
        <v>10</v>
      </c>
      <c r="K70" s="665">
        <v>2610.5</v>
      </c>
    </row>
    <row r="71" spans="1:11" ht="14.4" customHeight="1" x14ac:dyDescent="0.3">
      <c r="A71" s="660" t="s">
        <v>564</v>
      </c>
      <c r="B71" s="661" t="s">
        <v>2167</v>
      </c>
      <c r="C71" s="662" t="s">
        <v>574</v>
      </c>
      <c r="D71" s="663" t="s">
        <v>2169</v>
      </c>
      <c r="E71" s="662" t="s">
        <v>4355</v>
      </c>
      <c r="F71" s="663" t="s">
        <v>4356</v>
      </c>
      <c r="G71" s="662" t="s">
        <v>3623</v>
      </c>
      <c r="H71" s="662" t="s">
        <v>3624</v>
      </c>
      <c r="I71" s="664">
        <v>112.82</v>
      </c>
      <c r="J71" s="664">
        <v>15</v>
      </c>
      <c r="K71" s="665">
        <v>1692.23</v>
      </c>
    </row>
    <row r="72" spans="1:11" ht="14.4" customHeight="1" x14ac:dyDescent="0.3">
      <c r="A72" s="660" t="s">
        <v>564</v>
      </c>
      <c r="B72" s="661" t="s">
        <v>2167</v>
      </c>
      <c r="C72" s="662" t="s">
        <v>574</v>
      </c>
      <c r="D72" s="663" t="s">
        <v>2169</v>
      </c>
      <c r="E72" s="662" t="s">
        <v>4355</v>
      </c>
      <c r="F72" s="663" t="s">
        <v>4356</v>
      </c>
      <c r="G72" s="662" t="s">
        <v>3625</v>
      </c>
      <c r="H72" s="662" t="s">
        <v>3626</v>
      </c>
      <c r="I72" s="664">
        <v>257.05</v>
      </c>
      <c r="J72" s="664">
        <v>10</v>
      </c>
      <c r="K72" s="665">
        <v>2570.5</v>
      </c>
    </row>
    <row r="73" spans="1:11" ht="14.4" customHeight="1" x14ac:dyDescent="0.3">
      <c r="A73" s="660" t="s">
        <v>564</v>
      </c>
      <c r="B73" s="661" t="s">
        <v>2167</v>
      </c>
      <c r="C73" s="662" t="s">
        <v>574</v>
      </c>
      <c r="D73" s="663" t="s">
        <v>2169</v>
      </c>
      <c r="E73" s="662" t="s">
        <v>4355</v>
      </c>
      <c r="F73" s="663" t="s">
        <v>4356</v>
      </c>
      <c r="G73" s="662" t="s">
        <v>3627</v>
      </c>
      <c r="H73" s="662" t="s">
        <v>3628</v>
      </c>
      <c r="I73" s="664">
        <v>790.88</v>
      </c>
      <c r="J73" s="664">
        <v>1</v>
      </c>
      <c r="K73" s="665">
        <v>790.88</v>
      </c>
    </row>
    <row r="74" spans="1:11" ht="14.4" customHeight="1" x14ac:dyDescent="0.3">
      <c r="A74" s="660" t="s">
        <v>564</v>
      </c>
      <c r="B74" s="661" t="s">
        <v>2167</v>
      </c>
      <c r="C74" s="662" t="s">
        <v>574</v>
      </c>
      <c r="D74" s="663" t="s">
        <v>2169</v>
      </c>
      <c r="E74" s="662" t="s">
        <v>4355</v>
      </c>
      <c r="F74" s="663" t="s">
        <v>4356</v>
      </c>
      <c r="G74" s="662" t="s">
        <v>3629</v>
      </c>
      <c r="H74" s="662" t="s">
        <v>3630</v>
      </c>
      <c r="I74" s="664">
        <v>0.312</v>
      </c>
      <c r="J74" s="664">
        <v>410</v>
      </c>
      <c r="K74" s="665">
        <v>128.14999999999998</v>
      </c>
    </row>
    <row r="75" spans="1:11" ht="14.4" customHeight="1" x14ac:dyDescent="0.3">
      <c r="A75" s="660" t="s">
        <v>564</v>
      </c>
      <c r="B75" s="661" t="s">
        <v>2167</v>
      </c>
      <c r="C75" s="662" t="s">
        <v>574</v>
      </c>
      <c r="D75" s="663" t="s">
        <v>2169</v>
      </c>
      <c r="E75" s="662" t="s">
        <v>4355</v>
      </c>
      <c r="F75" s="663" t="s">
        <v>4356</v>
      </c>
      <c r="G75" s="662" t="s">
        <v>3631</v>
      </c>
      <c r="H75" s="662" t="s">
        <v>3632</v>
      </c>
      <c r="I75" s="664">
        <v>11.74</v>
      </c>
      <c r="J75" s="664">
        <v>2</v>
      </c>
      <c r="K75" s="665">
        <v>23.48</v>
      </c>
    </row>
    <row r="76" spans="1:11" ht="14.4" customHeight="1" x14ac:dyDescent="0.3">
      <c r="A76" s="660" t="s">
        <v>564</v>
      </c>
      <c r="B76" s="661" t="s">
        <v>2167</v>
      </c>
      <c r="C76" s="662" t="s">
        <v>574</v>
      </c>
      <c r="D76" s="663" t="s">
        <v>2169</v>
      </c>
      <c r="E76" s="662" t="s">
        <v>4355</v>
      </c>
      <c r="F76" s="663" t="s">
        <v>4356</v>
      </c>
      <c r="G76" s="662" t="s">
        <v>3633</v>
      </c>
      <c r="H76" s="662" t="s">
        <v>3634</v>
      </c>
      <c r="I76" s="664">
        <v>14.09</v>
      </c>
      <c r="J76" s="664">
        <v>2</v>
      </c>
      <c r="K76" s="665">
        <v>28.18</v>
      </c>
    </row>
    <row r="77" spans="1:11" ht="14.4" customHeight="1" x14ac:dyDescent="0.3">
      <c r="A77" s="660" t="s">
        <v>564</v>
      </c>
      <c r="B77" s="661" t="s">
        <v>2167</v>
      </c>
      <c r="C77" s="662" t="s">
        <v>574</v>
      </c>
      <c r="D77" s="663" t="s">
        <v>2169</v>
      </c>
      <c r="E77" s="662" t="s">
        <v>4355</v>
      </c>
      <c r="F77" s="663" t="s">
        <v>4356</v>
      </c>
      <c r="G77" s="662" t="s">
        <v>3635</v>
      </c>
      <c r="H77" s="662" t="s">
        <v>3636</v>
      </c>
      <c r="I77" s="664">
        <v>170.63</v>
      </c>
      <c r="J77" s="664">
        <v>12</v>
      </c>
      <c r="K77" s="665">
        <v>2047.51</v>
      </c>
    </row>
    <row r="78" spans="1:11" ht="14.4" customHeight="1" x14ac:dyDescent="0.3">
      <c r="A78" s="660" t="s">
        <v>564</v>
      </c>
      <c r="B78" s="661" t="s">
        <v>2167</v>
      </c>
      <c r="C78" s="662" t="s">
        <v>574</v>
      </c>
      <c r="D78" s="663" t="s">
        <v>2169</v>
      </c>
      <c r="E78" s="662" t="s">
        <v>4355</v>
      </c>
      <c r="F78" s="663" t="s">
        <v>4356</v>
      </c>
      <c r="G78" s="662" t="s">
        <v>3637</v>
      </c>
      <c r="H78" s="662" t="s">
        <v>3638</v>
      </c>
      <c r="I78" s="664">
        <v>7.1</v>
      </c>
      <c r="J78" s="664">
        <v>4</v>
      </c>
      <c r="K78" s="665">
        <v>28.4</v>
      </c>
    </row>
    <row r="79" spans="1:11" ht="14.4" customHeight="1" x14ac:dyDescent="0.3">
      <c r="A79" s="660" t="s">
        <v>564</v>
      </c>
      <c r="B79" s="661" t="s">
        <v>2167</v>
      </c>
      <c r="C79" s="662" t="s">
        <v>574</v>
      </c>
      <c r="D79" s="663" t="s">
        <v>2169</v>
      </c>
      <c r="E79" s="662" t="s">
        <v>4355</v>
      </c>
      <c r="F79" s="663" t="s">
        <v>4356</v>
      </c>
      <c r="G79" s="662" t="s">
        <v>3639</v>
      </c>
      <c r="H79" s="662" t="s">
        <v>3640</v>
      </c>
      <c r="I79" s="664">
        <v>784.96</v>
      </c>
      <c r="J79" s="664">
        <v>5</v>
      </c>
      <c r="K79" s="665">
        <v>3924.8</v>
      </c>
    </row>
    <row r="80" spans="1:11" ht="14.4" customHeight="1" x14ac:dyDescent="0.3">
      <c r="A80" s="660" t="s">
        <v>564</v>
      </c>
      <c r="B80" s="661" t="s">
        <v>2167</v>
      </c>
      <c r="C80" s="662" t="s">
        <v>574</v>
      </c>
      <c r="D80" s="663" t="s">
        <v>2169</v>
      </c>
      <c r="E80" s="662" t="s">
        <v>4355</v>
      </c>
      <c r="F80" s="663" t="s">
        <v>4356</v>
      </c>
      <c r="G80" s="662" t="s">
        <v>3641</v>
      </c>
      <c r="H80" s="662" t="s">
        <v>3642</v>
      </c>
      <c r="I80" s="664">
        <v>713.59</v>
      </c>
      <c r="J80" s="664">
        <v>2</v>
      </c>
      <c r="K80" s="665">
        <v>1427.18</v>
      </c>
    </row>
    <row r="81" spans="1:11" ht="14.4" customHeight="1" x14ac:dyDescent="0.3">
      <c r="A81" s="660" t="s">
        <v>564</v>
      </c>
      <c r="B81" s="661" t="s">
        <v>2167</v>
      </c>
      <c r="C81" s="662" t="s">
        <v>574</v>
      </c>
      <c r="D81" s="663" t="s">
        <v>2169</v>
      </c>
      <c r="E81" s="662" t="s">
        <v>4355</v>
      </c>
      <c r="F81" s="663" t="s">
        <v>4356</v>
      </c>
      <c r="G81" s="662" t="s">
        <v>3643</v>
      </c>
      <c r="H81" s="662" t="s">
        <v>3644</v>
      </c>
      <c r="I81" s="664">
        <v>8.7100000000000009</v>
      </c>
      <c r="J81" s="664">
        <v>2</v>
      </c>
      <c r="K81" s="665">
        <v>17.41</v>
      </c>
    </row>
    <row r="82" spans="1:11" ht="14.4" customHeight="1" x14ac:dyDescent="0.3">
      <c r="A82" s="660" t="s">
        <v>564</v>
      </c>
      <c r="B82" s="661" t="s">
        <v>2167</v>
      </c>
      <c r="C82" s="662" t="s">
        <v>574</v>
      </c>
      <c r="D82" s="663" t="s">
        <v>2169</v>
      </c>
      <c r="E82" s="662" t="s">
        <v>4355</v>
      </c>
      <c r="F82" s="663" t="s">
        <v>4356</v>
      </c>
      <c r="G82" s="662" t="s">
        <v>3645</v>
      </c>
      <c r="H82" s="662" t="s">
        <v>3646</v>
      </c>
      <c r="I82" s="664">
        <v>8.2799999999999994</v>
      </c>
      <c r="J82" s="664">
        <v>3</v>
      </c>
      <c r="K82" s="665">
        <v>24.84</v>
      </c>
    </row>
    <row r="83" spans="1:11" ht="14.4" customHeight="1" x14ac:dyDescent="0.3">
      <c r="A83" s="660" t="s">
        <v>564</v>
      </c>
      <c r="B83" s="661" t="s">
        <v>2167</v>
      </c>
      <c r="C83" s="662" t="s">
        <v>574</v>
      </c>
      <c r="D83" s="663" t="s">
        <v>2169</v>
      </c>
      <c r="E83" s="662" t="s">
        <v>4355</v>
      </c>
      <c r="F83" s="663" t="s">
        <v>4356</v>
      </c>
      <c r="G83" s="662" t="s">
        <v>3647</v>
      </c>
      <c r="H83" s="662" t="s">
        <v>3648</v>
      </c>
      <c r="I83" s="664">
        <v>5.92</v>
      </c>
      <c r="J83" s="664">
        <v>4</v>
      </c>
      <c r="K83" s="665">
        <v>23.68</v>
      </c>
    </row>
    <row r="84" spans="1:11" ht="14.4" customHeight="1" x14ac:dyDescent="0.3">
      <c r="A84" s="660" t="s">
        <v>564</v>
      </c>
      <c r="B84" s="661" t="s">
        <v>2167</v>
      </c>
      <c r="C84" s="662" t="s">
        <v>574</v>
      </c>
      <c r="D84" s="663" t="s">
        <v>2169</v>
      </c>
      <c r="E84" s="662" t="s">
        <v>4355</v>
      </c>
      <c r="F84" s="663" t="s">
        <v>4356</v>
      </c>
      <c r="G84" s="662" t="s">
        <v>3649</v>
      </c>
      <c r="H84" s="662" t="s">
        <v>3650</v>
      </c>
      <c r="I84" s="664">
        <v>120.61</v>
      </c>
      <c r="J84" s="664">
        <v>15</v>
      </c>
      <c r="K84" s="665">
        <v>1809.18</v>
      </c>
    </row>
    <row r="85" spans="1:11" ht="14.4" customHeight="1" x14ac:dyDescent="0.3">
      <c r="A85" s="660" t="s">
        <v>564</v>
      </c>
      <c r="B85" s="661" t="s">
        <v>2167</v>
      </c>
      <c r="C85" s="662" t="s">
        <v>574</v>
      </c>
      <c r="D85" s="663" t="s">
        <v>2169</v>
      </c>
      <c r="E85" s="662" t="s">
        <v>4355</v>
      </c>
      <c r="F85" s="663" t="s">
        <v>4356</v>
      </c>
      <c r="G85" s="662" t="s">
        <v>3651</v>
      </c>
      <c r="H85" s="662" t="s">
        <v>3652</v>
      </c>
      <c r="I85" s="664">
        <v>2.5499999999999998</v>
      </c>
      <c r="J85" s="664">
        <v>15</v>
      </c>
      <c r="K85" s="665">
        <v>38.25</v>
      </c>
    </row>
    <row r="86" spans="1:11" ht="14.4" customHeight="1" x14ac:dyDescent="0.3">
      <c r="A86" s="660" t="s">
        <v>564</v>
      </c>
      <c r="B86" s="661" t="s">
        <v>2167</v>
      </c>
      <c r="C86" s="662" t="s">
        <v>574</v>
      </c>
      <c r="D86" s="663" t="s">
        <v>2169</v>
      </c>
      <c r="E86" s="662" t="s">
        <v>4355</v>
      </c>
      <c r="F86" s="663" t="s">
        <v>4356</v>
      </c>
      <c r="G86" s="662" t="s">
        <v>3653</v>
      </c>
      <c r="H86" s="662" t="s">
        <v>3654</v>
      </c>
      <c r="I86" s="664">
        <v>5.27</v>
      </c>
      <c r="J86" s="664">
        <v>300</v>
      </c>
      <c r="K86" s="665">
        <v>1581</v>
      </c>
    </row>
    <row r="87" spans="1:11" ht="14.4" customHeight="1" x14ac:dyDescent="0.3">
      <c r="A87" s="660" t="s">
        <v>564</v>
      </c>
      <c r="B87" s="661" t="s">
        <v>2167</v>
      </c>
      <c r="C87" s="662" t="s">
        <v>574</v>
      </c>
      <c r="D87" s="663" t="s">
        <v>2169</v>
      </c>
      <c r="E87" s="662" t="s">
        <v>4355</v>
      </c>
      <c r="F87" s="663" t="s">
        <v>4356</v>
      </c>
      <c r="G87" s="662" t="s">
        <v>3655</v>
      </c>
      <c r="H87" s="662" t="s">
        <v>3656</v>
      </c>
      <c r="I87" s="664">
        <v>380.88</v>
      </c>
      <c r="J87" s="664">
        <v>5</v>
      </c>
      <c r="K87" s="665">
        <v>1904.4</v>
      </c>
    </row>
    <row r="88" spans="1:11" ht="14.4" customHeight="1" x14ac:dyDescent="0.3">
      <c r="A88" s="660" t="s">
        <v>564</v>
      </c>
      <c r="B88" s="661" t="s">
        <v>2167</v>
      </c>
      <c r="C88" s="662" t="s">
        <v>574</v>
      </c>
      <c r="D88" s="663" t="s">
        <v>2169</v>
      </c>
      <c r="E88" s="662" t="s">
        <v>4355</v>
      </c>
      <c r="F88" s="663" t="s">
        <v>4356</v>
      </c>
      <c r="G88" s="662" t="s">
        <v>3657</v>
      </c>
      <c r="H88" s="662" t="s">
        <v>3658</v>
      </c>
      <c r="I88" s="664">
        <v>14.49</v>
      </c>
      <c r="J88" s="664">
        <v>80</v>
      </c>
      <c r="K88" s="665">
        <v>1159.2</v>
      </c>
    </row>
    <row r="89" spans="1:11" ht="14.4" customHeight="1" x14ac:dyDescent="0.3">
      <c r="A89" s="660" t="s">
        <v>564</v>
      </c>
      <c r="B89" s="661" t="s">
        <v>2167</v>
      </c>
      <c r="C89" s="662" t="s">
        <v>574</v>
      </c>
      <c r="D89" s="663" t="s">
        <v>2169</v>
      </c>
      <c r="E89" s="662" t="s">
        <v>4355</v>
      </c>
      <c r="F89" s="663" t="s">
        <v>4356</v>
      </c>
      <c r="G89" s="662" t="s">
        <v>3659</v>
      </c>
      <c r="H89" s="662" t="s">
        <v>3660</v>
      </c>
      <c r="I89" s="664">
        <v>56.36</v>
      </c>
      <c r="J89" s="664">
        <v>1</v>
      </c>
      <c r="K89" s="665">
        <v>56.36</v>
      </c>
    </row>
    <row r="90" spans="1:11" ht="14.4" customHeight="1" x14ac:dyDescent="0.3">
      <c r="A90" s="660" t="s">
        <v>564</v>
      </c>
      <c r="B90" s="661" t="s">
        <v>2167</v>
      </c>
      <c r="C90" s="662" t="s">
        <v>574</v>
      </c>
      <c r="D90" s="663" t="s">
        <v>2169</v>
      </c>
      <c r="E90" s="662" t="s">
        <v>4355</v>
      </c>
      <c r="F90" s="663" t="s">
        <v>4356</v>
      </c>
      <c r="G90" s="662" t="s">
        <v>3661</v>
      </c>
      <c r="H90" s="662" t="s">
        <v>3662</v>
      </c>
      <c r="I90" s="664">
        <v>1.01</v>
      </c>
      <c r="J90" s="664">
        <v>650</v>
      </c>
      <c r="K90" s="665">
        <v>653.32000000000005</v>
      </c>
    </row>
    <row r="91" spans="1:11" ht="14.4" customHeight="1" x14ac:dyDescent="0.3">
      <c r="A91" s="660" t="s">
        <v>564</v>
      </c>
      <c r="B91" s="661" t="s">
        <v>2167</v>
      </c>
      <c r="C91" s="662" t="s">
        <v>574</v>
      </c>
      <c r="D91" s="663" t="s">
        <v>2169</v>
      </c>
      <c r="E91" s="662" t="s">
        <v>4355</v>
      </c>
      <c r="F91" s="663" t="s">
        <v>4356</v>
      </c>
      <c r="G91" s="662" t="s">
        <v>3663</v>
      </c>
      <c r="H91" s="662" t="s">
        <v>3664</v>
      </c>
      <c r="I91" s="664">
        <v>7.98</v>
      </c>
      <c r="J91" s="664">
        <v>96</v>
      </c>
      <c r="K91" s="665">
        <v>766.08</v>
      </c>
    </row>
    <row r="92" spans="1:11" ht="14.4" customHeight="1" x14ac:dyDescent="0.3">
      <c r="A92" s="660" t="s">
        <v>564</v>
      </c>
      <c r="B92" s="661" t="s">
        <v>2167</v>
      </c>
      <c r="C92" s="662" t="s">
        <v>574</v>
      </c>
      <c r="D92" s="663" t="s">
        <v>2169</v>
      </c>
      <c r="E92" s="662" t="s">
        <v>4355</v>
      </c>
      <c r="F92" s="663" t="s">
        <v>4356</v>
      </c>
      <c r="G92" s="662" t="s">
        <v>3665</v>
      </c>
      <c r="H92" s="662" t="s">
        <v>3666</v>
      </c>
      <c r="I92" s="664">
        <v>137.69</v>
      </c>
      <c r="J92" s="664">
        <v>10</v>
      </c>
      <c r="K92" s="665">
        <v>1376.89</v>
      </c>
    </row>
    <row r="93" spans="1:11" ht="14.4" customHeight="1" x14ac:dyDescent="0.3">
      <c r="A93" s="660" t="s">
        <v>564</v>
      </c>
      <c r="B93" s="661" t="s">
        <v>2167</v>
      </c>
      <c r="C93" s="662" t="s">
        <v>574</v>
      </c>
      <c r="D93" s="663" t="s">
        <v>2169</v>
      </c>
      <c r="E93" s="662" t="s">
        <v>4355</v>
      </c>
      <c r="F93" s="663" t="s">
        <v>4356</v>
      </c>
      <c r="G93" s="662" t="s">
        <v>3667</v>
      </c>
      <c r="H93" s="662" t="s">
        <v>3668</v>
      </c>
      <c r="I93" s="664">
        <v>123.23</v>
      </c>
      <c r="J93" s="664">
        <v>10</v>
      </c>
      <c r="K93" s="665">
        <v>1232.29</v>
      </c>
    </row>
    <row r="94" spans="1:11" ht="14.4" customHeight="1" x14ac:dyDescent="0.3">
      <c r="A94" s="660" t="s">
        <v>564</v>
      </c>
      <c r="B94" s="661" t="s">
        <v>2167</v>
      </c>
      <c r="C94" s="662" t="s">
        <v>574</v>
      </c>
      <c r="D94" s="663" t="s">
        <v>2169</v>
      </c>
      <c r="E94" s="662" t="s">
        <v>4355</v>
      </c>
      <c r="F94" s="663" t="s">
        <v>4356</v>
      </c>
      <c r="G94" s="662" t="s">
        <v>3669</v>
      </c>
      <c r="H94" s="662" t="s">
        <v>3670</v>
      </c>
      <c r="I94" s="664">
        <v>135.02000000000001</v>
      </c>
      <c r="J94" s="664">
        <v>10</v>
      </c>
      <c r="K94" s="665">
        <v>1350.22</v>
      </c>
    </row>
    <row r="95" spans="1:11" ht="14.4" customHeight="1" x14ac:dyDescent="0.3">
      <c r="A95" s="660" t="s">
        <v>564</v>
      </c>
      <c r="B95" s="661" t="s">
        <v>2167</v>
      </c>
      <c r="C95" s="662" t="s">
        <v>574</v>
      </c>
      <c r="D95" s="663" t="s">
        <v>2169</v>
      </c>
      <c r="E95" s="662" t="s">
        <v>4355</v>
      </c>
      <c r="F95" s="663" t="s">
        <v>4356</v>
      </c>
      <c r="G95" s="662" t="s">
        <v>3671</v>
      </c>
      <c r="H95" s="662" t="s">
        <v>3672</v>
      </c>
      <c r="I95" s="664">
        <v>1490.4</v>
      </c>
      <c r="J95" s="664">
        <v>1</v>
      </c>
      <c r="K95" s="665">
        <v>1490.4</v>
      </c>
    </row>
    <row r="96" spans="1:11" ht="14.4" customHeight="1" x14ac:dyDescent="0.3">
      <c r="A96" s="660" t="s">
        <v>564</v>
      </c>
      <c r="B96" s="661" t="s">
        <v>2167</v>
      </c>
      <c r="C96" s="662" t="s">
        <v>574</v>
      </c>
      <c r="D96" s="663" t="s">
        <v>2169</v>
      </c>
      <c r="E96" s="662" t="s">
        <v>4357</v>
      </c>
      <c r="F96" s="663" t="s">
        <v>4358</v>
      </c>
      <c r="G96" s="662" t="s">
        <v>3673</v>
      </c>
      <c r="H96" s="662" t="s">
        <v>3674</v>
      </c>
      <c r="I96" s="664">
        <v>229.9</v>
      </c>
      <c r="J96" s="664">
        <v>220</v>
      </c>
      <c r="K96" s="665">
        <v>50578</v>
      </c>
    </row>
    <row r="97" spans="1:11" ht="14.4" customHeight="1" x14ac:dyDescent="0.3">
      <c r="A97" s="660" t="s">
        <v>564</v>
      </c>
      <c r="B97" s="661" t="s">
        <v>2167</v>
      </c>
      <c r="C97" s="662" t="s">
        <v>574</v>
      </c>
      <c r="D97" s="663" t="s">
        <v>2169</v>
      </c>
      <c r="E97" s="662" t="s">
        <v>4357</v>
      </c>
      <c r="F97" s="663" t="s">
        <v>4358</v>
      </c>
      <c r="G97" s="662" t="s">
        <v>3675</v>
      </c>
      <c r="H97" s="662" t="s">
        <v>3676</v>
      </c>
      <c r="I97" s="664">
        <v>268.62</v>
      </c>
      <c r="J97" s="664">
        <v>80</v>
      </c>
      <c r="K97" s="665">
        <v>21489.599999999999</v>
      </c>
    </row>
    <row r="98" spans="1:11" ht="14.4" customHeight="1" x14ac:dyDescent="0.3">
      <c r="A98" s="660" t="s">
        <v>564</v>
      </c>
      <c r="B98" s="661" t="s">
        <v>2167</v>
      </c>
      <c r="C98" s="662" t="s">
        <v>574</v>
      </c>
      <c r="D98" s="663" t="s">
        <v>2169</v>
      </c>
      <c r="E98" s="662" t="s">
        <v>4357</v>
      </c>
      <c r="F98" s="663" t="s">
        <v>4358</v>
      </c>
      <c r="G98" s="662" t="s">
        <v>3677</v>
      </c>
      <c r="H98" s="662" t="s">
        <v>3678</v>
      </c>
      <c r="I98" s="664">
        <v>2.95</v>
      </c>
      <c r="J98" s="664">
        <v>200</v>
      </c>
      <c r="K98" s="665">
        <v>590</v>
      </c>
    </row>
    <row r="99" spans="1:11" ht="14.4" customHeight="1" x14ac:dyDescent="0.3">
      <c r="A99" s="660" t="s">
        <v>564</v>
      </c>
      <c r="B99" s="661" t="s">
        <v>2167</v>
      </c>
      <c r="C99" s="662" t="s">
        <v>574</v>
      </c>
      <c r="D99" s="663" t="s">
        <v>2169</v>
      </c>
      <c r="E99" s="662" t="s">
        <v>4357</v>
      </c>
      <c r="F99" s="663" t="s">
        <v>4358</v>
      </c>
      <c r="G99" s="662" t="s">
        <v>3679</v>
      </c>
      <c r="H99" s="662" t="s">
        <v>3680</v>
      </c>
      <c r="I99" s="664">
        <v>0.25</v>
      </c>
      <c r="J99" s="664">
        <v>200</v>
      </c>
      <c r="K99" s="665">
        <v>50</v>
      </c>
    </row>
    <row r="100" spans="1:11" ht="14.4" customHeight="1" x14ac:dyDescent="0.3">
      <c r="A100" s="660" t="s">
        <v>564</v>
      </c>
      <c r="B100" s="661" t="s">
        <v>2167</v>
      </c>
      <c r="C100" s="662" t="s">
        <v>574</v>
      </c>
      <c r="D100" s="663" t="s">
        <v>2169</v>
      </c>
      <c r="E100" s="662" t="s">
        <v>4357</v>
      </c>
      <c r="F100" s="663" t="s">
        <v>4358</v>
      </c>
      <c r="G100" s="662" t="s">
        <v>3681</v>
      </c>
      <c r="H100" s="662" t="s">
        <v>3682</v>
      </c>
      <c r="I100" s="664">
        <v>11.1425</v>
      </c>
      <c r="J100" s="664">
        <v>1500</v>
      </c>
      <c r="K100" s="665">
        <v>16714</v>
      </c>
    </row>
    <row r="101" spans="1:11" ht="14.4" customHeight="1" x14ac:dyDescent="0.3">
      <c r="A101" s="660" t="s">
        <v>564</v>
      </c>
      <c r="B101" s="661" t="s">
        <v>2167</v>
      </c>
      <c r="C101" s="662" t="s">
        <v>574</v>
      </c>
      <c r="D101" s="663" t="s">
        <v>2169</v>
      </c>
      <c r="E101" s="662" t="s">
        <v>4357</v>
      </c>
      <c r="F101" s="663" t="s">
        <v>4358</v>
      </c>
      <c r="G101" s="662" t="s">
        <v>3683</v>
      </c>
      <c r="H101" s="662" t="s">
        <v>3684</v>
      </c>
      <c r="I101" s="664">
        <v>1.0900000000000001</v>
      </c>
      <c r="J101" s="664">
        <v>13000</v>
      </c>
      <c r="K101" s="665">
        <v>14170</v>
      </c>
    </row>
    <row r="102" spans="1:11" ht="14.4" customHeight="1" x14ac:dyDescent="0.3">
      <c r="A102" s="660" t="s">
        <v>564</v>
      </c>
      <c r="B102" s="661" t="s">
        <v>2167</v>
      </c>
      <c r="C102" s="662" t="s">
        <v>574</v>
      </c>
      <c r="D102" s="663" t="s">
        <v>2169</v>
      </c>
      <c r="E102" s="662" t="s">
        <v>4357</v>
      </c>
      <c r="F102" s="663" t="s">
        <v>4358</v>
      </c>
      <c r="G102" s="662" t="s">
        <v>3507</v>
      </c>
      <c r="H102" s="662" t="s">
        <v>3508</v>
      </c>
      <c r="I102" s="664">
        <v>1.6724999999999999</v>
      </c>
      <c r="J102" s="664">
        <v>7000</v>
      </c>
      <c r="K102" s="665">
        <v>11710</v>
      </c>
    </row>
    <row r="103" spans="1:11" ht="14.4" customHeight="1" x14ac:dyDescent="0.3">
      <c r="A103" s="660" t="s">
        <v>564</v>
      </c>
      <c r="B103" s="661" t="s">
        <v>2167</v>
      </c>
      <c r="C103" s="662" t="s">
        <v>574</v>
      </c>
      <c r="D103" s="663" t="s">
        <v>2169</v>
      </c>
      <c r="E103" s="662" t="s">
        <v>4357</v>
      </c>
      <c r="F103" s="663" t="s">
        <v>4358</v>
      </c>
      <c r="G103" s="662" t="s">
        <v>3685</v>
      </c>
      <c r="H103" s="662" t="s">
        <v>3686</v>
      </c>
      <c r="I103" s="664">
        <v>0.47799999999999992</v>
      </c>
      <c r="J103" s="664">
        <v>8000</v>
      </c>
      <c r="K103" s="665">
        <v>3838</v>
      </c>
    </row>
    <row r="104" spans="1:11" ht="14.4" customHeight="1" x14ac:dyDescent="0.3">
      <c r="A104" s="660" t="s">
        <v>564</v>
      </c>
      <c r="B104" s="661" t="s">
        <v>2167</v>
      </c>
      <c r="C104" s="662" t="s">
        <v>574</v>
      </c>
      <c r="D104" s="663" t="s">
        <v>2169</v>
      </c>
      <c r="E104" s="662" t="s">
        <v>4357</v>
      </c>
      <c r="F104" s="663" t="s">
        <v>4358</v>
      </c>
      <c r="G104" s="662" t="s">
        <v>3687</v>
      </c>
      <c r="H104" s="662" t="s">
        <v>3688</v>
      </c>
      <c r="I104" s="664">
        <v>0.67</v>
      </c>
      <c r="J104" s="664">
        <v>6000</v>
      </c>
      <c r="K104" s="665">
        <v>4020</v>
      </c>
    </row>
    <row r="105" spans="1:11" ht="14.4" customHeight="1" x14ac:dyDescent="0.3">
      <c r="A105" s="660" t="s">
        <v>564</v>
      </c>
      <c r="B105" s="661" t="s">
        <v>2167</v>
      </c>
      <c r="C105" s="662" t="s">
        <v>574</v>
      </c>
      <c r="D105" s="663" t="s">
        <v>2169</v>
      </c>
      <c r="E105" s="662" t="s">
        <v>4357</v>
      </c>
      <c r="F105" s="663" t="s">
        <v>4358</v>
      </c>
      <c r="G105" s="662" t="s">
        <v>3689</v>
      </c>
      <c r="H105" s="662" t="s">
        <v>3690</v>
      </c>
      <c r="I105" s="664">
        <v>3.14</v>
      </c>
      <c r="J105" s="664">
        <v>200</v>
      </c>
      <c r="K105" s="665">
        <v>628</v>
      </c>
    </row>
    <row r="106" spans="1:11" ht="14.4" customHeight="1" x14ac:dyDescent="0.3">
      <c r="A106" s="660" t="s">
        <v>564</v>
      </c>
      <c r="B106" s="661" t="s">
        <v>2167</v>
      </c>
      <c r="C106" s="662" t="s">
        <v>574</v>
      </c>
      <c r="D106" s="663" t="s">
        <v>2169</v>
      </c>
      <c r="E106" s="662" t="s">
        <v>4357</v>
      </c>
      <c r="F106" s="663" t="s">
        <v>4358</v>
      </c>
      <c r="G106" s="662" t="s">
        <v>3691</v>
      </c>
      <c r="H106" s="662" t="s">
        <v>3692</v>
      </c>
      <c r="I106" s="664">
        <v>6.28</v>
      </c>
      <c r="J106" s="664">
        <v>20</v>
      </c>
      <c r="K106" s="665">
        <v>125.6</v>
      </c>
    </row>
    <row r="107" spans="1:11" ht="14.4" customHeight="1" x14ac:dyDescent="0.3">
      <c r="A107" s="660" t="s">
        <v>564</v>
      </c>
      <c r="B107" s="661" t="s">
        <v>2167</v>
      </c>
      <c r="C107" s="662" t="s">
        <v>574</v>
      </c>
      <c r="D107" s="663" t="s">
        <v>2169</v>
      </c>
      <c r="E107" s="662" t="s">
        <v>4357</v>
      </c>
      <c r="F107" s="663" t="s">
        <v>4358</v>
      </c>
      <c r="G107" s="662" t="s">
        <v>3693</v>
      </c>
      <c r="H107" s="662" t="s">
        <v>3694</v>
      </c>
      <c r="I107" s="664">
        <v>23.350000000000005</v>
      </c>
      <c r="J107" s="664">
        <v>180</v>
      </c>
      <c r="K107" s="665">
        <v>4203.54</v>
      </c>
    </row>
    <row r="108" spans="1:11" ht="14.4" customHeight="1" x14ac:dyDescent="0.3">
      <c r="A108" s="660" t="s">
        <v>564</v>
      </c>
      <c r="B108" s="661" t="s">
        <v>2167</v>
      </c>
      <c r="C108" s="662" t="s">
        <v>574</v>
      </c>
      <c r="D108" s="663" t="s">
        <v>2169</v>
      </c>
      <c r="E108" s="662" t="s">
        <v>4357</v>
      </c>
      <c r="F108" s="663" t="s">
        <v>4358</v>
      </c>
      <c r="G108" s="662" t="s">
        <v>3695</v>
      </c>
      <c r="H108" s="662" t="s">
        <v>3696</v>
      </c>
      <c r="I108" s="664">
        <v>6.29</v>
      </c>
      <c r="J108" s="664">
        <v>26</v>
      </c>
      <c r="K108" s="665">
        <v>163.54</v>
      </c>
    </row>
    <row r="109" spans="1:11" ht="14.4" customHeight="1" x14ac:dyDescent="0.3">
      <c r="A109" s="660" t="s">
        <v>564</v>
      </c>
      <c r="B109" s="661" t="s">
        <v>2167</v>
      </c>
      <c r="C109" s="662" t="s">
        <v>574</v>
      </c>
      <c r="D109" s="663" t="s">
        <v>2169</v>
      </c>
      <c r="E109" s="662" t="s">
        <v>4357</v>
      </c>
      <c r="F109" s="663" t="s">
        <v>4358</v>
      </c>
      <c r="G109" s="662" t="s">
        <v>3697</v>
      </c>
      <c r="H109" s="662" t="s">
        <v>3698</v>
      </c>
      <c r="I109" s="664">
        <v>6.2324999999999999</v>
      </c>
      <c r="J109" s="664">
        <v>935</v>
      </c>
      <c r="K109" s="665">
        <v>5827.5999999999995</v>
      </c>
    </row>
    <row r="110" spans="1:11" ht="14.4" customHeight="1" x14ac:dyDescent="0.3">
      <c r="A110" s="660" t="s">
        <v>564</v>
      </c>
      <c r="B110" s="661" t="s">
        <v>2167</v>
      </c>
      <c r="C110" s="662" t="s">
        <v>574</v>
      </c>
      <c r="D110" s="663" t="s">
        <v>2169</v>
      </c>
      <c r="E110" s="662" t="s">
        <v>4357</v>
      </c>
      <c r="F110" s="663" t="s">
        <v>4358</v>
      </c>
      <c r="G110" s="662" t="s">
        <v>3699</v>
      </c>
      <c r="H110" s="662" t="s">
        <v>3700</v>
      </c>
      <c r="I110" s="664">
        <v>68.53</v>
      </c>
      <c r="J110" s="664">
        <v>2</v>
      </c>
      <c r="K110" s="665">
        <v>137.06</v>
      </c>
    </row>
    <row r="111" spans="1:11" ht="14.4" customHeight="1" x14ac:dyDescent="0.3">
      <c r="A111" s="660" t="s">
        <v>564</v>
      </c>
      <c r="B111" s="661" t="s">
        <v>2167</v>
      </c>
      <c r="C111" s="662" t="s">
        <v>574</v>
      </c>
      <c r="D111" s="663" t="s">
        <v>2169</v>
      </c>
      <c r="E111" s="662" t="s">
        <v>4357</v>
      </c>
      <c r="F111" s="663" t="s">
        <v>4358</v>
      </c>
      <c r="G111" s="662" t="s">
        <v>3701</v>
      </c>
      <c r="H111" s="662" t="s">
        <v>3702</v>
      </c>
      <c r="I111" s="664">
        <v>80.569999999999993</v>
      </c>
      <c r="J111" s="664">
        <v>400</v>
      </c>
      <c r="K111" s="665">
        <v>32228</v>
      </c>
    </row>
    <row r="112" spans="1:11" ht="14.4" customHeight="1" x14ac:dyDescent="0.3">
      <c r="A112" s="660" t="s">
        <v>564</v>
      </c>
      <c r="B112" s="661" t="s">
        <v>2167</v>
      </c>
      <c r="C112" s="662" t="s">
        <v>574</v>
      </c>
      <c r="D112" s="663" t="s">
        <v>2169</v>
      </c>
      <c r="E112" s="662" t="s">
        <v>4357</v>
      </c>
      <c r="F112" s="663" t="s">
        <v>4358</v>
      </c>
      <c r="G112" s="662" t="s">
        <v>3703</v>
      </c>
      <c r="H112" s="662" t="s">
        <v>3704</v>
      </c>
      <c r="I112" s="664">
        <v>5.57</v>
      </c>
      <c r="J112" s="664">
        <v>400</v>
      </c>
      <c r="K112" s="665">
        <v>2228</v>
      </c>
    </row>
    <row r="113" spans="1:11" ht="14.4" customHeight="1" x14ac:dyDescent="0.3">
      <c r="A113" s="660" t="s">
        <v>564</v>
      </c>
      <c r="B113" s="661" t="s">
        <v>2167</v>
      </c>
      <c r="C113" s="662" t="s">
        <v>574</v>
      </c>
      <c r="D113" s="663" t="s">
        <v>2169</v>
      </c>
      <c r="E113" s="662" t="s">
        <v>4357</v>
      </c>
      <c r="F113" s="663" t="s">
        <v>4358</v>
      </c>
      <c r="G113" s="662" t="s">
        <v>3705</v>
      </c>
      <c r="H113" s="662" t="s">
        <v>3706</v>
      </c>
      <c r="I113" s="664">
        <v>45.495000000000005</v>
      </c>
      <c r="J113" s="664">
        <v>240</v>
      </c>
      <c r="K113" s="665">
        <v>10918.800000000001</v>
      </c>
    </row>
    <row r="114" spans="1:11" ht="14.4" customHeight="1" x14ac:dyDescent="0.3">
      <c r="A114" s="660" t="s">
        <v>564</v>
      </c>
      <c r="B114" s="661" t="s">
        <v>2167</v>
      </c>
      <c r="C114" s="662" t="s">
        <v>574</v>
      </c>
      <c r="D114" s="663" t="s">
        <v>2169</v>
      </c>
      <c r="E114" s="662" t="s">
        <v>4357</v>
      </c>
      <c r="F114" s="663" t="s">
        <v>4358</v>
      </c>
      <c r="G114" s="662" t="s">
        <v>3707</v>
      </c>
      <c r="H114" s="662" t="s">
        <v>3708</v>
      </c>
      <c r="I114" s="664">
        <v>108.2975</v>
      </c>
      <c r="J114" s="664">
        <v>160</v>
      </c>
      <c r="K114" s="665">
        <v>17327</v>
      </c>
    </row>
    <row r="115" spans="1:11" ht="14.4" customHeight="1" x14ac:dyDescent="0.3">
      <c r="A115" s="660" t="s">
        <v>564</v>
      </c>
      <c r="B115" s="661" t="s">
        <v>2167</v>
      </c>
      <c r="C115" s="662" t="s">
        <v>574</v>
      </c>
      <c r="D115" s="663" t="s">
        <v>2169</v>
      </c>
      <c r="E115" s="662" t="s">
        <v>4357</v>
      </c>
      <c r="F115" s="663" t="s">
        <v>4358</v>
      </c>
      <c r="G115" s="662" t="s">
        <v>3709</v>
      </c>
      <c r="H115" s="662" t="s">
        <v>3710</v>
      </c>
      <c r="I115" s="664">
        <v>646.755</v>
      </c>
      <c r="J115" s="664">
        <v>6</v>
      </c>
      <c r="K115" s="665">
        <v>3880.52</v>
      </c>
    </row>
    <row r="116" spans="1:11" ht="14.4" customHeight="1" x14ac:dyDescent="0.3">
      <c r="A116" s="660" t="s">
        <v>564</v>
      </c>
      <c r="B116" s="661" t="s">
        <v>2167</v>
      </c>
      <c r="C116" s="662" t="s">
        <v>574</v>
      </c>
      <c r="D116" s="663" t="s">
        <v>2169</v>
      </c>
      <c r="E116" s="662" t="s">
        <v>4357</v>
      </c>
      <c r="F116" s="663" t="s">
        <v>4358</v>
      </c>
      <c r="G116" s="662" t="s">
        <v>3711</v>
      </c>
      <c r="H116" s="662" t="s">
        <v>3712</v>
      </c>
      <c r="I116" s="664">
        <v>618.08000000000004</v>
      </c>
      <c r="J116" s="664">
        <v>3</v>
      </c>
      <c r="K116" s="665">
        <v>1854.24</v>
      </c>
    </row>
    <row r="117" spans="1:11" ht="14.4" customHeight="1" x14ac:dyDescent="0.3">
      <c r="A117" s="660" t="s">
        <v>564</v>
      </c>
      <c r="B117" s="661" t="s">
        <v>2167</v>
      </c>
      <c r="C117" s="662" t="s">
        <v>574</v>
      </c>
      <c r="D117" s="663" t="s">
        <v>2169</v>
      </c>
      <c r="E117" s="662" t="s">
        <v>4357</v>
      </c>
      <c r="F117" s="663" t="s">
        <v>4358</v>
      </c>
      <c r="G117" s="662" t="s">
        <v>3713</v>
      </c>
      <c r="H117" s="662" t="s">
        <v>3714</v>
      </c>
      <c r="I117" s="664">
        <v>17.91</v>
      </c>
      <c r="J117" s="664">
        <v>10</v>
      </c>
      <c r="K117" s="665">
        <v>179.1</v>
      </c>
    </row>
    <row r="118" spans="1:11" ht="14.4" customHeight="1" x14ac:dyDescent="0.3">
      <c r="A118" s="660" t="s">
        <v>564</v>
      </c>
      <c r="B118" s="661" t="s">
        <v>2167</v>
      </c>
      <c r="C118" s="662" t="s">
        <v>574</v>
      </c>
      <c r="D118" s="663" t="s">
        <v>2169</v>
      </c>
      <c r="E118" s="662" t="s">
        <v>4357</v>
      </c>
      <c r="F118" s="663" t="s">
        <v>4358</v>
      </c>
      <c r="G118" s="662" t="s">
        <v>3715</v>
      </c>
      <c r="H118" s="662" t="s">
        <v>3716</v>
      </c>
      <c r="I118" s="664">
        <v>17.91</v>
      </c>
      <c r="J118" s="664">
        <v>10</v>
      </c>
      <c r="K118" s="665">
        <v>179.1</v>
      </c>
    </row>
    <row r="119" spans="1:11" ht="14.4" customHeight="1" x14ac:dyDescent="0.3">
      <c r="A119" s="660" t="s">
        <v>564</v>
      </c>
      <c r="B119" s="661" t="s">
        <v>2167</v>
      </c>
      <c r="C119" s="662" t="s">
        <v>574</v>
      </c>
      <c r="D119" s="663" t="s">
        <v>2169</v>
      </c>
      <c r="E119" s="662" t="s">
        <v>4357</v>
      </c>
      <c r="F119" s="663" t="s">
        <v>4358</v>
      </c>
      <c r="G119" s="662" t="s">
        <v>3717</v>
      </c>
      <c r="H119" s="662" t="s">
        <v>3718</v>
      </c>
      <c r="I119" s="664">
        <v>17.91</v>
      </c>
      <c r="J119" s="664">
        <v>10</v>
      </c>
      <c r="K119" s="665">
        <v>179.1</v>
      </c>
    </row>
    <row r="120" spans="1:11" ht="14.4" customHeight="1" x14ac:dyDescent="0.3">
      <c r="A120" s="660" t="s">
        <v>564</v>
      </c>
      <c r="B120" s="661" t="s">
        <v>2167</v>
      </c>
      <c r="C120" s="662" t="s">
        <v>574</v>
      </c>
      <c r="D120" s="663" t="s">
        <v>2169</v>
      </c>
      <c r="E120" s="662" t="s">
        <v>4357</v>
      </c>
      <c r="F120" s="663" t="s">
        <v>4358</v>
      </c>
      <c r="G120" s="662" t="s">
        <v>3719</v>
      </c>
      <c r="H120" s="662" t="s">
        <v>3720</v>
      </c>
      <c r="I120" s="664">
        <v>195.17</v>
      </c>
      <c r="J120" s="664">
        <v>5</v>
      </c>
      <c r="K120" s="665">
        <v>975.85</v>
      </c>
    </row>
    <row r="121" spans="1:11" ht="14.4" customHeight="1" x14ac:dyDescent="0.3">
      <c r="A121" s="660" t="s">
        <v>564</v>
      </c>
      <c r="B121" s="661" t="s">
        <v>2167</v>
      </c>
      <c r="C121" s="662" t="s">
        <v>574</v>
      </c>
      <c r="D121" s="663" t="s">
        <v>2169</v>
      </c>
      <c r="E121" s="662" t="s">
        <v>4357</v>
      </c>
      <c r="F121" s="663" t="s">
        <v>4358</v>
      </c>
      <c r="G121" s="662" t="s">
        <v>3721</v>
      </c>
      <c r="H121" s="662" t="s">
        <v>3722</v>
      </c>
      <c r="I121" s="664">
        <v>175.55500000000001</v>
      </c>
      <c r="J121" s="664">
        <v>22</v>
      </c>
      <c r="K121" s="665">
        <v>3862.2</v>
      </c>
    </row>
    <row r="122" spans="1:11" ht="14.4" customHeight="1" x14ac:dyDescent="0.3">
      <c r="A122" s="660" t="s">
        <v>564</v>
      </c>
      <c r="B122" s="661" t="s">
        <v>2167</v>
      </c>
      <c r="C122" s="662" t="s">
        <v>574</v>
      </c>
      <c r="D122" s="663" t="s">
        <v>2169</v>
      </c>
      <c r="E122" s="662" t="s">
        <v>4357</v>
      </c>
      <c r="F122" s="663" t="s">
        <v>4358</v>
      </c>
      <c r="G122" s="662" t="s">
        <v>3723</v>
      </c>
      <c r="H122" s="662" t="s">
        <v>3724</v>
      </c>
      <c r="I122" s="664">
        <v>16.46</v>
      </c>
      <c r="J122" s="664">
        <v>200</v>
      </c>
      <c r="K122" s="665">
        <v>3292</v>
      </c>
    </row>
    <row r="123" spans="1:11" ht="14.4" customHeight="1" x14ac:dyDescent="0.3">
      <c r="A123" s="660" t="s">
        <v>564</v>
      </c>
      <c r="B123" s="661" t="s">
        <v>2167</v>
      </c>
      <c r="C123" s="662" t="s">
        <v>574</v>
      </c>
      <c r="D123" s="663" t="s">
        <v>2169</v>
      </c>
      <c r="E123" s="662" t="s">
        <v>4357</v>
      </c>
      <c r="F123" s="663" t="s">
        <v>4358</v>
      </c>
      <c r="G123" s="662" t="s">
        <v>3725</v>
      </c>
      <c r="H123" s="662" t="s">
        <v>3726</v>
      </c>
      <c r="I123" s="664">
        <v>9.68</v>
      </c>
      <c r="J123" s="664">
        <v>80</v>
      </c>
      <c r="K123" s="665">
        <v>774.4</v>
      </c>
    </row>
    <row r="124" spans="1:11" ht="14.4" customHeight="1" x14ac:dyDescent="0.3">
      <c r="A124" s="660" t="s">
        <v>564</v>
      </c>
      <c r="B124" s="661" t="s">
        <v>2167</v>
      </c>
      <c r="C124" s="662" t="s">
        <v>574</v>
      </c>
      <c r="D124" s="663" t="s">
        <v>2169</v>
      </c>
      <c r="E124" s="662" t="s">
        <v>4357</v>
      </c>
      <c r="F124" s="663" t="s">
        <v>4358</v>
      </c>
      <c r="G124" s="662" t="s">
        <v>3727</v>
      </c>
      <c r="H124" s="662" t="s">
        <v>3728</v>
      </c>
      <c r="I124" s="664">
        <v>1.98</v>
      </c>
      <c r="J124" s="664">
        <v>900</v>
      </c>
      <c r="K124" s="665">
        <v>1781</v>
      </c>
    </row>
    <row r="125" spans="1:11" ht="14.4" customHeight="1" x14ac:dyDescent="0.3">
      <c r="A125" s="660" t="s">
        <v>564</v>
      </c>
      <c r="B125" s="661" t="s">
        <v>2167</v>
      </c>
      <c r="C125" s="662" t="s">
        <v>574</v>
      </c>
      <c r="D125" s="663" t="s">
        <v>2169</v>
      </c>
      <c r="E125" s="662" t="s">
        <v>4357</v>
      </c>
      <c r="F125" s="663" t="s">
        <v>4358</v>
      </c>
      <c r="G125" s="662" t="s">
        <v>3729</v>
      </c>
      <c r="H125" s="662" t="s">
        <v>3730</v>
      </c>
      <c r="I125" s="664">
        <v>1.93</v>
      </c>
      <c r="J125" s="664">
        <v>200</v>
      </c>
      <c r="K125" s="665">
        <v>386</v>
      </c>
    </row>
    <row r="126" spans="1:11" ht="14.4" customHeight="1" x14ac:dyDescent="0.3">
      <c r="A126" s="660" t="s">
        <v>564</v>
      </c>
      <c r="B126" s="661" t="s">
        <v>2167</v>
      </c>
      <c r="C126" s="662" t="s">
        <v>574</v>
      </c>
      <c r="D126" s="663" t="s">
        <v>2169</v>
      </c>
      <c r="E126" s="662" t="s">
        <v>4357</v>
      </c>
      <c r="F126" s="663" t="s">
        <v>4358</v>
      </c>
      <c r="G126" s="662" t="s">
        <v>3731</v>
      </c>
      <c r="H126" s="662" t="s">
        <v>3732</v>
      </c>
      <c r="I126" s="664">
        <v>1.76</v>
      </c>
      <c r="J126" s="664">
        <v>200</v>
      </c>
      <c r="K126" s="665">
        <v>352</v>
      </c>
    </row>
    <row r="127" spans="1:11" ht="14.4" customHeight="1" x14ac:dyDescent="0.3">
      <c r="A127" s="660" t="s">
        <v>564</v>
      </c>
      <c r="B127" s="661" t="s">
        <v>2167</v>
      </c>
      <c r="C127" s="662" t="s">
        <v>574</v>
      </c>
      <c r="D127" s="663" t="s">
        <v>2169</v>
      </c>
      <c r="E127" s="662" t="s">
        <v>4357</v>
      </c>
      <c r="F127" s="663" t="s">
        <v>4358</v>
      </c>
      <c r="G127" s="662" t="s">
        <v>3733</v>
      </c>
      <c r="H127" s="662" t="s">
        <v>3734</v>
      </c>
      <c r="I127" s="664">
        <v>1.4999999999999999E-2</v>
      </c>
      <c r="J127" s="664">
        <v>3600</v>
      </c>
      <c r="K127" s="665">
        <v>48</v>
      </c>
    </row>
    <row r="128" spans="1:11" ht="14.4" customHeight="1" x14ac:dyDescent="0.3">
      <c r="A128" s="660" t="s">
        <v>564</v>
      </c>
      <c r="B128" s="661" t="s">
        <v>2167</v>
      </c>
      <c r="C128" s="662" t="s">
        <v>574</v>
      </c>
      <c r="D128" s="663" t="s">
        <v>2169</v>
      </c>
      <c r="E128" s="662" t="s">
        <v>4357</v>
      </c>
      <c r="F128" s="663" t="s">
        <v>4358</v>
      </c>
      <c r="G128" s="662" t="s">
        <v>3735</v>
      </c>
      <c r="H128" s="662" t="s">
        <v>3736</v>
      </c>
      <c r="I128" s="664">
        <v>2.04</v>
      </c>
      <c r="J128" s="664">
        <v>200</v>
      </c>
      <c r="K128" s="665">
        <v>408</v>
      </c>
    </row>
    <row r="129" spans="1:11" ht="14.4" customHeight="1" x14ac:dyDescent="0.3">
      <c r="A129" s="660" t="s">
        <v>564</v>
      </c>
      <c r="B129" s="661" t="s">
        <v>2167</v>
      </c>
      <c r="C129" s="662" t="s">
        <v>574</v>
      </c>
      <c r="D129" s="663" t="s">
        <v>2169</v>
      </c>
      <c r="E129" s="662" t="s">
        <v>4357</v>
      </c>
      <c r="F129" s="663" t="s">
        <v>4358</v>
      </c>
      <c r="G129" s="662" t="s">
        <v>3737</v>
      </c>
      <c r="H129" s="662" t="s">
        <v>3738</v>
      </c>
      <c r="I129" s="664">
        <v>1.9975000000000001</v>
      </c>
      <c r="J129" s="664">
        <v>180</v>
      </c>
      <c r="K129" s="665">
        <v>359.6</v>
      </c>
    </row>
    <row r="130" spans="1:11" ht="14.4" customHeight="1" x14ac:dyDescent="0.3">
      <c r="A130" s="660" t="s">
        <v>564</v>
      </c>
      <c r="B130" s="661" t="s">
        <v>2167</v>
      </c>
      <c r="C130" s="662" t="s">
        <v>574</v>
      </c>
      <c r="D130" s="663" t="s">
        <v>2169</v>
      </c>
      <c r="E130" s="662" t="s">
        <v>4357</v>
      </c>
      <c r="F130" s="663" t="s">
        <v>4358</v>
      </c>
      <c r="G130" s="662" t="s">
        <v>3739</v>
      </c>
      <c r="H130" s="662" t="s">
        <v>3740</v>
      </c>
      <c r="I130" s="664">
        <v>2.9724999999999997</v>
      </c>
      <c r="J130" s="664">
        <v>1600</v>
      </c>
      <c r="K130" s="665">
        <v>4771</v>
      </c>
    </row>
    <row r="131" spans="1:11" ht="14.4" customHeight="1" x14ac:dyDescent="0.3">
      <c r="A131" s="660" t="s">
        <v>564</v>
      </c>
      <c r="B131" s="661" t="s">
        <v>2167</v>
      </c>
      <c r="C131" s="662" t="s">
        <v>574</v>
      </c>
      <c r="D131" s="663" t="s">
        <v>2169</v>
      </c>
      <c r="E131" s="662" t="s">
        <v>4357</v>
      </c>
      <c r="F131" s="663" t="s">
        <v>4358</v>
      </c>
      <c r="G131" s="662" t="s">
        <v>3741</v>
      </c>
      <c r="H131" s="662" t="s">
        <v>3742</v>
      </c>
      <c r="I131" s="664">
        <v>2.1633333333333336</v>
      </c>
      <c r="J131" s="664">
        <v>1200</v>
      </c>
      <c r="K131" s="665">
        <v>2596</v>
      </c>
    </row>
    <row r="132" spans="1:11" ht="14.4" customHeight="1" x14ac:dyDescent="0.3">
      <c r="A132" s="660" t="s">
        <v>564</v>
      </c>
      <c r="B132" s="661" t="s">
        <v>2167</v>
      </c>
      <c r="C132" s="662" t="s">
        <v>574</v>
      </c>
      <c r="D132" s="663" t="s">
        <v>2169</v>
      </c>
      <c r="E132" s="662" t="s">
        <v>4357</v>
      </c>
      <c r="F132" s="663" t="s">
        <v>4358</v>
      </c>
      <c r="G132" s="662" t="s">
        <v>3743</v>
      </c>
      <c r="H132" s="662" t="s">
        <v>3744</v>
      </c>
      <c r="I132" s="664">
        <v>133.1</v>
      </c>
      <c r="J132" s="664">
        <v>50</v>
      </c>
      <c r="K132" s="665">
        <v>6655</v>
      </c>
    </row>
    <row r="133" spans="1:11" ht="14.4" customHeight="1" x14ac:dyDescent="0.3">
      <c r="A133" s="660" t="s">
        <v>564</v>
      </c>
      <c r="B133" s="661" t="s">
        <v>2167</v>
      </c>
      <c r="C133" s="662" t="s">
        <v>574</v>
      </c>
      <c r="D133" s="663" t="s">
        <v>2169</v>
      </c>
      <c r="E133" s="662" t="s">
        <v>4357</v>
      </c>
      <c r="F133" s="663" t="s">
        <v>4358</v>
      </c>
      <c r="G133" s="662" t="s">
        <v>3745</v>
      </c>
      <c r="H133" s="662" t="s">
        <v>3746</v>
      </c>
      <c r="I133" s="664">
        <v>33.880000000000003</v>
      </c>
      <c r="J133" s="664">
        <v>2</v>
      </c>
      <c r="K133" s="665">
        <v>67.760000000000005</v>
      </c>
    </row>
    <row r="134" spans="1:11" ht="14.4" customHeight="1" x14ac:dyDescent="0.3">
      <c r="A134" s="660" t="s">
        <v>564</v>
      </c>
      <c r="B134" s="661" t="s">
        <v>2167</v>
      </c>
      <c r="C134" s="662" t="s">
        <v>574</v>
      </c>
      <c r="D134" s="663" t="s">
        <v>2169</v>
      </c>
      <c r="E134" s="662" t="s">
        <v>4357</v>
      </c>
      <c r="F134" s="663" t="s">
        <v>4358</v>
      </c>
      <c r="G134" s="662" t="s">
        <v>3747</v>
      </c>
      <c r="H134" s="662" t="s">
        <v>3748</v>
      </c>
      <c r="I134" s="664">
        <v>2.1800000000000002</v>
      </c>
      <c r="J134" s="664">
        <v>800</v>
      </c>
      <c r="K134" s="665">
        <v>1744</v>
      </c>
    </row>
    <row r="135" spans="1:11" ht="14.4" customHeight="1" x14ac:dyDescent="0.3">
      <c r="A135" s="660" t="s">
        <v>564</v>
      </c>
      <c r="B135" s="661" t="s">
        <v>2167</v>
      </c>
      <c r="C135" s="662" t="s">
        <v>574</v>
      </c>
      <c r="D135" s="663" t="s">
        <v>2169</v>
      </c>
      <c r="E135" s="662" t="s">
        <v>4357</v>
      </c>
      <c r="F135" s="663" t="s">
        <v>4358</v>
      </c>
      <c r="G135" s="662" t="s">
        <v>3749</v>
      </c>
      <c r="H135" s="662" t="s">
        <v>3750</v>
      </c>
      <c r="I135" s="664">
        <v>14.44</v>
      </c>
      <c r="J135" s="664">
        <v>3600</v>
      </c>
      <c r="K135" s="665">
        <v>51967.08</v>
      </c>
    </row>
    <row r="136" spans="1:11" ht="14.4" customHeight="1" x14ac:dyDescent="0.3">
      <c r="A136" s="660" t="s">
        <v>564</v>
      </c>
      <c r="B136" s="661" t="s">
        <v>2167</v>
      </c>
      <c r="C136" s="662" t="s">
        <v>574</v>
      </c>
      <c r="D136" s="663" t="s">
        <v>2169</v>
      </c>
      <c r="E136" s="662" t="s">
        <v>4357</v>
      </c>
      <c r="F136" s="663" t="s">
        <v>4358</v>
      </c>
      <c r="G136" s="662" t="s">
        <v>3751</v>
      </c>
      <c r="H136" s="662" t="s">
        <v>3752</v>
      </c>
      <c r="I136" s="664">
        <v>9.61</v>
      </c>
      <c r="J136" s="664">
        <v>3000</v>
      </c>
      <c r="K136" s="665">
        <v>28821.68</v>
      </c>
    </row>
    <row r="137" spans="1:11" ht="14.4" customHeight="1" x14ac:dyDescent="0.3">
      <c r="A137" s="660" t="s">
        <v>564</v>
      </c>
      <c r="B137" s="661" t="s">
        <v>2167</v>
      </c>
      <c r="C137" s="662" t="s">
        <v>574</v>
      </c>
      <c r="D137" s="663" t="s">
        <v>2169</v>
      </c>
      <c r="E137" s="662" t="s">
        <v>4357</v>
      </c>
      <c r="F137" s="663" t="s">
        <v>4358</v>
      </c>
      <c r="G137" s="662" t="s">
        <v>3753</v>
      </c>
      <c r="H137" s="662" t="s">
        <v>3754</v>
      </c>
      <c r="I137" s="664">
        <v>33.270000000000003</v>
      </c>
      <c r="J137" s="664">
        <v>80</v>
      </c>
      <c r="K137" s="665">
        <v>2662</v>
      </c>
    </row>
    <row r="138" spans="1:11" ht="14.4" customHeight="1" x14ac:dyDescent="0.3">
      <c r="A138" s="660" t="s">
        <v>564</v>
      </c>
      <c r="B138" s="661" t="s">
        <v>2167</v>
      </c>
      <c r="C138" s="662" t="s">
        <v>574</v>
      </c>
      <c r="D138" s="663" t="s">
        <v>2169</v>
      </c>
      <c r="E138" s="662" t="s">
        <v>4357</v>
      </c>
      <c r="F138" s="663" t="s">
        <v>4358</v>
      </c>
      <c r="G138" s="662" t="s">
        <v>3755</v>
      </c>
      <c r="H138" s="662" t="s">
        <v>3756</v>
      </c>
      <c r="I138" s="664">
        <v>4022.04</v>
      </c>
      <c r="J138" s="664">
        <v>3</v>
      </c>
      <c r="K138" s="665">
        <v>12066.12</v>
      </c>
    </row>
    <row r="139" spans="1:11" ht="14.4" customHeight="1" x14ac:dyDescent="0.3">
      <c r="A139" s="660" t="s">
        <v>564</v>
      </c>
      <c r="B139" s="661" t="s">
        <v>2167</v>
      </c>
      <c r="C139" s="662" t="s">
        <v>574</v>
      </c>
      <c r="D139" s="663" t="s">
        <v>2169</v>
      </c>
      <c r="E139" s="662" t="s">
        <v>4357</v>
      </c>
      <c r="F139" s="663" t="s">
        <v>4358</v>
      </c>
      <c r="G139" s="662" t="s">
        <v>3757</v>
      </c>
      <c r="H139" s="662" t="s">
        <v>3758</v>
      </c>
      <c r="I139" s="664">
        <v>1.6366666666666665</v>
      </c>
      <c r="J139" s="664">
        <v>1400</v>
      </c>
      <c r="K139" s="665">
        <v>2292.0500000000002</v>
      </c>
    </row>
    <row r="140" spans="1:11" ht="14.4" customHeight="1" x14ac:dyDescent="0.3">
      <c r="A140" s="660" t="s">
        <v>564</v>
      </c>
      <c r="B140" s="661" t="s">
        <v>2167</v>
      </c>
      <c r="C140" s="662" t="s">
        <v>574</v>
      </c>
      <c r="D140" s="663" t="s">
        <v>2169</v>
      </c>
      <c r="E140" s="662" t="s">
        <v>4357</v>
      </c>
      <c r="F140" s="663" t="s">
        <v>4358</v>
      </c>
      <c r="G140" s="662" t="s">
        <v>3759</v>
      </c>
      <c r="H140" s="662" t="s">
        <v>3760</v>
      </c>
      <c r="I140" s="664">
        <v>2.9</v>
      </c>
      <c r="J140" s="664">
        <v>300</v>
      </c>
      <c r="K140" s="665">
        <v>869.7</v>
      </c>
    </row>
    <row r="141" spans="1:11" ht="14.4" customHeight="1" x14ac:dyDescent="0.3">
      <c r="A141" s="660" t="s">
        <v>564</v>
      </c>
      <c r="B141" s="661" t="s">
        <v>2167</v>
      </c>
      <c r="C141" s="662" t="s">
        <v>574</v>
      </c>
      <c r="D141" s="663" t="s">
        <v>2169</v>
      </c>
      <c r="E141" s="662" t="s">
        <v>4357</v>
      </c>
      <c r="F141" s="663" t="s">
        <v>4358</v>
      </c>
      <c r="G141" s="662" t="s">
        <v>3761</v>
      </c>
      <c r="H141" s="662" t="s">
        <v>3762</v>
      </c>
      <c r="I141" s="664">
        <v>164.14</v>
      </c>
      <c r="J141" s="664">
        <v>11</v>
      </c>
      <c r="K141" s="665">
        <v>1805.54</v>
      </c>
    </row>
    <row r="142" spans="1:11" ht="14.4" customHeight="1" x14ac:dyDescent="0.3">
      <c r="A142" s="660" t="s">
        <v>564</v>
      </c>
      <c r="B142" s="661" t="s">
        <v>2167</v>
      </c>
      <c r="C142" s="662" t="s">
        <v>574</v>
      </c>
      <c r="D142" s="663" t="s">
        <v>2169</v>
      </c>
      <c r="E142" s="662" t="s">
        <v>4357</v>
      </c>
      <c r="F142" s="663" t="s">
        <v>4358</v>
      </c>
      <c r="G142" s="662" t="s">
        <v>3509</v>
      </c>
      <c r="H142" s="662" t="s">
        <v>3510</v>
      </c>
      <c r="I142" s="664">
        <v>5.13</v>
      </c>
      <c r="J142" s="664">
        <v>1600</v>
      </c>
      <c r="K142" s="665">
        <v>8208</v>
      </c>
    </row>
    <row r="143" spans="1:11" ht="14.4" customHeight="1" x14ac:dyDescent="0.3">
      <c r="A143" s="660" t="s">
        <v>564</v>
      </c>
      <c r="B143" s="661" t="s">
        <v>2167</v>
      </c>
      <c r="C143" s="662" t="s">
        <v>574</v>
      </c>
      <c r="D143" s="663" t="s">
        <v>2169</v>
      </c>
      <c r="E143" s="662" t="s">
        <v>4357</v>
      </c>
      <c r="F143" s="663" t="s">
        <v>4358</v>
      </c>
      <c r="G143" s="662" t="s">
        <v>3763</v>
      </c>
      <c r="H143" s="662" t="s">
        <v>3764</v>
      </c>
      <c r="I143" s="664">
        <v>40.869999999999997</v>
      </c>
      <c r="J143" s="664">
        <v>240</v>
      </c>
      <c r="K143" s="665">
        <v>9808.8000000000011</v>
      </c>
    </row>
    <row r="144" spans="1:11" ht="14.4" customHeight="1" x14ac:dyDescent="0.3">
      <c r="A144" s="660" t="s">
        <v>564</v>
      </c>
      <c r="B144" s="661" t="s">
        <v>2167</v>
      </c>
      <c r="C144" s="662" t="s">
        <v>574</v>
      </c>
      <c r="D144" s="663" t="s">
        <v>2169</v>
      </c>
      <c r="E144" s="662" t="s">
        <v>4357</v>
      </c>
      <c r="F144" s="663" t="s">
        <v>4358</v>
      </c>
      <c r="G144" s="662" t="s">
        <v>3765</v>
      </c>
      <c r="H144" s="662" t="s">
        <v>3766</v>
      </c>
      <c r="I144" s="664">
        <v>193.84</v>
      </c>
      <c r="J144" s="664">
        <v>1</v>
      </c>
      <c r="K144" s="665">
        <v>193.84</v>
      </c>
    </row>
    <row r="145" spans="1:11" ht="14.4" customHeight="1" x14ac:dyDescent="0.3">
      <c r="A145" s="660" t="s">
        <v>564</v>
      </c>
      <c r="B145" s="661" t="s">
        <v>2167</v>
      </c>
      <c r="C145" s="662" t="s">
        <v>574</v>
      </c>
      <c r="D145" s="663" t="s">
        <v>2169</v>
      </c>
      <c r="E145" s="662" t="s">
        <v>4357</v>
      </c>
      <c r="F145" s="663" t="s">
        <v>4358</v>
      </c>
      <c r="G145" s="662" t="s">
        <v>3767</v>
      </c>
      <c r="H145" s="662" t="s">
        <v>3768</v>
      </c>
      <c r="I145" s="664">
        <v>7.95</v>
      </c>
      <c r="J145" s="664">
        <v>1400</v>
      </c>
      <c r="K145" s="665">
        <v>11130</v>
      </c>
    </row>
    <row r="146" spans="1:11" ht="14.4" customHeight="1" x14ac:dyDescent="0.3">
      <c r="A146" s="660" t="s">
        <v>564</v>
      </c>
      <c r="B146" s="661" t="s">
        <v>2167</v>
      </c>
      <c r="C146" s="662" t="s">
        <v>574</v>
      </c>
      <c r="D146" s="663" t="s">
        <v>2169</v>
      </c>
      <c r="E146" s="662" t="s">
        <v>4357</v>
      </c>
      <c r="F146" s="663" t="s">
        <v>4358</v>
      </c>
      <c r="G146" s="662" t="s">
        <v>3769</v>
      </c>
      <c r="H146" s="662" t="s">
        <v>3770</v>
      </c>
      <c r="I146" s="664">
        <v>127.05</v>
      </c>
      <c r="J146" s="664">
        <v>3</v>
      </c>
      <c r="K146" s="665">
        <v>381.15</v>
      </c>
    </row>
    <row r="147" spans="1:11" ht="14.4" customHeight="1" x14ac:dyDescent="0.3">
      <c r="A147" s="660" t="s">
        <v>564</v>
      </c>
      <c r="B147" s="661" t="s">
        <v>2167</v>
      </c>
      <c r="C147" s="662" t="s">
        <v>574</v>
      </c>
      <c r="D147" s="663" t="s">
        <v>2169</v>
      </c>
      <c r="E147" s="662" t="s">
        <v>4357</v>
      </c>
      <c r="F147" s="663" t="s">
        <v>4358</v>
      </c>
      <c r="G147" s="662" t="s">
        <v>3771</v>
      </c>
      <c r="H147" s="662" t="s">
        <v>3772</v>
      </c>
      <c r="I147" s="664">
        <v>79.766000000000005</v>
      </c>
      <c r="J147" s="664">
        <v>144</v>
      </c>
      <c r="K147" s="665">
        <v>11639.23</v>
      </c>
    </row>
    <row r="148" spans="1:11" ht="14.4" customHeight="1" x14ac:dyDescent="0.3">
      <c r="A148" s="660" t="s">
        <v>564</v>
      </c>
      <c r="B148" s="661" t="s">
        <v>2167</v>
      </c>
      <c r="C148" s="662" t="s">
        <v>574</v>
      </c>
      <c r="D148" s="663" t="s">
        <v>2169</v>
      </c>
      <c r="E148" s="662" t="s">
        <v>4357</v>
      </c>
      <c r="F148" s="663" t="s">
        <v>4358</v>
      </c>
      <c r="G148" s="662" t="s">
        <v>3773</v>
      </c>
      <c r="H148" s="662" t="s">
        <v>3774</v>
      </c>
      <c r="I148" s="664">
        <v>263.77999999999997</v>
      </c>
      <c r="J148" s="664">
        <v>45</v>
      </c>
      <c r="K148" s="665">
        <v>11870.099999999999</v>
      </c>
    </row>
    <row r="149" spans="1:11" ht="14.4" customHeight="1" x14ac:dyDescent="0.3">
      <c r="A149" s="660" t="s">
        <v>564</v>
      </c>
      <c r="B149" s="661" t="s">
        <v>2167</v>
      </c>
      <c r="C149" s="662" t="s">
        <v>574</v>
      </c>
      <c r="D149" s="663" t="s">
        <v>2169</v>
      </c>
      <c r="E149" s="662" t="s">
        <v>4357</v>
      </c>
      <c r="F149" s="663" t="s">
        <v>4358</v>
      </c>
      <c r="G149" s="662" t="s">
        <v>3775</v>
      </c>
      <c r="H149" s="662" t="s">
        <v>3776</v>
      </c>
      <c r="I149" s="664">
        <v>91.719999999999985</v>
      </c>
      <c r="J149" s="664">
        <v>60</v>
      </c>
      <c r="K149" s="665">
        <v>5503.08</v>
      </c>
    </row>
    <row r="150" spans="1:11" ht="14.4" customHeight="1" x14ac:dyDescent="0.3">
      <c r="A150" s="660" t="s">
        <v>564</v>
      </c>
      <c r="B150" s="661" t="s">
        <v>2167</v>
      </c>
      <c r="C150" s="662" t="s">
        <v>574</v>
      </c>
      <c r="D150" s="663" t="s">
        <v>2169</v>
      </c>
      <c r="E150" s="662" t="s">
        <v>4357</v>
      </c>
      <c r="F150" s="663" t="s">
        <v>4358</v>
      </c>
      <c r="G150" s="662" t="s">
        <v>3777</v>
      </c>
      <c r="H150" s="662" t="s">
        <v>3778</v>
      </c>
      <c r="I150" s="664">
        <v>23.15</v>
      </c>
      <c r="J150" s="664">
        <v>100</v>
      </c>
      <c r="K150" s="665">
        <v>2314.87</v>
      </c>
    </row>
    <row r="151" spans="1:11" ht="14.4" customHeight="1" x14ac:dyDescent="0.3">
      <c r="A151" s="660" t="s">
        <v>564</v>
      </c>
      <c r="B151" s="661" t="s">
        <v>2167</v>
      </c>
      <c r="C151" s="662" t="s">
        <v>574</v>
      </c>
      <c r="D151" s="663" t="s">
        <v>2169</v>
      </c>
      <c r="E151" s="662" t="s">
        <v>4357</v>
      </c>
      <c r="F151" s="663" t="s">
        <v>4358</v>
      </c>
      <c r="G151" s="662" t="s">
        <v>3779</v>
      </c>
      <c r="H151" s="662" t="s">
        <v>3780</v>
      </c>
      <c r="I151" s="664">
        <v>43.16</v>
      </c>
      <c r="J151" s="664">
        <v>150</v>
      </c>
      <c r="K151" s="665">
        <v>6474.12</v>
      </c>
    </row>
    <row r="152" spans="1:11" ht="14.4" customHeight="1" x14ac:dyDescent="0.3">
      <c r="A152" s="660" t="s">
        <v>564</v>
      </c>
      <c r="B152" s="661" t="s">
        <v>2167</v>
      </c>
      <c r="C152" s="662" t="s">
        <v>574</v>
      </c>
      <c r="D152" s="663" t="s">
        <v>2169</v>
      </c>
      <c r="E152" s="662" t="s">
        <v>4357</v>
      </c>
      <c r="F152" s="663" t="s">
        <v>4358</v>
      </c>
      <c r="G152" s="662" t="s">
        <v>3781</v>
      </c>
      <c r="H152" s="662" t="s">
        <v>3782</v>
      </c>
      <c r="I152" s="664">
        <v>4660.92</v>
      </c>
      <c r="J152" s="664">
        <v>38</v>
      </c>
      <c r="K152" s="665">
        <v>177114.95999999996</v>
      </c>
    </row>
    <row r="153" spans="1:11" ht="14.4" customHeight="1" x14ac:dyDescent="0.3">
      <c r="A153" s="660" t="s">
        <v>564</v>
      </c>
      <c r="B153" s="661" t="s">
        <v>2167</v>
      </c>
      <c r="C153" s="662" t="s">
        <v>574</v>
      </c>
      <c r="D153" s="663" t="s">
        <v>2169</v>
      </c>
      <c r="E153" s="662" t="s">
        <v>4357</v>
      </c>
      <c r="F153" s="663" t="s">
        <v>4358</v>
      </c>
      <c r="G153" s="662" t="s">
        <v>3783</v>
      </c>
      <c r="H153" s="662" t="s">
        <v>3784</v>
      </c>
      <c r="I153" s="664">
        <v>1040.5999999999999</v>
      </c>
      <c r="J153" s="664">
        <v>20</v>
      </c>
      <c r="K153" s="665">
        <v>20812</v>
      </c>
    </row>
    <row r="154" spans="1:11" ht="14.4" customHeight="1" x14ac:dyDescent="0.3">
      <c r="A154" s="660" t="s">
        <v>564</v>
      </c>
      <c r="B154" s="661" t="s">
        <v>2167</v>
      </c>
      <c r="C154" s="662" t="s">
        <v>574</v>
      </c>
      <c r="D154" s="663" t="s">
        <v>2169</v>
      </c>
      <c r="E154" s="662" t="s">
        <v>4357</v>
      </c>
      <c r="F154" s="663" t="s">
        <v>4358</v>
      </c>
      <c r="G154" s="662" t="s">
        <v>3785</v>
      </c>
      <c r="H154" s="662" t="s">
        <v>3786</v>
      </c>
      <c r="I154" s="664">
        <v>11.5</v>
      </c>
      <c r="J154" s="664">
        <v>50</v>
      </c>
      <c r="K154" s="665">
        <v>575</v>
      </c>
    </row>
    <row r="155" spans="1:11" ht="14.4" customHeight="1" x14ac:dyDescent="0.3">
      <c r="A155" s="660" t="s">
        <v>564</v>
      </c>
      <c r="B155" s="661" t="s">
        <v>2167</v>
      </c>
      <c r="C155" s="662" t="s">
        <v>574</v>
      </c>
      <c r="D155" s="663" t="s">
        <v>2169</v>
      </c>
      <c r="E155" s="662" t="s">
        <v>4357</v>
      </c>
      <c r="F155" s="663" t="s">
        <v>4358</v>
      </c>
      <c r="G155" s="662" t="s">
        <v>3787</v>
      </c>
      <c r="H155" s="662" t="s">
        <v>3788</v>
      </c>
      <c r="I155" s="664">
        <v>1406.63</v>
      </c>
      <c r="J155" s="664">
        <v>25</v>
      </c>
      <c r="K155" s="665">
        <v>35165.630000000005</v>
      </c>
    </row>
    <row r="156" spans="1:11" ht="14.4" customHeight="1" x14ac:dyDescent="0.3">
      <c r="A156" s="660" t="s">
        <v>564</v>
      </c>
      <c r="B156" s="661" t="s">
        <v>2167</v>
      </c>
      <c r="C156" s="662" t="s">
        <v>574</v>
      </c>
      <c r="D156" s="663" t="s">
        <v>2169</v>
      </c>
      <c r="E156" s="662" t="s">
        <v>4357</v>
      </c>
      <c r="F156" s="663" t="s">
        <v>4358</v>
      </c>
      <c r="G156" s="662" t="s">
        <v>3789</v>
      </c>
      <c r="H156" s="662" t="s">
        <v>3790</v>
      </c>
      <c r="I156" s="664">
        <v>17.98</v>
      </c>
      <c r="J156" s="664">
        <v>50</v>
      </c>
      <c r="K156" s="665">
        <v>899</v>
      </c>
    </row>
    <row r="157" spans="1:11" ht="14.4" customHeight="1" x14ac:dyDescent="0.3">
      <c r="A157" s="660" t="s">
        <v>564</v>
      </c>
      <c r="B157" s="661" t="s">
        <v>2167</v>
      </c>
      <c r="C157" s="662" t="s">
        <v>574</v>
      </c>
      <c r="D157" s="663" t="s">
        <v>2169</v>
      </c>
      <c r="E157" s="662" t="s">
        <v>4357</v>
      </c>
      <c r="F157" s="663" t="s">
        <v>4358</v>
      </c>
      <c r="G157" s="662" t="s">
        <v>3791</v>
      </c>
      <c r="H157" s="662" t="s">
        <v>3792</v>
      </c>
      <c r="I157" s="664">
        <v>123.18</v>
      </c>
      <c r="J157" s="664">
        <v>200</v>
      </c>
      <c r="K157" s="665">
        <v>24635.5</v>
      </c>
    </row>
    <row r="158" spans="1:11" ht="14.4" customHeight="1" x14ac:dyDescent="0.3">
      <c r="A158" s="660" t="s">
        <v>564</v>
      </c>
      <c r="B158" s="661" t="s">
        <v>2167</v>
      </c>
      <c r="C158" s="662" t="s">
        <v>574</v>
      </c>
      <c r="D158" s="663" t="s">
        <v>2169</v>
      </c>
      <c r="E158" s="662" t="s">
        <v>4357</v>
      </c>
      <c r="F158" s="663" t="s">
        <v>4358</v>
      </c>
      <c r="G158" s="662" t="s">
        <v>3793</v>
      </c>
      <c r="H158" s="662" t="s">
        <v>3794</v>
      </c>
      <c r="I158" s="664">
        <v>15.007499999999999</v>
      </c>
      <c r="J158" s="664">
        <v>200</v>
      </c>
      <c r="K158" s="665">
        <v>3001.5</v>
      </c>
    </row>
    <row r="159" spans="1:11" ht="14.4" customHeight="1" x14ac:dyDescent="0.3">
      <c r="A159" s="660" t="s">
        <v>564</v>
      </c>
      <c r="B159" s="661" t="s">
        <v>2167</v>
      </c>
      <c r="C159" s="662" t="s">
        <v>574</v>
      </c>
      <c r="D159" s="663" t="s">
        <v>2169</v>
      </c>
      <c r="E159" s="662" t="s">
        <v>4357</v>
      </c>
      <c r="F159" s="663" t="s">
        <v>4358</v>
      </c>
      <c r="G159" s="662" t="s">
        <v>3795</v>
      </c>
      <c r="H159" s="662" t="s">
        <v>3796</v>
      </c>
      <c r="I159" s="664">
        <v>2.5149999999999997</v>
      </c>
      <c r="J159" s="664">
        <v>600</v>
      </c>
      <c r="K159" s="665">
        <v>1509</v>
      </c>
    </row>
    <row r="160" spans="1:11" ht="14.4" customHeight="1" x14ac:dyDescent="0.3">
      <c r="A160" s="660" t="s">
        <v>564</v>
      </c>
      <c r="B160" s="661" t="s">
        <v>2167</v>
      </c>
      <c r="C160" s="662" t="s">
        <v>574</v>
      </c>
      <c r="D160" s="663" t="s">
        <v>2169</v>
      </c>
      <c r="E160" s="662" t="s">
        <v>4357</v>
      </c>
      <c r="F160" s="663" t="s">
        <v>4358</v>
      </c>
      <c r="G160" s="662" t="s">
        <v>3797</v>
      </c>
      <c r="H160" s="662" t="s">
        <v>3798</v>
      </c>
      <c r="I160" s="664">
        <v>1.9359999999999999</v>
      </c>
      <c r="J160" s="664">
        <v>1200</v>
      </c>
      <c r="K160" s="665">
        <v>2324</v>
      </c>
    </row>
    <row r="161" spans="1:11" ht="14.4" customHeight="1" x14ac:dyDescent="0.3">
      <c r="A161" s="660" t="s">
        <v>564</v>
      </c>
      <c r="B161" s="661" t="s">
        <v>2167</v>
      </c>
      <c r="C161" s="662" t="s">
        <v>574</v>
      </c>
      <c r="D161" s="663" t="s">
        <v>2169</v>
      </c>
      <c r="E161" s="662" t="s">
        <v>4357</v>
      </c>
      <c r="F161" s="663" t="s">
        <v>4358</v>
      </c>
      <c r="G161" s="662" t="s">
        <v>3799</v>
      </c>
      <c r="H161" s="662" t="s">
        <v>3800</v>
      </c>
      <c r="I161" s="664">
        <v>5.202</v>
      </c>
      <c r="J161" s="664">
        <v>9350</v>
      </c>
      <c r="K161" s="665">
        <v>48648.05</v>
      </c>
    </row>
    <row r="162" spans="1:11" ht="14.4" customHeight="1" x14ac:dyDescent="0.3">
      <c r="A162" s="660" t="s">
        <v>564</v>
      </c>
      <c r="B162" s="661" t="s">
        <v>2167</v>
      </c>
      <c r="C162" s="662" t="s">
        <v>574</v>
      </c>
      <c r="D162" s="663" t="s">
        <v>2169</v>
      </c>
      <c r="E162" s="662" t="s">
        <v>4357</v>
      </c>
      <c r="F162" s="663" t="s">
        <v>4358</v>
      </c>
      <c r="G162" s="662" t="s">
        <v>3801</v>
      </c>
      <c r="H162" s="662" t="s">
        <v>3802</v>
      </c>
      <c r="I162" s="664">
        <v>13.2</v>
      </c>
      <c r="J162" s="664">
        <v>20</v>
      </c>
      <c r="K162" s="665">
        <v>264</v>
      </c>
    </row>
    <row r="163" spans="1:11" ht="14.4" customHeight="1" x14ac:dyDescent="0.3">
      <c r="A163" s="660" t="s">
        <v>564</v>
      </c>
      <c r="B163" s="661" t="s">
        <v>2167</v>
      </c>
      <c r="C163" s="662" t="s">
        <v>574</v>
      </c>
      <c r="D163" s="663" t="s">
        <v>2169</v>
      </c>
      <c r="E163" s="662" t="s">
        <v>4357</v>
      </c>
      <c r="F163" s="663" t="s">
        <v>4358</v>
      </c>
      <c r="G163" s="662" t="s">
        <v>3803</v>
      </c>
      <c r="H163" s="662" t="s">
        <v>3804</v>
      </c>
      <c r="I163" s="664">
        <v>13.21</v>
      </c>
      <c r="J163" s="664">
        <v>10</v>
      </c>
      <c r="K163" s="665">
        <v>132.1</v>
      </c>
    </row>
    <row r="164" spans="1:11" ht="14.4" customHeight="1" x14ac:dyDescent="0.3">
      <c r="A164" s="660" t="s">
        <v>564</v>
      </c>
      <c r="B164" s="661" t="s">
        <v>2167</v>
      </c>
      <c r="C164" s="662" t="s">
        <v>574</v>
      </c>
      <c r="D164" s="663" t="s">
        <v>2169</v>
      </c>
      <c r="E164" s="662" t="s">
        <v>4357</v>
      </c>
      <c r="F164" s="663" t="s">
        <v>4358</v>
      </c>
      <c r="G164" s="662" t="s">
        <v>3805</v>
      </c>
      <c r="H164" s="662" t="s">
        <v>3806</v>
      </c>
      <c r="I164" s="664">
        <v>1.4125000000000001</v>
      </c>
      <c r="J164" s="664">
        <v>2775</v>
      </c>
      <c r="K164" s="665">
        <v>3866.25</v>
      </c>
    </row>
    <row r="165" spans="1:11" ht="14.4" customHeight="1" x14ac:dyDescent="0.3">
      <c r="A165" s="660" t="s">
        <v>564</v>
      </c>
      <c r="B165" s="661" t="s">
        <v>2167</v>
      </c>
      <c r="C165" s="662" t="s">
        <v>574</v>
      </c>
      <c r="D165" s="663" t="s">
        <v>2169</v>
      </c>
      <c r="E165" s="662" t="s">
        <v>4357</v>
      </c>
      <c r="F165" s="663" t="s">
        <v>4358</v>
      </c>
      <c r="G165" s="662" t="s">
        <v>3807</v>
      </c>
      <c r="H165" s="662" t="s">
        <v>3808</v>
      </c>
      <c r="I165" s="664">
        <v>21.233333333333334</v>
      </c>
      <c r="J165" s="664">
        <v>225</v>
      </c>
      <c r="K165" s="665">
        <v>4777.3999999999996</v>
      </c>
    </row>
    <row r="166" spans="1:11" ht="14.4" customHeight="1" x14ac:dyDescent="0.3">
      <c r="A166" s="660" t="s">
        <v>564</v>
      </c>
      <c r="B166" s="661" t="s">
        <v>2167</v>
      </c>
      <c r="C166" s="662" t="s">
        <v>574</v>
      </c>
      <c r="D166" s="663" t="s">
        <v>2169</v>
      </c>
      <c r="E166" s="662" t="s">
        <v>4357</v>
      </c>
      <c r="F166" s="663" t="s">
        <v>4358</v>
      </c>
      <c r="G166" s="662" t="s">
        <v>3809</v>
      </c>
      <c r="H166" s="662" t="s">
        <v>3810</v>
      </c>
      <c r="I166" s="664">
        <v>21.24</v>
      </c>
      <c r="J166" s="664">
        <v>200</v>
      </c>
      <c r="K166" s="665">
        <v>4248</v>
      </c>
    </row>
    <row r="167" spans="1:11" ht="14.4" customHeight="1" x14ac:dyDescent="0.3">
      <c r="A167" s="660" t="s">
        <v>564</v>
      </c>
      <c r="B167" s="661" t="s">
        <v>2167</v>
      </c>
      <c r="C167" s="662" t="s">
        <v>574</v>
      </c>
      <c r="D167" s="663" t="s">
        <v>2169</v>
      </c>
      <c r="E167" s="662" t="s">
        <v>4357</v>
      </c>
      <c r="F167" s="663" t="s">
        <v>4358</v>
      </c>
      <c r="G167" s="662" t="s">
        <v>3811</v>
      </c>
      <c r="H167" s="662" t="s">
        <v>3812</v>
      </c>
      <c r="I167" s="664">
        <v>347.39000000000004</v>
      </c>
      <c r="J167" s="664">
        <v>160</v>
      </c>
      <c r="K167" s="665">
        <v>55582.7</v>
      </c>
    </row>
    <row r="168" spans="1:11" ht="14.4" customHeight="1" x14ac:dyDescent="0.3">
      <c r="A168" s="660" t="s">
        <v>564</v>
      </c>
      <c r="B168" s="661" t="s">
        <v>2167</v>
      </c>
      <c r="C168" s="662" t="s">
        <v>574</v>
      </c>
      <c r="D168" s="663" t="s">
        <v>2169</v>
      </c>
      <c r="E168" s="662" t="s">
        <v>4357</v>
      </c>
      <c r="F168" s="663" t="s">
        <v>4358</v>
      </c>
      <c r="G168" s="662" t="s">
        <v>3813</v>
      </c>
      <c r="H168" s="662" t="s">
        <v>3814</v>
      </c>
      <c r="I168" s="664">
        <v>6.6524999999999999</v>
      </c>
      <c r="J168" s="664">
        <v>75</v>
      </c>
      <c r="K168" s="665">
        <v>499.05</v>
      </c>
    </row>
    <row r="169" spans="1:11" ht="14.4" customHeight="1" x14ac:dyDescent="0.3">
      <c r="A169" s="660" t="s">
        <v>564</v>
      </c>
      <c r="B169" s="661" t="s">
        <v>2167</v>
      </c>
      <c r="C169" s="662" t="s">
        <v>574</v>
      </c>
      <c r="D169" s="663" t="s">
        <v>2169</v>
      </c>
      <c r="E169" s="662" t="s">
        <v>4357</v>
      </c>
      <c r="F169" s="663" t="s">
        <v>4358</v>
      </c>
      <c r="G169" s="662" t="s">
        <v>3815</v>
      </c>
      <c r="H169" s="662" t="s">
        <v>3816</v>
      </c>
      <c r="I169" s="664">
        <v>6.6524999999999999</v>
      </c>
      <c r="J169" s="664">
        <v>100</v>
      </c>
      <c r="K169" s="665">
        <v>665.4</v>
      </c>
    </row>
    <row r="170" spans="1:11" ht="14.4" customHeight="1" x14ac:dyDescent="0.3">
      <c r="A170" s="660" t="s">
        <v>564</v>
      </c>
      <c r="B170" s="661" t="s">
        <v>2167</v>
      </c>
      <c r="C170" s="662" t="s">
        <v>574</v>
      </c>
      <c r="D170" s="663" t="s">
        <v>2169</v>
      </c>
      <c r="E170" s="662" t="s">
        <v>4357</v>
      </c>
      <c r="F170" s="663" t="s">
        <v>4358</v>
      </c>
      <c r="G170" s="662" t="s">
        <v>3817</v>
      </c>
      <c r="H170" s="662" t="s">
        <v>3818</v>
      </c>
      <c r="I170" s="664">
        <v>6.6550000000000002</v>
      </c>
      <c r="J170" s="664">
        <v>25</v>
      </c>
      <c r="K170" s="665">
        <v>166.35</v>
      </c>
    </row>
    <row r="171" spans="1:11" ht="14.4" customHeight="1" x14ac:dyDescent="0.3">
      <c r="A171" s="660" t="s">
        <v>564</v>
      </c>
      <c r="B171" s="661" t="s">
        <v>2167</v>
      </c>
      <c r="C171" s="662" t="s">
        <v>574</v>
      </c>
      <c r="D171" s="663" t="s">
        <v>2169</v>
      </c>
      <c r="E171" s="662" t="s">
        <v>4357</v>
      </c>
      <c r="F171" s="663" t="s">
        <v>4358</v>
      </c>
      <c r="G171" s="662" t="s">
        <v>3819</v>
      </c>
      <c r="H171" s="662" t="s">
        <v>3820</v>
      </c>
      <c r="I171" s="664">
        <v>261.63</v>
      </c>
      <c r="J171" s="664">
        <v>4</v>
      </c>
      <c r="K171" s="665">
        <v>1046.5</v>
      </c>
    </row>
    <row r="172" spans="1:11" ht="14.4" customHeight="1" x14ac:dyDescent="0.3">
      <c r="A172" s="660" t="s">
        <v>564</v>
      </c>
      <c r="B172" s="661" t="s">
        <v>2167</v>
      </c>
      <c r="C172" s="662" t="s">
        <v>574</v>
      </c>
      <c r="D172" s="663" t="s">
        <v>2169</v>
      </c>
      <c r="E172" s="662" t="s">
        <v>4357</v>
      </c>
      <c r="F172" s="663" t="s">
        <v>4358</v>
      </c>
      <c r="G172" s="662" t="s">
        <v>3821</v>
      </c>
      <c r="H172" s="662" t="s">
        <v>3822</v>
      </c>
      <c r="I172" s="664">
        <v>220.91</v>
      </c>
      <c r="J172" s="664">
        <v>160</v>
      </c>
      <c r="K172" s="665">
        <v>35345.57</v>
      </c>
    </row>
    <row r="173" spans="1:11" ht="14.4" customHeight="1" x14ac:dyDescent="0.3">
      <c r="A173" s="660" t="s">
        <v>564</v>
      </c>
      <c r="B173" s="661" t="s">
        <v>2167</v>
      </c>
      <c r="C173" s="662" t="s">
        <v>574</v>
      </c>
      <c r="D173" s="663" t="s">
        <v>2169</v>
      </c>
      <c r="E173" s="662" t="s">
        <v>4357</v>
      </c>
      <c r="F173" s="663" t="s">
        <v>4358</v>
      </c>
      <c r="G173" s="662" t="s">
        <v>3823</v>
      </c>
      <c r="H173" s="662" t="s">
        <v>3824</v>
      </c>
      <c r="I173" s="664">
        <v>0.47</v>
      </c>
      <c r="J173" s="664">
        <v>9000</v>
      </c>
      <c r="K173" s="665">
        <v>4230</v>
      </c>
    </row>
    <row r="174" spans="1:11" ht="14.4" customHeight="1" x14ac:dyDescent="0.3">
      <c r="A174" s="660" t="s">
        <v>564</v>
      </c>
      <c r="B174" s="661" t="s">
        <v>2167</v>
      </c>
      <c r="C174" s="662" t="s">
        <v>574</v>
      </c>
      <c r="D174" s="663" t="s">
        <v>2169</v>
      </c>
      <c r="E174" s="662" t="s">
        <v>4357</v>
      </c>
      <c r="F174" s="663" t="s">
        <v>4358</v>
      </c>
      <c r="G174" s="662" t="s">
        <v>3511</v>
      </c>
      <c r="H174" s="662" t="s">
        <v>3512</v>
      </c>
      <c r="I174" s="664">
        <v>0.47</v>
      </c>
      <c r="J174" s="664">
        <v>2000</v>
      </c>
      <c r="K174" s="665">
        <v>940</v>
      </c>
    </row>
    <row r="175" spans="1:11" ht="14.4" customHeight="1" x14ac:dyDescent="0.3">
      <c r="A175" s="660" t="s">
        <v>564</v>
      </c>
      <c r="B175" s="661" t="s">
        <v>2167</v>
      </c>
      <c r="C175" s="662" t="s">
        <v>574</v>
      </c>
      <c r="D175" s="663" t="s">
        <v>2169</v>
      </c>
      <c r="E175" s="662" t="s">
        <v>4357</v>
      </c>
      <c r="F175" s="663" t="s">
        <v>4358</v>
      </c>
      <c r="G175" s="662" t="s">
        <v>3825</v>
      </c>
      <c r="H175" s="662" t="s">
        <v>3826</v>
      </c>
      <c r="I175" s="664">
        <v>4.0266666666666673</v>
      </c>
      <c r="J175" s="664">
        <v>1200</v>
      </c>
      <c r="K175" s="665">
        <v>4832</v>
      </c>
    </row>
    <row r="176" spans="1:11" ht="14.4" customHeight="1" x14ac:dyDescent="0.3">
      <c r="A176" s="660" t="s">
        <v>564</v>
      </c>
      <c r="B176" s="661" t="s">
        <v>2167</v>
      </c>
      <c r="C176" s="662" t="s">
        <v>574</v>
      </c>
      <c r="D176" s="663" t="s">
        <v>2169</v>
      </c>
      <c r="E176" s="662" t="s">
        <v>4357</v>
      </c>
      <c r="F176" s="663" t="s">
        <v>4358</v>
      </c>
      <c r="G176" s="662" t="s">
        <v>3827</v>
      </c>
      <c r="H176" s="662" t="s">
        <v>3828</v>
      </c>
      <c r="I176" s="664">
        <v>2.6</v>
      </c>
      <c r="J176" s="664">
        <v>2000</v>
      </c>
      <c r="K176" s="665">
        <v>5200</v>
      </c>
    </row>
    <row r="177" spans="1:11" ht="14.4" customHeight="1" x14ac:dyDescent="0.3">
      <c r="A177" s="660" t="s">
        <v>564</v>
      </c>
      <c r="B177" s="661" t="s">
        <v>2167</v>
      </c>
      <c r="C177" s="662" t="s">
        <v>574</v>
      </c>
      <c r="D177" s="663" t="s">
        <v>2169</v>
      </c>
      <c r="E177" s="662" t="s">
        <v>4357</v>
      </c>
      <c r="F177" s="663" t="s">
        <v>4358</v>
      </c>
      <c r="G177" s="662" t="s">
        <v>3829</v>
      </c>
      <c r="H177" s="662" t="s">
        <v>3830</v>
      </c>
      <c r="I177" s="664">
        <v>2.6040000000000001</v>
      </c>
      <c r="J177" s="664">
        <v>3000</v>
      </c>
      <c r="K177" s="665">
        <v>7812</v>
      </c>
    </row>
    <row r="178" spans="1:11" ht="14.4" customHeight="1" x14ac:dyDescent="0.3">
      <c r="A178" s="660" t="s">
        <v>564</v>
      </c>
      <c r="B178" s="661" t="s">
        <v>2167</v>
      </c>
      <c r="C178" s="662" t="s">
        <v>574</v>
      </c>
      <c r="D178" s="663" t="s">
        <v>2169</v>
      </c>
      <c r="E178" s="662" t="s">
        <v>4357</v>
      </c>
      <c r="F178" s="663" t="s">
        <v>4358</v>
      </c>
      <c r="G178" s="662" t="s">
        <v>3831</v>
      </c>
      <c r="H178" s="662" t="s">
        <v>3832</v>
      </c>
      <c r="I178" s="664">
        <v>484.02</v>
      </c>
      <c r="J178" s="664">
        <v>10</v>
      </c>
      <c r="K178" s="665">
        <v>4840.2</v>
      </c>
    </row>
    <row r="179" spans="1:11" ht="14.4" customHeight="1" x14ac:dyDescent="0.3">
      <c r="A179" s="660" t="s">
        <v>564</v>
      </c>
      <c r="B179" s="661" t="s">
        <v>2167</v>
      </c>
      <c r="C179" s="662" t="s">
        <v>574</v>
      </c>
      <c r="D179" s="663" t="s">
        <v>2169</v>
      </c>
      <c r="E179" s="662" t="s">
        <v>4357</v>
      </c>
      <c r="F179" s="663" t="s">
        <v>4358</v>
      </c>
      <c r="G179" s="662" t="s">
        <v>3833</v>
      </c>
      <c r="H179" s="662" t="s">
        <v>3834</v>
      </c>
      <c r="I179" s="664">
        <v>527.96500000000003</v>
      </c>
      <c r="J179" s="664">
        <v>30</v>
      </c>
      <c r="K179" s="665">
        <v>15839.05</v>
      </c>
    </row>
    <row r="180" spans="1:11" ht="14.4" customHeight="1" x14ac:dyDescent="0.3">
      <c r="A180" s="660" t="s">
        <v>564</v>
      </c>
      <c r="B180" s="661" t="s">
        <v>2167</v>
      </c>
      <c r="C180" s="662" t="s">
        <v>574</v>
      </c>
      <c r="D180" s="663" t="s">
        <v>2169</v>
      </c>
      <c r="E180" s="662" t="s">
        <v>4357</v>
      </c>
      <c r="F180" s="663" t="s">
        <v>4358</v>
      </c>
      <c r="G180" s="662" t="s">
        <v>3835</v>
      </c>
      <c r="H180" s="662" t="s">
        <v>3836</v>
      </c>
      <c r="I180" s="664">
        <v>2309.89</v>
      </c>
      <c r="J180" s="664">
        <v>15</v>
      </c>
      <c r="K180" s="665">
        <v>34648.350000000006</v>
      </c>
    </row>
    <row r="181" spans="1:11" ht="14.4" customHeight="1" x14ac:dyDescent="0.3">
      <c r="A181" s="660" t="s">
        <v>564</v>
      </c>
      <c r="B181" s="661" t="s">
        <v>2167</v>
      </c>
      <c r="C181" s="662" t="s">
        <v>574</v>
      </c>
      <c r="D181" s="663" t="s">
        <v>2169</v>
      </c>
      <c r="E181" s="662" t="s">
        <v>4357</v>
      </c>
      <c r="F181" s="663" t="s">
        <v>4358</v>
      </c>
      <c r="G181" s="662" t="s">
        <v>3837</v>
      </c>
      <c r="H181" s="662" t="s">
        <v>3838</v>
      </c>
      <c r="I181" s="664">
        <v>646.75</v>
      </c>
      <c r="J181" s="664">
        <v>2</v>
      </c>
      <c r="K181" s="665">
        <v>1293.5</v>
      </c>
    </row>
    <row r="182" spans="1:11" ht="14.4" customHeight="1" x14ac:dyDescent="0.3">
      <c r="A182" s="660" t="s">
        <v>564</v>
      </c>
      <c r="B182" s="661" t="s">
        <v>2167</v>
      </c>
      <c r="C182" s="662" t="s">
        <v>574</v>
      </c>
      <c r="D182" s="663" t="s">
        <v>2169</v>
      </c>
      <c r="E182" s="662" t="s">
        <v>4357</v>
      </c>
      <c r="F182" s="663" t="s">
        <v>4358</v>
      </c>
      <c r="G182" s="662" t="s">
        <v>3839</v>
      </c>
      <c r="H182" s="662" t="s">
        <v>3840</v>
      </c>
      <c r="I182" s="664">
        <v>171.09</v>
      </c>
      <c r="J182" s="664">
        <v>6</v>
      </c>
      <c r="K182" s="665">
        <v>1026.56</v>
      </c>
    </row>
    <row r="183" spans="1:11" ht="14.4" customHeight="1" x14ac:dyDescent="0.3">
      <c r="A183" s="660" t="s">
        <v>564</v>
      </c>
      <c r="B183" s="661" t="s">
        <v>2167</v>
      </c>
      <c r="C183" s="662" t="s">
        <v>574</v>
      </c>
      <c r="D183" s="663" t="s">
        <v>2169</v>
      </c>
      <c r="E183" s="662" t="s">
        <v>4357</v>
      </c>
      <c r="F183" s="663" t="s">
        <v>4358</v>
      </c>
      <c r="G183" s="662" t="s">
        <v>3841</v>
      </c>
      <c r="H183" s="662" t="s">
        <v>3842</v>
      </c>
      <c r="I183" s="664">
        <v>20.57</v>
      </c>
      <c r="J183" s="664">
        <v>100</v>
      </c>
      <c r="K183" s="665">
        <v>2057</v>
      </c>
    </row>
    <row r="184" spans="1:11" ht="14.4" customHeight="1" x14ac:dyDescent="0.3">
      <c r="A184" s="660" t="s">
        <v>564</v>
      </c>
      <c r="B184" s="661" t="s">
        <v>2167</v>
      </c>
      <c r="C184" s="662" t="s">
        <v>574</v>
      </c>
      <c r="D184" s="663" t="s">
        <v>2169</v>
      </c>
      <c r="E184" s="662" t="s">
        <v>4357</v>
      </c>
      <c r="F184" s="663" t="s">
        <v>4358</v>
      </c>
      <c r="G184" s="662" t="s">
        <v>3843</v>
      </c>
      <c r="H184" s="662" t="s">
        <v>3844</v>
      </c>
      <c r="I184" s="664">
        <v>168.19</v>
      </c>
      <c r="J184" s="664">
        <v>10</v>
      </c>
      <c r="K184" s="665">
        <v>1681.9</v>
      </c>
    </row>
    <row r="185" spans="1:11" ht="14.4" customHeight="1" x14ac:dyDescent="0.3">
      <c r="A185" s="660" t="s">
        <v>564</v>
      </c>
      <c r="B185" s="661" t="s">
        <v>2167</v>
      </c>
      <c r="C185" s="662" t="s">
        <v>574</v>
      </c>
      <c r="D185" s="663" t="s">
        <v>2169</v>
      </c>
      <c r="E185" s="662" t="s">
        <v>4357</v>
      </c>
      <c r="F185" s="663" t="s">
        <v>4358</v>
      </c>
      <c r="G185" s="662" t="s">
        <v>3845</v>
      </c>
      <c r="H185" s="662" t="s">
        <v>3846</v>
      </c>
      <c r="I185" s="664">
        <v>22.32</v>
      </c>
      <c r="J185" s="664">
        <v>20</v>
      </c>
      <c r="K185" s="665">
        <v>446.49</v>
      </c>
    </row>
    <row r="186" spans="1:11" ht="14.4" customHeight="1" x14ac:dyDescent="0.3">
      <c r="A186" s="660" t="s">
        <v>564</v>
      </c>
      <c r="B186" s="661" t="s">
        <v>2167</v>
      </c>
      <c r="C186" s="662" t="s">
        <v>574</v>
      </c>
      <c r="D186" s="663" t="s">
        <v>2169</v>
      </c>
      <c r="E186" s="662" t="s">
        <v>4357</v>
      </c>
      <c r="F186" s="663" t="s">
        <v>4358</v>
      </c>
      <c r="G186" s="662" t="s">
        <v>3847</v>
      </c>
      <c r="H186" s="662" t="s">
        <v>3848</v>
      </c>
      <c r="I186" s="664">
        <v>61.06</v>
      </c>
      <c r="J186" s="664">
        <v>200</v>
      </c>
      <c r="K186" s="665">
        <v>12211.32</v>
      </c>
    </row>
    <row r="187" spans="1:11" ht="14.4" customHeight="1" x14ac:dyDescent="0.3">
      <c r="A187" s="660" t="s">
        <v>564</v>
      </c>
      <c r="B187" s="661" t="s">
        <v>2167</v>
      </c>
      <c r="C187" s="662" t="s">
        <v>574</v>
      </c>
      <c r="D187" s="663" t="s">
        <v>2169</v>
      </c>
      <c r="E187" s="662" t="s">
        <v>4357</v>
      </c>
      <c r="F187" s="663" t="s">
        <v>4358</v>
      </c>
      <c r="G187" s="662" t="s">
        <v>3849</v>
      </c>
      <c r="H187" s="662" t="s">
        <v>3850</v>
      </c>
      <c r="I187" s="664">
        <v>1869.4549999999999</v>
      </c>
      <c r="J187" s="664">
        <v>10</v>
      </c>
      <c r="K187" s="665">
        <v>18694.55</v>
      </c>
    </row>
    <row r="188" spans="1:11" ht="14.4" customHeight="1" x14ac:dyDescent="0.3">
      <c r="A188" s="660" t="s">
        <v>564</v>
      </c>
      <c r="B188" s="661" t="s">
        <v>2167</v>
      </c>
      <c r="C188" s="662" t="s">
        <v>574</v>
      </c>
      <c r="D188" s="663" t="s">
        <v>2169</v>
      </c>
      <c r="E188" s="662" t="s">
        <v>4357</v>
      </c>
      <c r="F188" s="663" t="s">
        <v>4358</v>
      </c>
      <c r="G188" s="662" t="s">
        <v>3851</v>
      </c>
      <c r="H188" s="662" t="s">
        <v>3852</v>
      </c>
      <c r="I188" s="664">
        <v>188.76</v>
      </c>
      <c r="J188" s="664">
        <v>4</v>
      </c>
      <c r="K188" s="665">
        <v>755.04</v>
      </c>
    </row>
    <row r="189" spans="1:11" ht="14.4" customHeight="1" x14ac:dyDescent="0.3">
      <c r="A189" s="660" t="s">
        <v>564</v>
      </c>
      <c r="B189" s="661" t="s">
        <v>2167</v>
      </c>
      <c r="C189" s="662" t="s">
        <v>574</v>
      </c>
      <c r="D189" s="663" t="s">
        <v>2169</v>
      </c>
      <c r="E189" s="662" t="s">
        <v>4357</v>
      </c>
      <c r="F189" s="663" t="s">
        <v>4358</v>
      </c>
      <c r="G189" s="662" t="s">
        <v>3853</v>
      </c>
      <c r="H189" s="662" t="s">
        <v>3854</v>
      </c>
      <c r="I189" s="664">
        <v>601.37</v>
      </c>
      <c r="J189" s="664">
        <v>10</v>
      </c>
      <c r="K189" s="665">
        <v>6013.7</v>
      </c>
    </row>
    <row r="190" spans="1:11" ht="14.4" customHeight="1" x14ac:dyDescent="0.3">
      <c r="A190" s="660" t="s">
        <v>564</v>
      </c>
      <c r="B190" s="661" t="s">
        <v>2167</v>
      </c>
      <c r="C190" s="662" t="s">
        <v>574</v>
      </c>
      <c r="D190" s="663" t="s">
        <v>2169</v>
      </c>
      <c r="E190" s="662" t="s">
        <v>4357</v>
      </c>
      <c r="F190" s="663" t="s">
        <v>4358</v>
      </c>
      <c r="G190" s="662" t="s">
        <v>3855</v>
      </c>
      <c r="H190" s="662" t="s">
        <v>3856</v>
      </c>
      <c r="I190" s="664">
        <v>229.9</v>
      </c>
      <c r="J190" s="664">
        <v>140</v>
      </c>
      <c r="K190" s="665">
        <v>32186</v>
      </c>
    </row>
    <row r="191" spans="1:11" ht="14.4" customHeight="1" x14ac:dyDescent="0.3">
      <c r="A191" s="660" t="s">
        <v>564</v>
      </c>
      <c r="B191" s="661" t="s">
        <v>2167</v>
      </c>
      <c r="C191" s="662" t="s">
        <v>574</v>
      </c>
      <c r="D191" s="663" t="s">
        <v>2169</v>
      </c>
      <c r="E191" s="662" t="s">
        <v>4357</v>
      </c>
      <c r="F191" s="663" t="s">
        <v>4358</v>
      </c>
      <c r="G191" s="662" t="s">
        <v>3857</v>
      </c>
      <c r="H191" s="662" t="s">
        <v>3858</v>
      </c>
      <c r="I191" s="664">
        <v>25.99</v>
      </c>
      <c r="J191" s="664">
        <v>400</v>
      </c>
      <c r="K191" s="665">
        <v>10396.32</v>
      </c>
    </row>
    <row r="192" spans="1:11" ht="14.4" customHeight="1" x14ac:dyDescent="0.3">
      <c r="A192" s="660" t="s">
        <v>564</v>
      </c>
      <c r="B192" s="661" t="s">
        <v>2167</v>
      </c>
      <c r="C192" s="662" t="s">
        <v>574</v>
      </c>
      <c r="D192" s="663" t="s">
        <v>2169</v>
      </c>
      <c r="E192" s="662" t="s">
        <v>4357</v>
      </c>
      <c r="F192" s="663" t="s">
        <v>4358</v>
      </c>
      <c r="G192" s="662" t="s">
        <v>3859</v>
      </c>
      <c r="H192" s="662" t="s">
        <v>3860</v>
      </c>
      <c r="I192" s="664">
        <v>9.5924999999999994</v>
      </c>
      <c r="J192" s="664">
        <v>2100</v>
      </c>
      <c r="K192" s="665">
        <v>20142.8</v>
      </c>
    </row>
    <row r="193" spans="1:11" ht="14.4" customHeight="1" x14ac:dyDescent="0.3">
      <c r="A193" s="660" t="s">
        <v>564</v>
      </c>
      <c r="B193" s="661" t="s">
        <v>2167</v>
      </c>
      <c r="C193" s="662" t="s">
        <v>574</v>
      </c>
      <c r="D193" s="663" t="s">
        <v>2169</v>
      </c>
      <c r="E193" s="662" t="s">
        <v>4357</v>
      </c>
      <c r="F193" s="663" t="s">
        <v>4358</v>
      </c>
      <c r="G193" s="662" t="s">
        <v>3861</v>
      </c>
      <c r="H193" s="662" t="s">
        <v>3862</v>
      </c>
      <c r="I193" s="664">
        <v>22.99</v>
      </c>
      <c r="J193" s="664">
        <v>100</v>
      </c>
      <c r="K193" s="665">
        <v>2299</v>
      </c>
    </row>
    <row r="194" spans="1:11" ht="14.4" customHeight="1" x14ac:dyDescent="0.3">
      <c r="A194" s="660" t="s">
        <v>564</v>
      </c>
      <c r="B194" s="661" t="s">
        <v>2167</v>
      </c>
      <c r="C194" s="662" t="s">
        <v>574</v>
      </c>
      <c r="D194" s="663" t="s">
        <v>2169</v>
      </c>
      <c r="E194" s="662" t="s">
        <v>4357</v>
      </c>
      <c r="F194" s="663" t="s">
        <v>4358</v>
      </c>
      <c r="G194" s="662" t="s">
        <v>3863</v>
      </c>
      <c r="H194" s="662" t="s">
        <v>3864</v>
      </c>
      <c r="I194" s="664">
        <v>22.99</v>
      </c>
      <c r="J194" s="664">
        <v>50</v>
      </c>
      <c r="K194" s="665">
        <v>1149.5</v>
      </c>
    </row>
    <row r="195" spans="1:11" ht="14.4" customHeight="1" x14ac:dyDescent="0.3">
      <c r="A195" s="660" t="s">
        <v>564</v>
      </c>
      <c r="B195" s="661" t="s">
        <v>2167</v>
      </c>
      <c r="C195" s="662" t="s">
        <v>574</v>
      </c>
      <c r="D195" s="663" t="s">
        <v>2169</v>
      </c>
      <c r="E195" s="662" t="s">
        <v>4357</v>
      </c>
      <c r="F195" s="663" t="s">
        <v>4358</v>
      </c>
      <c r="G195" s="662" t="s">
        <v>3865</v>
      </c>
      <c r="H195" s="662" t="s">
        <v>3866</v>
      </c>
      <c r="I195" s="664">
        <v>527.96</v>
      </c>
      <c r="J195" s="664">
        <v>10</v>
      </c>
      <c r="K195" s="665">
        <v>5279.65</v>
      </c>
    </row>
    <row r="196" spans="1:11" ht="14.4" customHeight="1" x14ac:dyDescent="0.3">
      <c r="A196" s="660" t="s">
        <v>564</v>
      </c>
      <c r="B196" s="661" t="s">
        <v>2167</v>
      </c>
      <c r="C196" s="662" t="s">
        <v>574</v>
      </c>
      <c r="D196" s="663" t="s">
        <v>2169</v>
      </c>
      <c r="E196" s="662" t="s">
        <v>4357</v>
      </c>
      <c r="F196" s="663" t="s">
        <v>4358</v>
      </c>
      <c r="G196" s="662" t="s">
        <v>3867</v>
      </c>
      <c r="H196" s="662" t="s">
        <v>3868</v>
      </c>
      <c r="I196" s="664">
        <v>15.729999999999999</v>
      </c>
      <c r="J196" s="664">
        <v>360</v>
      </c>
      <c r="K196" s="665">
        <v>5662.7999999999993</v>
      </c>
    </row>
    <row r="197" spans="1:11" ht="14.4" customHeight="1" x14ac:dyDescent="0.3">
      <c r="A197" s="660" t="s">
        <v>564</v>
      </c>
      <c r="B197" s="661" t="s">
        <v>2167</v>
      </c>
      <c r="C197" s="662" t="s">
        <v>574</v>
      </c>
      <c r="D197" s="663" t="s">
        <v>2169</v>
      </c>
      <c r="E197" s="662" t="s">
        <v>4357</v>
      </c>
      <c r="F197" s="663" t="s">
        <v>4358</v>
      </c>
      <c r="G197" s="662" t="s">
        <v>3869</v>
      </c>
      <c r="H197" s="662" t="s">
        <v>3870</v>
      </c>
      <c r="I197" s="664">
        <v>14.16</v>
      </c>
      <c r="J197" s="664">
        <v>260</v>
      </c>
      <c r="K197" s="665">
        <v>3680.82</v>
      </c>
    </row>
    <row r="198" spans="1:11" ht="14.4" customHeight="1" x14ac:dyDescent="0.3">
      <c r="A198" s="660" t="s">
        <v>564</v>
      </c>
      <c r="B198" s="661" t="s">
        <v>2167</v>
      </c>
      <c r="C198" s="662" t="s">
        <v>574</v>
      </c>
      <c r="D198" s="663" t="s">
        <v>2169</v>
      </c>
      <c r="E198" s="662" t="s">
        <v>4357</v>
      </c>
      <c r="F198" s="663" t="s">
        <v>4358</v>
      </c>
      <c r="G198" s="662" t="s">
        <v>3871</v>
      </c>
      <c r="H198" s="662" t="s">
        <v>3872</v>
      </c>
      <c r="I198" s="664">
        <v>1326.75</v>
      </c>
      <c r="J198" s="664">
        <v>6</v>
      </c>
      <c r="K198" s="665">
        <v>7960.52</v>
      </c>
    </row>
    <row r="199" spans="1:11" ht="14.4" customHeight="1" x14ac:dyDescent="0.3">
      <c r="A199" s="660" t="s">
        <v>564</v>
      </c>
      <c r="B199" s="661" t="s">
        <v>2167</v>
      </c>
      <c r="C199" s="662" t="s">
        <v>574</v>
      </c>
      <c r="D199" s="663" t="s">
        <v>2169</v>
      </c>
      <c r="E199" s="662" t="s">
        <v>4357</v>
      </c>
      <c r="F199" s="663" t="s">
        <v>4358</v>
      </c>
      <c r="G199" s="662" t="s">
        <v>3873</v>
      </c>
      <c r="H199" s="662" t="s">
        <v>3874</v>
      </c>
      <c r="I199" s="664">
        <v>133.1</v>
      </c>
      <c r="J199" s="664">
        <v>20</v>
      </c>
      <c r="K199" s="665">
        <v>2662</v>
      </c>
    </row>
    <row r="200" spans="1:11" ht="14.4" customHeight="1" x14ac:dyDescent="0.3">
      <c r="A200" s="660" t="s">
        <v>564</v>
      </c>
      <c r="B200" s="661" t="s">
        <v>2167</v>
      </c>
      <c r="C200" s="662" t="s">
        <v>574</v>
      </c>
      <c r="D200" s="663" t="s">
        <v>2169</v>
      </c>
      <c r="E200" s="662" t="s">
        <v>4357</v>
      </c>
      <c r="F200" s="663" t="s">
        <v>4358</v>
      </c>
      <c r="G200" s="662" t="s">
        <v>3875</v>
      </c>
      <c r="H200" s="662" t="s">
        <v>3876</v>
      </c>
      <c r="I200" s="664">
        <v>82.16</v>
      </c>
      <c r="J200" s="664">
        <v>32</v>
      </c>
      <c r="K200" s="665">
        <v>2629.09</v>
      </c>
    </row>
    <row r="201" spans="1:11" ht="14.4" customHeight="1" x14ac:dyDescent="0.3">
      <c r="A201" s="660" t="s">
        <v>564</v>
      </c>
      <c r="B201" s="661" t="s">
        <v>2167</v>
      </c>
      <c r="C201" s="662" t="s">
        <v>574</v>
      </c>
      <c r="D201" s="663" t="s">
        <v>2169</v>
      </c>
      <c r="E201" s="662" t="s">
        <v>4357</v>
      </c>
      <c r="F201" s="663" t="s">
        <v>4358</v>
      </c>
      <c r="G201" s="662" t="s">
        <v>3877</v>
      </c>
      <c r="H201" s="662" t="s">
        <v>3878</v>
      </c>
      <c r="I201" s="664">
        <v>1234.2</v>
      </c>
      <c r="J201" s="664">
        <v>10</v>
      </c>
      <c r="K201" s="665">
        <v>12342</v>
      </c>
    </row>
    <row r="202" spans="1:11" ht="14.4" customHeight="1" x14ac:dyDescent="0.3">
      <c r="A202" s="660" t="s">
        <v>564</v>
      </c>
      <c r="B202" s="661" t="s">
        <v>2167</v>
      </c>
      <c r="C202" s="662" t="s">
        <v>574</v>
      </c>
      <c r="D202" s="663" t="s">
        <v>2169</v>
      </c>
      <c r="E202" s="662" t="s">
        <v>4357</v>
      </c>
      <c r="F202" s="663" t="s">
        <v>4358</v>
      </c>
      <c r="G202" s="662" t="s">
        <v>3879</v>
      </c>
      <c r="H202" s="662" t="s">
        <v>3880</v>
      </c>
      <c r="I202" s="664">
        <v>17.059999999999999</v>
      </c>
      <c r="J202" s="664">
        <v>30</v>
      </c>
      <c r="K202" s="665">
        <v>511.83</v>
      </c>
    </row>
    <row r="203" spans="1:11" ht="14.4" customHeight="1" x14ac:dyDescent="0.3">
      <c r="A203" s="660" t="s">
        <v>564</v>
      </c>
      <c r="B203" s="661" t="s">
        <v>2167</v>
      </c>
      <c r="C203" s="662" t="s">
        <v>574</v>
      </c>
      <c r="D203" s="663" t="s">
        <v>2169</v>
      </c>
      <c r="E203" s="662" t="s">
        <v>4357</v>
      </c>
      <c r="F203" s="663" t="s">
        <v>4358</v>
      </c>
      <c r="G203" s="662" t="s">
        <v>3881</v>
      </c>
      <c r="H203" s="662" t="s">
        <v>3882</v>
      </c>
      <c r="I203" s="664">
        <v>8.4700000000000006</v>
      </c>
      <c r="J203" s="664">
        <v>1800</v>
      </c>
      <c r="K203" s="665">
        <v>15246</v>
      </c>
    </row>
    <row r="204" spans="1:11" ht="14.4" customHeight="1" x14ac:dyDescent="0.3">
      <c r="A204" s="660" t="s">
        <v>564</v>
      </c>
      <c r="B204" s="661" t="s">
        <v>2167</v>
      </c>
      <c r="C204" s="662" t="s">
        <v>574</v>
      </c>
      <c r="D204" s="663" t="s">
        <v>2169</v>
      </c>
      <c r="E204" s="662" t="s">
        <v>4357</v>
      </c>
      <c r="F204" s="663" t="s">
        <v>4358</v>
      </c>
      <c r="G204" s="662" t="s">
        <v>3883</v>
      </c>
      <c r="H204" s="662" t="s">
        <v>3884</v>
      </c>
      <c r="I204" s="664">
        <v>479.16</v>
      </c>
      <c r="J204" s="664">
        <v>160</v>
      </c>
      <c r="K204" s="665">
        <v>76665.600000000006</v>
      </c>
    </row>
    <row r="205" spans="1:11" ht="14.4" customHeight="1" x14ac:dyDescent="0.3">
      <c r="A205" s="660" t="s">
        <v>564</v>
      </c>
      <c r="B205" s="661" t="s">
        <v>2167</v>
      </c>
      <c r="C205" s="662" t="s">
        <v>574</v>
      </c>
      <c r="D205" s="663" t="s">
        <v>2169</v>
      </c>
      <c r="E205" s="662" t="s">
        <v>4357</v>
      </c>
      <c r="F205" s="663" t="s">
        <v>4358</v>
      </c>
      <c r="G205" s="662" t="s">
        <v>3885</v>
      </c>
      <c r="H205" s="662" t="s">
        <v>3886</v>
      </c>
      <c r="I205" s="664">
        <v>1805.3</v>
      </c>
      <c r="J205" s="664">
        <v>2</v>
      </c>
      <c r="K205" s="665">
        <v>3610.6</v>
      </c>
    </row>
    <row r="206" spans="1:11" ht="14.4" customHeight="1" x14ac:dyDescent="0.3">
      <c r="A206" s="660" t="s">
        <v>564</v>
      </c>
      <c r="B206" s="661" t="s">
        <v>2167</v>
      </c>
      <c r="C206" s="662" t="s">
        <v>574</v>
      </c>
      <c r="D206" s="663" t="s">
        <v>2169</v>
      </c>
      <c r="E206" s="662" t="s">
        <v>4357</v>
      </c>
      <c r="F206" s="663" t="s">
        <v>4358</v>
      </c>
      <c r="G206" s="662" t="s">
        <v>3887</v>
      </c>
      <c r="H206" s="662" t="s">
        <v>3888</v>
      </c>
      <c r="I206" s="664">
        <v>798.6</v>
      </c>
      <c r="J206" s="664">
        <v>30</v>
      </c>
      <c r="K206" s="665">
        <v>23958</v>
      </c>
    </row>
    <row r="207" spans="1:11" ht="14.4" customHeight="1" x14ac:dyDescent="0.3">
      <c r="A207" s="660" t="s">
        <v>564</v>
      </c>
      <c r="B207" s="661" t="s">
        <v>2167</v>
      </c>
      <c r="C207" s="662" t="s">
        <v>574</v>
      </c>
      <c r="D207" s="663" t="s">
        <v>2169</v>
      </c>
      <c r="E207" s="662" t="s">
        <v>4357</v>
      </c>
      <c r="F207" s="663" t="s">
        <v>4358</v>
      </c>
      <c r="G207" s="662" t="s">
        <v>3889</v>
      </c>
      <c r="H207" s="662" t="s">
        <v>3890</v>
      </c>
      <c r="I207" s="664">
        <v>5060</v>
      </c>
      <c r="J207" s="664">
        <v>8</v>
      </c>
      <c r="K207" s="665">
        <v>40480</v>
      </c>
    </row>
    <row r="208" spans="1:11" ht="14.4" customHeight="1" x14ac:dyDescent="0.3">
      <c r="A208" s="660" t="s">
        <v>564</v>
      </c>
      <c r="B208" s="661" t="s">
        <v>2167</v>
      </c>
      <c r="C208" s="662" t="s">
        <v>574</v>
      </c>
      <c r="D208" s="663" t="s">
        <v>2169</v>
      </c>
      <c r="E208" s="662" t="s">
        <v>4357</v>
      </c>
      <c r="F208" s="663" t="s">
        <v>4358</v>
      </c>
      <c r="G208" s="662" t="s">
        <v>3891</v>
      </c>
      <c r="H208" s="662" t="s">
        <v>3892</v>
      </c>
      <c r="I208" s="664">
        <v>1647.29</v>
      </c>
      <c r="J208" s="664">
        <v>10</v>
      </c>
      <c r="K208" s="665">
        <v>16472.939999999999</v>
      </c>
    </row>
    <row r="209" spans="1:11" ht="14.4" customHeight="1" x14ac:dyDescent="0.3">
      <c r="A209" s="660" t="s">
        <v>564</v>
      </c>
      <c r="B209" s="661" t="s">
        <v>2167</v>
      </c>
      <c r="C209" s="662" t="s">
        <v>574</v>
      </c>
      <c r="D209" s="663" t="s">
        <v>2169</v>
      </c>
      <c r="E209" s="662" t="s">
        <v>4357</v>
      </c>
      <c r="F209" s="663" t="s">
        <v>4358</v>
      </c>
      <c r="G209" s="662" t="s">
        <v>3893</v>
      </c>
      <c r="H209" s="662" t="s">
        <v>3894</v>
      </c>
      <c r="I209" s="664">
        <v>676.2</v>
      </c>
      <c r="J209" s="664">
        <v>2</v>
      </c>
      <c r="K209" s="665">
        <v>1352.4</v>
      </c>
    </row>
    <row r="210" spans="1:11" ht="14.4" customHeight="1" x14ac:dyDescent="0.3">
      <c r="A210" s="660" t="s">
        <v>564</v>
      </c>
      <c r="B210" s="661" t="s">
        <v>2167</v>
      </c>
      <c r="C210" s="662" t="s">
        <v>574</v>
      </c>
      <c r="D210" s="663" t="s">
        <v>2169</v>
      </c>
      <c r="E210" s="662" t="s">
        <v>4357</v>
      </c>
      <c r="F210" s="663" t="s">
        <v>4358</v>
      </c>
      <c r="G210" s="662" t="s">
        <v>3895</v>
      </c>
      <c r="H210" s="662" t="s">
        <v>3896</v>
      </c>
      <c r="I210" s="664">
        <v>143.99</v>
      </c>
      <c r="J210" s="664">
        <v>8</v>
      </c>
      <c r="K210" s="665">
        <v>1151.92</v>
      </c>
    </row>
    <row r="211" spans="1:11" ht="14.4" customHeight="1" x14ac:dyDescent="0.3">
      <c r="A211" s="660" t="s">
        <v>564</v>
      </c>
      <c r="B211" s="661" t="s">
        <v>2167</v>
      </c>
      <c r="C211" s="662" t="s">
        <v>574</v>
      </c>
      <c r="D211" s="663" t="s">
        <v>2169</v>
      </c>
      <c r="E211" s="662" t="s">
        <v>4357</v>
      </c>
      <c r="F211" s="663" t="s">
        <v>4358</v>
      </c>
      <c r="G211" s="662" t="s">
        <v>3897</v>
      </c>
      <c r="H211" s="662" t="s">
        <v>3898</v>
      </c>
      <c r="I211" s="664">
        <v>5693.08</v>
      </c>
      <c r="J211" s="664">
        <v>1</v>
      </c>
      <c r="K211" s="665">
        <v>5693.08</v>
      </c>
    </row>
    <row r="212" spans="1:11" ht="14.4" customHeight="1" x14ac:dyDescent="0.3">
      <c r="A212" s="660" t="s">
        <v>564</v>
      </c>
      <c r="B212" s="661" t="s">
        <v>2167</v>
      </c>
      <c r="C212" s="662" t="s">
        <v>574</v>
      </c>
      <c r="D212" s="663" t="s">
        <v>2169</v>
      </c>
      <c r="E212" s="662" t="s">
        <v>4357</v>
      </c>
      <c r="F212" s="663" t="s">
        <v>4358</v>
      </c>
      <c r="G212" s="662" t="s">
        <v>3899</v>
      </c>
      <c r="H212" s="662" t="s">
        <v>3900</v>
      </c>
      <c r="I212" s="664">
        <v>18.39</v>
      </c>
      <c r="J212" s="664">
        <v>24</v>
      </c>
      <c r="K212" s="665">
        <v>441.41</v>
      </c>
    </row>
    <row r="213" spans="1:11" ht="14.4" customHeight="1" x14ac:dyDescent="0.3">
      <c r="A213" s="660" t="s">
        <v>564</v>
      </c>
      <c r="B213" s="661" t="s">
        <v>2167</v>
      </c>
      <c r="C213" s="662" t="s">
        <v>574</v>
      </c>
      <c r="D213" s="663" t="s">
        <v>2169</v>
      </c>
      <c r="E213" s="662" t="s">
        <v>4357</v>
      </c>
      <c r="F213" s="663" t="s">
        <v>4358</v>
      </c>
      <c r="G213" s="662" t="s">
        <v>3901</v>
      </c>
      <c r="H213" s="662" t="s">
        <v>3902</v>
      </c>
      <c r="I213" s="664">
        <v>4204.75</v>
      </c>
      <c r="J213" s="664">
        <v>-1</v>
      </c>
      <c r="K213" s="665">
        <v>-4204.75</v>
      </c>
    </row>
    <row r="214" spans="1:11" ht="14.4" customHeight="1" x14ac:dyDescent="0.3">
      <c r="A214" s="660" t="s">
        <v>564</v>
      </c>
      <c r="B214" s="661" t="s">
        <v>2167</v>
      </c>
      <c r="C214" s="662" t="s">
        <v>574</v>
      </c>
      <c r="D214" s="663" t="s">
        <v>2169</v>
      </c>
      <c r="E214" s="662" t="s">
        <v>4357</v>
      </c>
      <c r="F214" s="663" t="s">
        <v>4358</v>
      </c>
      <c r="G214" s="662" t="s">
        <v>3903</v>
      </c>
      <c r="H214" s="662" t="s">
        <v>3904</v>
      </c>
      <c r="I214" s="664">
        <v>527.96</v>
      </c>
      <c r="J214" s="664">
        <v>10</v>
      </c>
      <c r="K214" s="665">
        <v>5279.65</v>
      </c>
    </row>
    <row r="215" spans="1:11" ht="14.4" customHeight="1" x14ac:dyDescent="0.3">
      <c r="A215" s="660" t="s">
        <v>564</v>
      </c>
      <c r="B215" s="661" t="s">
        <v>2167</v>
      </c>
      <c r="C215" s="662" t="s">
        <v>574</v>
      </c>
      <c r="D215" s="663" t="s">
        <v>2169</v>
      </c>
      <c r="E215" s="662" t="s">
        <v>4357</v>
      </c>
      <c r="F215" s="663" t="s">
        <v>4358</v>
      </c>
      <c r="G215" s="662" t="s">
        <v>3905</v>
      </c>
      <c r="H215" s="662" t="s">
        <v>3906</v>
      </c>
      <c r="I215" s="664">
        <v>108.9</v>
      </c>
      <c r="J215" s="664">
        <v>30</v>
      </c>
      <c r="K215" s="665">
        <v>3267</v>
      </c>
    </row>
    <row r="216" spans="1:11" ht="14.4" customHeight="1" x14ac:dyDescent="0.3">
      <c r="A216" s="660" t="s">
        <v>564</v>
      </c>
      <c r="B216" s="661" t="s">
        <v>2167</v>
      </c>
      <c r="C216" s="662" t="s">
        <v>574</v>
      </c>
      <c r="D216" s="663" t="s">
        <v>2169</v>
      </c>
      <c r="E216" s="662" t="s">
        <v>4357</v>
      </c>
      <c r="F216" s="663" t="s">
        <v>4358</v>
      </c>
      <c r="G216" s="662" t="s">
        <v>3907</v>
      </c>
      <c r="H216" s="662" t="s">
        <v>3908</v>
      </c>
      <c r="I216" s="664">
        <v>4719</v>
      </c>
      <c r="J216" s="664">
        <v>4</v>
      </c>
      <c r="K216" s="665">
        <v>18876</v>
      </c>
    </row>
    <row r="217" spans="1:11" ht="14.4" customHeight="1" x14ac:dyDescent="0.3">
      <c r="A217" s="660" t="s">
        <v>564</v>
      </c>
      <c r="B217" s="661" t="s">
        <v>2167</v>
      </c>
      <c r="C217" s="662" t="s">
        <v>574</v>
      </c>
      <c r="D217" s="663" t="s">
        <v>2169</v>
      </c>
      <c r="E217" s="662" t="s">
        <v>4357</v>
      </c>
      <c r="F217" s="663" t="s">
        <v>4358</v>
      </c>
      <c r="G217" s="662" t="s">
        <v>3909</v>
      </c>
      <c r="H217" s="662" t="s">
        <v>3910</v>
      </c>
      <c r="I217" s="664">
        <v>96.8</v>
      </c>
      <c r="J217" s="664">
        <v>24</v>
      </c>
      <c r="K217" s="665">
        <v>2323.1999999999998</v>
      </c>
    </row>
    <row r="218" spans="1:11" ht="14.4" customHeight="1" x14ac:dyDescent="0.3">
      <c r="A218" s="660" t="s">
        <v>564</v>
      </c>
      <c r="B218" s="661" t="s">
        <v>2167</v>
      </c>
      <c r="C218" s="662" t="s">
        <v>574</v>
      </c>
      <c r="D218" s="663" t="s">
        <v>2169</v>
      </c>
      <c r="E218" s="662" t="s">
        <v>4357</v>
      </c>
      <c r="F218" s="663" t="s">
        <v>4358</v>
      </c>
      <c r="G218" s="662" t="s">
        <v>3911</v>
      </c>
      <c r="H218" s="662" t="s">
        <v>3912</v>
      </c>
      <c r="I218" s="664">
        <v>2828.37</v>
      </c>
      <c r="J218" s="664">
        <v>1</v>
      </c>
      <c r="K218" s="665">
        <v>2828.37</v>
      </c>
    </row>
    <row r="219" spans="1:11" ht="14.4" customHeight="1" x14ac:dyDescent="0.3">
      <c r="A219" s="660" t="s">
        <v>564</v>
      </c>
      <c r="B219" s="661" t="s">
        <v>2167</v>
      </c>
      <c r="C219" s="662" t="s">
        <v>574</v>
      </c>
      <c r="D219" s="663" t="s">
        <v>2169</v>
      </c>
      <c r="E219" s="662" t="s">
        <v>4357</v>
      </c>
      <c r="F219" s="663" t="s">
        <v>4358</v>
      </c>
      <c r="G219" s="662" t="s">
        <v>3913</v>
      </c>
      <c r="H219" s="662" t="s">
        <v>3914</v>
      </c>
      <c r="I219" s="664">
        <v>1542.75</v>
      </c>
      <c r="J219" s="664">
        <v>3</v>
      </c>
      <c r="K219" s="665">
        <v>4628.25</v>
      </c>
    </row>
    <row r="220" spans="1:11" ht="14.4" customHeight="1" x14ac:dyDescent="0.3">
      <c r="A220" s="660" t="s">
        <v>564</v>
      </c>
      <c r="B220" s="661" t="s">
        <v>2167</v>
      </c>
      <c r="C220" s="662" t="s">
        <v>574</v>
      </c>
      <c r="D220" s="663" t="s">
        <v>2169</v>
      </c>
      <c r="E220" s="662" t="s">
        <v>4357</v>
      </c>
      <c r="F220" s="663" t="s">
        <v>4358</v>
      </c>
      <c r="G220" s="662" t="s">
        <v>3915</v>
      </c>
      <c r="H220" s="662" t="s">
        <v>3916</v>
      </c>
      <c r="I220" s="664">
        <v>151.80000000000001</v>
      </c>
      <c r="J220" s="664">
        <v>14</v>
      </c>
      <c r="K220" s="665">
        <v>2125.1999999999998</v>
      </c>
    </row>
    <row r="221" spans="1:11" ht="14.4" customHeight="1" x14ac:dyDescent="0.3">
      <c r="A221" s="660" t="s">
        <v>564</v>
      </c>
      <c r="B221" s="661" t="s">
        <v>2167</v>
      </c>
      <c r="C221" s="662" t="s">
        <v>574</v>
      </c>
      <c r="D221" s="663" t="s">
        <v>2169</v>
      </c>
      <c r="E221" s="662" t="s">
        <v>4357</v>
      </c>
      <c r="F221" s="663" t="s">
        <v>4358</v>
      </c>
      <c r="G221" s="662" t="s">
        <v>3917</v>
      </c>
      <c r="H221" s="662" t="s">
        <v>3918</v>
      </c>
      <c r="I221" s="664">
        <v>157.30000000000001</v>
      </c>
      <c r="J221" s="664">
        <v>10</v>
      </c>
      <c r="K221" s="665">
        <v>1573</v>
      </c>
    </row>
    <row r="222" spans="1:11" ht="14.4" customHeight="1" x14ac:dyDescent="0.3">
      <c r="A222" s="660" t="s">
        <v>564</v>
      </c>
      <c r="B222" s="661" t="s">
        <v>2167</v>
      </c>
      <c r="C222" s="662" t="s">
        <v>574</v>
      </c>
      <c r="D222" s="663" t="s">
        <v>2169</v>
      </c>
      <c r="E222" s="662" t="s">
        <v>4357</v>
      </c>
      <c r="F222" s="663" t="s">
        <v>4358</v>
      </c>
      <c r="G222" s="662" t="s">
        <v>3919</v>
      </c>
      <c r="H222" s="662" t="s">
        <v>3920</v>
      </c>
      <c r="I222" s="664">
        <v>135.63999999999999</v>
      </c>
      <c r="J222" s="664">
        <v>10</v>
      </c>
      <c r="K222" s="665">
        <v>1356.41</v>
      </c>
    </row>
    <row r="223" spans="1:11" ht="14.4" customHeight="1" x14ac:dyDescent="0.3">
      <c r="A223" s="660" t="s">
        <v>564</v>
      </c>
      <c r="B223" s="661" t="s">
        <v>2167</v>
      </c>
      <c r="C223" s="662" t="s">
        <v>574</v>
      </c>
      <c r="D223" s="663" t="s">
        <v>2169</v>
      </c>
      <c r="E223" s="662" t="s">
        <v>4357</v>
      </c>
      <c r="F223" s="663" t="s">
        <v>4358</v>
      </c>
      <c r="G223" s="662" t="s">
        <v>3921</v>
      </c>
      <c r="H223" s="662" t="s">
        <v>3922</v>
      </c>
      <c r="I223" s="664">
        <v>1969.88</v>
      </c>
      <c r="J223" s="664">
        <v>1</v>
      </c>
      <c r="K223" s="665">
        <v>1969.88</v>
      </c>
    </row>
    <row r="224" spans="1:11" ht="14.4" customHeight="1" x14ac:dyDescent="0.3">
      <c r="A224" s="660" t="s">
        <v>564</v>
      </c>
      <c r="B224" s="661" t="s">
        <v>2167</v>
      </c>
      <c r="C224" s="662" t="s">
        <v>574</v>
      </c>
      <c r="D224" s="663" t="s">
        <v>2169</v>
      </c>
      <c r="E224" s="662" t="s">
        <v>4357</v>
      </c>
      <c r="F224" s="663" t="s">
        <v>4358</v>
      </c>
      <c r="G224" s="662" t="s">
        <v>3923</v>
      </c>
      <c r="H224" s="662" t="s">
        <v>3924</v>
      </c>
      <c r="I224" s="664">
        <v>30.73</v>
      </c>
      <c r="J224" s="664">
        <v>400</v>
      </c>
      <c r="K224" s="665">
        <v>12293.6</v>
      </c>
    </row>
    <row r="225" spans="1:11" ht="14.4" customHeight="1" x14ac:dyDescent="0.3">
      <c r="A225" s="660" t="s">
        <v>564</v>
      </c>
      <c r="B225" s="661" t="s">
        <v>2167</v>
      </c>
      <c r="C225" s="662" t="s">
        <v>574</v>
      </c>
      <c r="D225" s="663" t="s">
        <v>2169</v>
      </c>
      <c r="E225" s="662" t="s">
        <v>4357</v>
      </c>
      <c r="F225" s="663" t="s">
        <v>4358</v>
      </c>
      <c r="G225" s="662" t="s">
        <v>3925</v>
      </c>
      <c r="H225" s="662" t="s">
        <v>3926</v>
      </c>
      <c r="I225" s="664">
        <v>30.73</v>
      </c>
      <c r="J225" s="664">
        <v>400</v>
      </c>
      <c r="K225" s="665">
        <v>12293.6</v>
      </c>
    </row>
    <row r="226" spans="1:11" ht="14.4" customHeight="1" x14ac:dyDescent="0.3">
      <c r="A226" s="660" t="s">
        <v>564</v>
      </c>
      <c r="B226" s="661" t="s">
        <v>2167</v>
      </c>
      <c r="C226" s="662" t="s">
        <v>574</v>
      </c>
      <c r="D226" s="663" t="s">
        <v>2169</v>
      </c>
      <c r="E226" s="662" t="s">
        <v>4357</v>
      </c>
      <c r="F226" s="663" t="s">
        <v>4358</v>
      </c>
      <c r="G226" s="662" t="s">
        <v>3927</v>
      </c>
      <c r="H226" s="662" t="s">
        <v>3928</v>
      </c>
      <c r="I226" s="664">
        <v>141.38999999999999</v>
      </c>
      <c r="J226" s="664">
        <v>10</v>
      </c>
      <c r="K226" s="665">
        <v>1413.89</v>
      </c>
    </row>
    <row r="227" spans="1:11" ht="14.4" customHeight="1" x14ac:dyDescent="0.3">
      <c r="A227" s="660" t="s">
        <v>564</v>
      </c>
      <c r="B227" s="661" t="s">
        <v>2167</v>
      </c>
      <c r="C227" s="662" t="s">
        <v>574</v>
      </c>
      <c r="D227" s="663" t="s">
        <v>2169</v>
      </c>
      <c r="E227" s="662" t="s">
        <v>4357</v>
      </c>
      <c r="F227" s="663" t="s">
        <v>4358</v>
      </c>
      <c r="G227" s="662" t="s">
        <v>3929</v>
      </c>
      <c r="H227" s="662" t="s">
        <v>3930</v>
      </c>
      <c r="I227" s="664">
        <v>30.73</v>
      </c>
      <c r="J227" s="664">
        <v>400</v>
      </c>
      <c r="K227" s="665">
        <v>12293.6</v>
      </c>
    </row>
    <row r="228" spans="1:11" ht="14.4" customHeight="1" x14ac:dyDescent="0.3">
      <c r="A228" s="660" t="s">
        <v>564</v>
      </c>
      <c r="B228" s="661" t="s">
        <v>2167</v>
      </c>
      <c r="C228" s="662" t="s">
        <v>574</v>
      </c>
      <c r="D228" s="663" t="s">
        <v>2169</v>
      </c>
      <c r="E228" s="662" t="s">
        <v>4357</v>
      </c>
      <c r="F228" s="663" t="s">
        <v>4358</v>
      </c>
      <c r="G228" s="662" t="s">
        <v>3931</v>
      </c>
      <c r="H228" s="662" t="s">
        <v>3932</v>
      </c>
      <c r="I228" s="664">
        <v>30.73</v>
      </c>
      <c r="J228" s="664">
        <v>400</v>
      </c>
      <c r="K228" s="665">
        <v>12293.6</v>
      </c>
    </row>
    <row r="229" spans="1:11" ht="14.4" customHeight="1" x14ac:dyDescent="0.3">
      <c r="A229" s="660" t="s">
        <v>564</v>
      </c>
      <c r="B229" s="661" t="s">
        <v>2167</v>
      </c>
      <c r="C229" s="662" t="s">
        <v>574</v>
      </c>
      <c r="D229" s="663" t="s">
        <v>2169</v>
      </c>
      <c r="E229" s="662" t="s">
        <v>4357</v>
      </c>
      <c r="F229" s="663" t="s">
        <v>4358</v>
      </c>
      <c r="G229" s="662" t="s">
        <v>3933</v>
      </c>
      <c r="H229" s="662" t="s">
        <v>3934</v>
      </c>
      <c r="I229" s="664">
        <v>600</v>
      </c>
      <c r="J229" s="664">
        <v>10</v>
      </c>
      <c r="K229" s="665">
        <v>6000.03</v>
      </c>
    </row>
    <row r="230" spans="1:11" ht="14.4" customHeight="1" x14ac:dyDescent="0.3">
      <c r="A230" s="660" t="s">
        <v>564</v>
      </c>
      <c r="B230" s="661" t="s">
        <v>2167</v>
      </c>
      <c r="C230" s="662" t="s">
        <v>574</v>
      </c>
      <c r="D230" s="663" t="s">
        <v>2169</v>
      </c>
      <c r="E230" s="662" t="s">
        <v>4357</v>
      </c>
      <c r="F230" s="663" t="s">
        <v>4358</v>
      </c>
      <c r="G230" s="662" t="s">
        <v>3935</v>
      </c>
      <c r="H230" s="662" t="s">
        <v>3936</v>
      </c>
      <c r="I230" s="664">
        <v>30.25</v>
      </c>
      <c r="J230" s="664">
        <v>20</v>
      </c>
      <c r="K230" s="665">
        <v>605</v>
      </c>
    </row>
    <row r="231" spans="1:11" ht="14.4" customHeight="1" x14ac:dyDescent="0.3">
      <c r="A231" s="660" t="s">
        <v>564</v>
      </c>
      <c r="B231" s="661" t="s">
        <v>2167</v>
      </c>
      <c r="C231" s="662" t="s">
        <v>574</v>
      </c>
      <c r="D231" s="663" t="s">
        <v>2169</v>
      </c>
      <c r="E231" s="662" t="s">
        <v>4357</v>
      </c>
      <c r="F231" s="663" t="s">
        <v>4358</v>
      </c>
      <c r="G231" s="662" t="s">
        <v>3937</v>
      </c>
      <c r="H231" s="662" t="s">
        <v>3938</v>
      </c>
      <c r="I231" s="664">
        <v>149.80000000000001</v>
      </c>
      <c r="J231" s="664">
        <v>12</v>
      </c>
      <c r="K231" s="665">
        <v>1797.6</v>
      </c>
    </row>
    <row r="232" spans="1:11" ht="14.4" customHeight="1" x14ac:dyDescent="0.3">
      <c r="A232" s="660" t="s">
        <v>564</v>
      </c>
      <c r="B232" s="661" t="s">
        <v>2167</v>
      </c>
      <c r="C232" s="662" t="s">
        <v>574</v>
      </c>
      <c r="D232" s="663" t="s">
        <v>2169</v>
      </c>
      <c r="E232" s="662" t="s">
        <v>4357</v>
      </c>
      <c r="F232" s="663" t="s">
        <v>4358</v>
      </c>
      <c r="G232" s="662" t="s">
        <v>3939</v>
      </c>
      <c r="H232" s="662" t="s">
        <v>3940</v>
      </c>
      <c r="I232" s="664">
        <v>2986.8</v>
      </c>
      <c r="J232" s="664">
        <v>1</v>
      </c>
      <c r="K232" s="665">
        <v>2986.8</v>
      </c>
    </row>
    <row r="233" spans="1:11" ht="14.4" customHeight="1" x14ac:dyDescent="0.3">
      <c r="A233" s="660" t="s">
        <v>564</v>
      </c>
      <c r="B233" s="661" t="s">
        <v>2167</v>
      </c>
      <c r="C233" s="662" t="s">
        <v>574</v>
      </c>
      <c r="D233" s="663" t="s">
        <v>2169</v>
      </c>
      <c r="E233" s="662" t="s">
        <v>4357</v>
      </c>
      <c r="F233" s="663" t="s">
        <v>4358</v>
      </c>
      <c r="G233" s="662" t="s">
        <v>3941</v>
      </c>
      <c r="H233" s="662" t="s">
        <v>3942</v>
      </c>
      <c r="I233" s="664">
        <v>1427.8</v>
      </c>
      <c r="J233" s="664">
        <v>5</v>
      </c>
      <c r="K233" s="665">
        <v>7139</v>
      </c>
    </row>
    <row r="234" spans="1:11" ht="14.4" customHeight="1" x14ac:dyDescent="0.3">
      <c r="A234" s="660" t="s">
        <v>564</v>
      </c>
      <c r="B234" s="661" t="s">
        <v>2167</v>
      </c>
      <c r="C234" s="662" t="s">
        <v>574</v>
      </c>
      <c r="D234" s="663" t="s">
        <v>2169</v>
      </c>
      <c r="E234" s="662" t="s">
        <v>4357</v>
      </c>
      <c r="F234" s="663" t="s">
        <v>4358</v>
      </c>
      <c r="G234" s="662" t="s">
        <v>3943</v>
      </c>
      <c r="H234" s="662" t="s">
        <v>3944</v>
      </c>
      <c r="I234" s="664">
        <v>168.19</v>
      </c>
      <c r="J234" s="664">
        <v>20</v>
      </c>
      <c r="K234" s="665">
        <v>3363.8</v>
      </c>
    </row>
    <row r="235" spans="1:11" ht="14.4" customHeight="1" x14ac:dyDescent="0.3">
      <c r="A235" s="660" t="s">
        <v>564</v>
      </c>
      <c r="B235" s="661" t="s">
        <v>2167</v>
      </c>
      <c r="C235" s="662" t="s">
        <v>574</v>
      </c>
      <c r="D235" s="663" t="s">
        <v>2169</v>
      </c>
      <c r="E235" s="662" t="s">
        <v>4357</v>
      </c>
      <c r="F235" s="663" t="s">
        <v>4358</v>
      </c>
      <c r="G235" s="662" t="s">
        <v>3945</v>
      </c>
      <c r="H235" s="662" t="s">
        <v>3946</v>
      </c>
      <c r="I235" s="664">
        <v>2986.8</v>
      </c>
      <c r="J235" s="664">
        <v>1</v>
      </c>
      <c r="K235" s="665">
        <v>2986.8</v>
      </c>
    </row>
    <row r="236" spans="1:11" ht="14.4" customHeight="1" x14ac:dyDescent="0.3">
      <c r="A236" s="660" t="s">
        <v>564</v>
      </c>
      <c r="B236" s="661" t="s">
        <v>2167</v>
      </c>
      <c r="C236" s="662" t="s">
        <v>574</v>
      </c>
      <c r="D236" s="663" t="s">
        <v>2169</v>
      </c>
      <c r="E236" s="662" t="s">
        <v>4357</v>
      </c>
      <c r="F236" s="663" t="s">
        <v>4358</v>
      </c>
      <c r="G236" s="662" t="s">
        <v>3947</v>
      </c>
      <c r="H236" s="662" t="s">
        <v>3948</v>
      </c>
      <c r="I236" s="664">
        <v>15.73</v>
      </c>
      <c r="J236" s="664">
        <v>500</v>
      </c>
      <c r="K236" s="665">
        <v>7865</v>
      </c>
    </row>
    <row r="237" spans="1:11" ht="14.4" customHeight="1" x14ac:dyDescent="0.3">
      <c r="A237" s="660" t="s">
        <v>564</v>
      </c>
      <c r="B237" s="661" t="s">
        <v>2167</v>
      </c>
      <c r="C237" s="662" t="s">
        <v>574</v>
      </c>
      <c r="D237" s="663" t="s">
        <v>2169</v>
      </c>
      <c r="E237" s="662" t="s">
        <v>4357</v>
      </c>
      <c r="F237" s="663" t="s">
        <v>4358</v>
      </c>
      <c r="G237" s="662" t="s">
        <v>3949</v>
      </c>
      <c r="H237" s="662" t="s">
        <v>3950</v>
      </c>
      <c r="I237" s="664">
        <v>13.02</v>
      </c>
      <c r="J237" s="664">
        <v>50</v>
      </c>
      <c r="K237" s="665">
        <v>651.17999999999995</v>
      </c>
    </row>
    <row r="238" spans="1:11" ht="14.4" customHeight="1" x14ac:dyDescent="0.3">
      <c r="A238" s="660" t="s">
        <v>564</v>
      </c>
      <c r="B238" s="661" t="s">
        <v>2167</v>
      </c>
      <c r="C238" s="662" t="s">
        <v>574</v>
      </c>
      <c r="D238" s="663" t="s">
        <v>2169</v>
      </c>
      <c r="E238" s="662" t="s">
        <v>4365</v>
      </c>
      <c r="F238" s="663" t="s">
        <v>4366</v>
      </c>
      <c r="G238" s="662" t="s">
        <v>3951</v>
      </c>
      <c r="H238" s="662" t="s">
        <v>3952</v>
      </c>
      <c r="I238" s="664">
        <v>91.015000000000001</v>
      </c>
      <c r="J238" s="664">
        <v>2</v>
      </c>
      <c r="K238" s="665">
        <v>182.03</v>
      </c>
    </row>
    <row r="239" spans="1:11" ht="14.4" customHeight="1" x14ac:dyDescent="0.3">
      <c r="A239" s="660" t="s">
        <v>564</v>
      </c>
      <c r="B239" s="661" t="s">
        <v>2167</v>
      </c>
      <c r="C239" s="662" t="s">
        <v>574</v>
      </c>
      <c r="D239" s="663" t="s">
        <v>2169</v>
      </c>
      <c r="E239" s="662" t="s">
        <v>4365</v>
      </c>
      <c r="F239" s="663" t="s">
        <v>4366</v>
      </c>
      <c r="G239" s="662" t="s">
        <v>3953</v>
      </c>
      <c r="H239" s="662" t="s">
        <v>3954</v>
      </c>
      <c r="I239" s="664">
        <v>194.084</v>
      </c>
      <c r="J239" s="664">
        <v>8</v>
      </c>
      <c r="K239" s="665">
        <v>1553.4299999999998</v>
      </c>
    </row>
    <row r="240" spans="1:11" ht="14.4" customHeight="1" x14ac:dyDescent="0.3">
      <c r="A240" s="660" t="s">
        <v>564</v>
      </c>
      <c r="B240" s="661" t="s">
        <v>2167</v>
      </c>
      <c r="C240" s="662" t="s">
        <v>574</v>
      </c>
      <c r="D240" s="663" t="s">
        <v>2169</v>
      </c>
      <c r="E240" s="662" t="s">
        <v>4359</v>
      </c>
      <c r="F240" s="663" t="s">
        <v>4360</v>
      </c>
      <c r="G240" s="662" t="s">
        <v>3955</v>
      </c>
      <c r="H240" s="662" t="s">
        <v>3956</v>
      </c>
      <c r="I240" s="664">
        <v>928.2</v>
      </c>
      <c r="J240" s="664">
        <v>40</v>
      </c>
      <c r="K240" s="665">
        <v>37128.11</v>
      </c>
    </row>
    <row r="241" spans="1:11" ht="14.4" customHeight="1" x14ac:dyDescent="0.3">
      <c r="A241" s="660" t="s">
        <v>564</v>
      </c>
      <c r="B241" s="661" t="s">
        <v>2167</v>
      </c>
      <c r="C241" s="662" t="s">
        <v>574</v>
      </c>
      <c r="D241" s="663" t="s">
        <v>2169</v>
      </c>
      <c r="E241" s="662" t="s">
        <v>4359</v>
      </c>
      <c r="F241" s="663" t="s">
        <v>4360</v>
      </c>
      <c r="G241" s="662" t="s">
        <v>3957</v>
      </c>
      <c r="H241" s="662" t="s">
        <v>3958</v>
      </c>
      <c r="I241" s="664">
        <v>319.91000000000003</v>
      </c>
      <c r="J241" s="664">
        <v>80</v>
      </c>
      <c r="K241" s="665">
        <v>25592.959999999999</v>
      </c>
    </row>
    <row r="242" spans="1:11" ht="14.4" customHeight="1" x14ac:dyDescent="0.3">
      <c r="A242" s="660" t="s">
        <v>564</v>
      </c>
      <c r="B242" s="661" t="s">
        <v>2167</v>
      </c>
      <c r="C242" s="662" t="s">
        <v>574</v>
      </c>
      <c r="D242" s="663" t="s">
        <v>2169</v>
      </c>
      <c r="E242" s="662" t="s">
        <v>4359</v>
      </c>
      <c r="F242" s="663" t="s">
        <v>4360</v>
      </c>
      <c r="G242" s="662" t="s">
        <v>3959</v>
      </c>
      <c r="H242" s="662" t="s">
        <v>3960</v>
      </c>
      <c r="I242" s="664">
        <v>568.79</v>
      </c>
      <c r="J242" s="664">
        <v>40</v>
      </c>
      <c r="K242" s="665">
        <v>22751.4</v>
      </c>
    </row>
    <row r="243" spans="1:11" ht="14.4" customHeight="1" x14ac:dyDescent="0.3">
      <c r="A243" s="660" t="s">
        <v>564</v>
      </c>
      <c r="B243" s="661" t="s">
        <v>2167</v>
      </c>
      <c r="C243" s="662" t="s">
        <v>574</v>
      </c>
      <c r="D243" s="663" t="s">
        <v>2169</v>
      </c>
      <c r="E243" s="662" t="s">
        <v>4359</v>
      </c>
      <c r="F243" s="663" t="s">
        <v>4360</v>
      </c>
      <c r="G243" s="662" t="s">
        <v>3961</v>
      </c>
      <c r="H243" s="662" t="s">
        <v>3962</v>
      </c>
      <c r="I243" s="664">
        <v>1849.91</v>
      </c>
      <c r="J243" s="664">
        <v>5</v>
      </c>
      <c r="K243" s="665">
        <v>9249.5400000000009</v>
      </c>
    </row>
    <row r="244" spans="1:11" ht="14.4" customHeight="1" x14ac:dyDescent="0.3">
      <c r="A244" s="660" t="s">
        <v>564</v>
      </c>
      <c r="B244" s="661" t="s">
        <v>2167</v>
      </c>
      <c r="C244" s="662" t="s">
        <v>574</v>
      </c>
      <c r="D244" s="663" t="s">
        <v>2169</v>
      </c>
      <c r="E244" s="662" t="s">
        <v>4359</v>
      </c>
      <c r="F244" s="663" t="s">
        <v>4360</v>
      </c>
      <c r="G244" s="662" t="s">
        <v>3963</v>
      </c>
      <c r="H244" s="662" t="s">
        <v>3964</v>
      </c>
      <c r="I244" s="664">
        <v>920</v>
      </c>
      <c r="J244" s="664">
        <v>15</v>
      </c>
      <c r="K244" s="665">
        <v>13800</v>
      </c>
    </row>
    <row r="245" spans="1:11" ht="14.4" customHeight="1" x14ac:dyDescent="0.3">
      <c r="A245" s="660" t="s">
        <v>564</v>
      </c>
      <c r="B245" s="661" t="s">
        <v>2167</v>
      </c>
      <c r="C245" s="662" t="s">
        <v>574</v>
      </c>
      <c r="D245" s="663" t="s">
        <v>2169</v>
      </c>
      <c r="E245" s="662" t="s">
        <v>4359</v>
      </c>
      <c r="F245" s="663" t="s">
        <v>4360</v>
      </c>
      <c r="G245" s="662" t="s">
        <v>3965</v>
      </c>
      <c r="H245" s="662" t="s">
        <v>3966</v>
      </c>
      <c r="I245" s="664">
        <v>6330.72</v>
      </c>
      <c r="J245" s="664">
        <v>1</v>
      </c>
      <c r="K245" s="665">
        <v>6330.72</v>
      </c>
    </row>
    <row r="246" spans="1:11" ht="14.4" customHeight="1" x14ac:dyDescent="0.3">
      <c r="A246" s="660" t="s">
        <v>564</v>
      </c>
      <c r="B246" s="661" t="s">
        <v>2167</v>
      </c>
      <c r="C246" s="662" t="s">
        <v>574</v>
      </c>
      <c r="D246" s="663" t="s">
        <v>2169</v>
      </c>
      <c r="E246" s="662" t="s">
        <v>4359</v>
      </c>
      <c r="F246" s="663" t="s">
        <v>4360</v>
      </c>
      <c r="G246" s="662" t="s">
        <v>3967</v>
      </c>
      <c r="H246" s="662" t="s">
        <v>3968</v>
      </c>
      <c r="I246" s="664">
        <v>8300.6</v>
      </c>
      <c r="J246" s="664">
        <v>1</v>
      </c>
      <c r="K246" s="665">
        <v>8300.6</v>
      </c>
    </row>
    <row r="247" spans="1:11" ht="14.4" customHeight="1" x14ac:dyDescent="0.3">
      <c r="A247" s="660" t="s">
        <v>564</v>
      </c>
      <c r="B247" s="661" t="s">
        <v>2167</v>
      </c>
      <c r="C247" s="662" t="s">
        <v>574</v>
      </c>
      <c r="D247" s="663" t="s">
        <v>2169</v>
      </c>
      <c r="E247" s="662" t="s">
        <v>4359</v>
      </c>
      <c r="F247" s="663" t="s">
        <v>4360</v>
      </c>
      <c r="G247" s="662" t="s">
        <v>3969</v>
      </c>
      <c r="H247" s="662" t="s">
        <v>3970</v>
      </c>
      <c r="I247" s="664">
        <v>346.5</v>
      </c>
      <c r="J247" s="664">
        <v>10</v>
      </c>
      <c r="K247" s="665">
        <v>3464.96</v>
      </c>
    </row>
    <row r="248" spans="1:11" ht="14.4" customHeight="1" x14ac:dyDescent="0.3">
      <c r="A248" s="660" t="s">
        <v>564</v>
      </c>
      <c r="B248" s="661" t="s">
        <v>2167</v>
      </c>
      <c r="C248" s="662" t="s">
        <v>574</v>
      </c>
      <c r="D248" s="663" t="s">
        <v>2169</v>
      </c>
      <c r="E248" s="662" t="s">
        <v>4367</v>
      </c>
      <c r="F248" s="663" t="s">
        <v>4368</v>
      </c>
      <c r="G248" s="662" t="s">
        <v>3971</v>
      </c>
      <c r="H248" s="662" t="s">
        <v>3972</v>
      </c>
      <c r="I248" s="664">
        <v>1374.2</v>
      </c>
      <c r="J248" s="664">
        <v>1</v>
      </c>
      <c r="K248" s="665">
        <v>1374.2</v>
      </c>
    </row>
    <row r="249" spans="1:11" ht="14.4" customHeight="1" x14ac:dyDescent="0.3">
      <c r="A249" s="660" t="s">
        <v>564</v>
      </c>
      <c r="B249" s="661" t="s">
        <v>2167</v>
      </c>
      <c r="C249" s="662" t="s">
        <v>574</v>
      </c>
      <c r="D249" s="663" t="s">
        <v>2169</v>
      </c>
      <c r="E249" s="662" t="s">
        <v>4367</v>
      </c>
      <c r="F249" s="663" t="s">
        <v>4368</v>
      </c>
      <c r="G249" s="662" t="s">
        <v>3973</v>
      </c>
      <c r="H249" s="662" t="s">
        <v>3974</v>
      </c>
      <c r="I249" s="664">
        <v>12.71</v>
      </c>
      <c r="J249" s="664">
        <v>200</v>
      </c>
      <c r="K249" s="665">
        <v>2542</v>
      </c>
    </row>
    <row r="250" spans="1:11" ht="14.4" customHeight="1" x14ac:dyDescent="0.3">
      <c r="A250" s="660" t="s">
        <v>564</v>
      </c>
      <c r="B250" s="661" t="s">
        <v>2167</v>
      </c>
      <c r="C250" s="662" t="s">
        <v>574</v>
      </c>
      <c r="D250" s="663" t="s">
        <v>2169</v>
      </c>
      <c r="E250" s="662" t="s">
        <v>4367</v>
      </c>
      <c r="F250" s="663" t="s">
        <v>4368</v>
      </c>
      <c r="G250" s="662" t="s">
        <v>3975</v>
      </c>
      <c r="H250" s="662" t="s">
        <v>3976</v>
      </c>
      <c r="I250" s="664">
        <v>136.61000000000001</v>
      </c>
      <c r="J250" s="664">
        <v>360</v>
      </c>
      <c r="K250" s="665">
        <v>49179.24</v>
      </c>
    </row>
    <row r="251" spans="1:11" ht="14.4" customHeight="1" x14ac:dyDescent="0.3">
      <c r="A251" s="660" t="s">
        <v>564</v>
      </c>
      <c r="B251" s="661" t="s">
        <v>2167</v>
      </c>
      <c r="C251" s="662" t="s">
        <v>574</v>
      </c>
      <c r="D251" s="663" t="s">
        <v>2169</v>
      </c>
      <c r="E251" s="662" t="s">
        <v>4367</v>
      </c>
      <c r="F251" s="663" t="s">
        <v>4368</v>
      </c>
      <c r="G251" s="662" t="s">
        <v>3977</v>
      </c>
      <c r="H251" s="662" t="s">
        <v>3978</v>
      </c>
      <c r="I251" s="664">
        <v>7.0049999999999999</v>
      </c>
      <c r="J251" s="664">
        <v>400</v>
      </c>
      <c r="K251" s="665">
        <v>2802</v>
      </c>
    </row>
    <row r="252" spans="1:11" ht="14.4" customHeight="1" x14ac:dyDescent="0.3">
      <c r="A252" s="660" t="s">
        <v>564</v>
      </c>
      <c r="B252" s="661" t="s">
        <v>2167</v>
      </c>
      <c r="C252" s="662" t="s">
        <v>574</v>
      </c>
      <c r="D252" s="663" t="s">
        <v>2169</v>
      </c>
      <c r="E252" s="662" t="s">
        <v>4367</v>
      </c>
      <c r="F252" s="663" t="s">
        <v>4368</v>
      </c>
      <c r="G252" s="662" t="s">
        <v>3979</v>
      </c>
      <c r="H252" s="662" t="s">
        <v>3980</v>
      </c>
      <c r="I252" s="664">
        <v>59.5</v>
      </c>
      <c r="J252" s="664">
        <v>160</v>
      </c>
      <c r="K252" s="665">
        <v>9520.16</v>
      </c>
    </row>
    <row r="253" spans="1:11" ht="14.4" customHeight="1" x14ac:dyDescent="0.3">
      <c r="A253" s="660" t="s">
        <v>564</v>
      </c>
      <c r="B253" s="661" t="s">
        <v>2167</v>
      </c>
      <c r="C253" s="662" t="s">
        <v>574</v>
      </c>
      <c r="D253" s="663" t="s">
        <v>2169</v>
      </c>
      <c r="E253" s="662" t="s">
        <v>4367</v>
      </c>
      <c r="F253" s="663" t="s">
        <v>4368</v>
      </c>
      <c r="G253" s="662" t="s">
        <v>3981</v>
      </c>
      <c r="H253" s="662" t="s">
        <v>3982</v>
      </c>
      <c r="I253" s="664">
        <v>3617.9</v>
      </c>
      <c r="J253" s="664">
        <v>5</v>
      </c>
      <c r="K253" s="665">
        <v>18089.5</v>
      </c>
    </row>
    <row r="254" spans="1:11" ht="14.4" customHeight="1" x14ac:dyDescent="0.3">
      <c r="A254" s="660" t="s">
        <v>564</v>
      </c>
      <c r="B254" s="661" t="s">
        <v>2167</v>
      </c>
      <c r="C254" s="662" t="s">
        <v>574</v>
      </c>
      <c r="D254" s="663" t="s">
        <v>2169</v>
      </c>
      <c r="E254" s="662" t="s">
        <v>4369</v>
      </c>
      <c r="F254" s="663" t="s">
        <v>4370</v>
      </c>
      <c r="G254" s="662" t="s">
        <v>3983</v>
      </c>
      <c r="H254" s="662" t="s">
        <v>3984</v>
      </c>
      <c r="I254" s="664">
        <v>33.729999999999997</v>
      </c>
      <c r="J254" s="664">
        <v>324</v>
      </c>
      <c r="K254" s="665">
        <v>10928.470000000001</v>
      </c>
    </row>
    <row r="255" spans="1:11" ht="14.4" customHeight="1" x14ac:dyDescent="0.3">
      <c r="A255" s="660" t="s">
        <v>564</v>
      </c>
      <c r="B255" s="661" t="s">
        <v>2167</v>
      </c>
      <c r="C255" s="662" t="s">
        <v>574</v>
      </c>
      <c r="D255" s="663" t="s">
        <v>2169</v>
      </c>
      <c r="E255" s="662" t="s">
        <v>4369</v>
      </c>
      <c r="F255" s="663" t="s">
        <v>4370</v>
      </c>
      <c r="G255" s="662" t="s">
        <v>3985</v>
      </c>
      <c r="H255" s="662" t="s">
        <v>3986</v>
      </c>
      <c r="I255" s="664">
        <v>70.73</v>
      </c>
      <c r="J255" s="664">
        <v>108</v>
      </c>
      <c r="K255" s="665">
        <v>7638.3</v>
      </c>
    </row>
    <row r="256" spans="1:11" ht="14.4" customHeight="1" x14ac:dyDescent="0.3">
      <c r="A256" s="660" t="s">
        <v>564</v>
      </c>
      <c r="B256" s="661" t="s">
        <v>2167</v>
      </c>
      <c r="C256" s="662" t="s">
        <v>574</v>
      </c>
      <c r="D256" s="663" t="s">
        <v>2169</v>
      </c>
      <c r="E256" s="662" t="s">
        <v>4369</v>
      </c>
      <c r="F256" s="663" t="s">
        <v>4370</v>
      </c>
      <c r="G256" s="662" t="s">
        <v>3987</v>
      </c>
      <c r="H256" s="662" t="s">
        <v>3988</v>
      </c>
      <c r="I256" s="664">
        <v>39.67</v>
      </c>
      <c r="J256" s="664">
        <v>72</v>
      </c>
      <c r="K256" s="665">
        <v>2856.26</v>
      </c>
    </row>
    <row r="257" spans="1:11" ht="14.4" customHeight="1" x14ac:dyDescent="0.3">
      <c r="A257" s="660" t="s">
        <v>564</v>
      </c>
      <c r="B257" s="661" t="s">
        <v>2167</v>
      </c>
      <c r="C257" s="662" t="s">
        <v>574</v>
      </c>
      <c r="D257" s="663" t="s">
        <v>2169</v>
      </c>
      <c r="E257" s="662" t="s">
        <v>4361</v>
      </c>
      <c r="F257" s="663" t="s">
        <v>4362</v>
      </c>
      <c r="G257" s="662" t="s">
        <v>3989</v>
      </c>
      <c r="H257" s="662" t="s">
        <v>3990</v>
      </c>
      <c r="I257" s="664">
        <v>0.30249999999999999</v>
      </c>
      <c r="J257" s="664">
        <v>2000</v>
      </c>
      <c r="K257" s="665">
        <v>605</v>
      </c>
    </row>
    <row r="258" spans="1:11" ht="14.4" customHeight="1" x14ac:dyDescent="0.3">
      <c r="A258" s="660" t="s">
        <v>564</v>
      </c>
      <c r="B258" s="661" t="s">
        <v>2167</v>
      </c>
      <c r="C258" s="662" t="s">
        <v>574</v>
      </c>
      <c r="D258" s="663" t="s">
        <v>2169</v>
      </c>
      <c r="E258" s="662" t="s">
        <v>4361</v>
      </c>
      <c r="F258" s="663" t="s">
        <v>4362</v>
      </c>
      <c r="G258" s="662" t="s">
        <v>3991</v>
      </c>
      <c r="H258" s="662" t="s">
        <v>3992</v>
      </c>
      <c r="I258" s="664">
        <v>0.30249999999999999</v>
      </c>
      <c r="J258" s="664">
        <v>2000</v>
      </c>
      <c r="K258" s="665">
        <v>605</v>
      </c>
    </row>
    <row r="259" spans="1:11" ht="14.4" customHeight="1" x14ac:dyDescent="0.3">
      <c r="A259" s="660" t="s">
        <v>564</v>
      </c>
      <c r="B259" s="661" t="s">
        <v>2167</v>
      </c>
      <c r="C259" s="662" t="s">
        <v>574</v>
      </c>
      <c r="D259" s="663" t="s">
        <v>2169</v>
      </c>
      <c r="E259" s="662" t="s">
        <v>4361</v>
      </c>
      <c r="F259" s="663" t="s">
        <v>4362</v>
      </c>
      <c r="G259" s="662" t="s">
        <v>3517</v>
      </c>
      <c r="H259" s="662" t="s">
        <v>3518</v>
      </c>
      <c r="I259" s="664">
        <v>0.30499999999999999</v>
      </c>
      <c r="J259" s="664">
        <v>2800</v>
      </c>
      <c r="K259" s="665">
        <v>854</v>
      </c>
    </row>
    <row r="260" spans="1:11" ht="14.4" customHeight="1" x14ac:dyDescent="0.3">
      <c r="A260" s="660" t="s">
        <v>564</v>
      </c>
      <c r="B260" s="661" t="s">
        <v>2167</v>
      </c>
      <c r="C260" s="662" t="s">
        <v>574</v>
      </c>
      <c r="D260" s="663" t="s">
        <v>2169</v>
      </c>
      <c r="E260" s="662" t="s">
        <v>4361</v>
      </c>
      <c r="F260" s="663" t="s">
        <v>4362</v>
      </c>
      <c r="G260" s="662" t="s">
        <v>3993</v>
      </c>
      <c r="H260" s="662" t="s">
        <v>3994</v>
      </c>
      <c r="I260" s="664">
        <v>10.45</v>
      </c>
      <c r="J260" s="664">
        <v>20</v>
      </c>
      <c r="K260" s="665">
        <v>209.09</v>
      </c>
    </row>
    <row r="261" spans="1:11" ht="14.4" customHeight="1" x14ac:dyDescent="0.3">
      <c r="A261" s="660" t="s">
        <v>564</v>
      </c>
      <c r="B261" s="661" t="s">
        <v>2167</v>
      </c>
      <c r="C261" s="662" t="s">
        <v>574</v>
      </c>
      <c r="D261" s="663" t="s">
        <v>2169</v>
      </c>
      <c r="E261" s="662" t="s">
        <v>4361</v>
      </c>
      <c r="F261" s="663" t="s">
        <v>4362</v>
      </c>
      <c r="G261" s="662" t="s">
        <v>3995</v>
      </c>
      <c r="H261" s="662" t="s">
        <v>3996</v>
      </c>
      <c r="I261" s="664">
        <v>10.45</v>
      </c>
      <c r="J261" s="664">
        <v>20</v>
      </c>
      <c r="K261" s="665">
        <v>209.09</v>
      </c>
    </row>
    <row r="262" spans="1:11" ht="14.4" customHeight="1" x14ac:dyDescent="0.3">
      <c r="A262" s="660" t="s">
        <v>564</v>
      </c>
      <c r="B262" s="661" t="s">
        <v>2167</v>
      </c>
      <c r="C262" s="662" t="s">
        <v>574</v>
      </c>
      <c r="D262" s="663" t="s">
        <v>2169</v>
      </c>
      <c r="E262" s="662" t="s">
        <v>4361</v>
      </c>
      <c r="F262" s="663" t="s">
        <v>4362</v>
      </c>
      <c r="G262" s="662" t="s">
        <v>3519</v>
      </c>
      <c r="H262" s="662" t="s">
        <v>3520</v>
      </c>
      <c r="I262" s="664">
        <v>0.48499999999999999</v>
      </c>
      <c r="J262" s="664">
        <v>21000</v>
      </c>
      <c r="K262" s="665">
        <v>10180</v>
      </c>
    </row>
    <row r="263" spans="1:11" ht="14.4" customHeight="1" x14ac:dyDescent="0.3">
      <c r="A263" s="660" t="s">
        <v>564</v>
      </c>
      <c r="B263" s="661" t="s">
        <v>2167</v>
      </c>
      <c r="C263" s="662" t="s">
        <v>574</v>
      </c>
      <c r="D263" s="663" t="s">
        <v>2169</v>
      </c>
      <c r="E263" s="662" t="s">
        <v>4361</v>
      </c>
      <c r="F263" s="663" t="s">
        <v>4362</v>
      </c>
      <c r="G263" s="662" t="s">
        <v>3997</v>
      </c>
      <c r="H263" s="662" t="s">
        <v>3998</v>
      </c>
      <c r="I263" s="664">
        <v>1.76</v>
      </c>
      <c r="J263" s="664">
        <v>700</v>
      </c>
      <c r="K263" s="665">
        <v>1232</v>
      </c>
    </row>
    <row r="264" spans="1:11" ht="14.4" customHeight="1" x14ac:dyDescent="0.3">
      <c r="A264" s="660" t="s">
        <v>564</v>
      </c>
      <c r="B264" s="661" t="s">
        <v>2167</v>
      </c>
      <c r="C264" s="662" t="s">
        <v>574</v>
      </c>
      <c r="D264" s="663" t="s">
        <v>2169</v>
      </c>
      <c r="E264" s="662" t="s">
        <v>4361</v>
      </c>
      <c r="F264" s="663" t="s">
        <v>4362</v>
      </c>
      <c r="G264" s="662" t="s">
        <v>3999</v>
      </c>
      <c r="H264" s="662" t="s">
        <v>4000</v>
      </c>
      <c r="I264" s="664">
        <v>1.7850000000000001</v>
      </c>
      <c r="J264" s="664">
        <v>300</v>
      </c>
      <c r="K264" s="665">
        <v>536</v>
      </c>
    </row>
    <row r="265" spans="1:11" ht="14.4" customHeight="1" x14ac:dyDescent="0.3">
      <c r="A265" s="660" t="s">
        <v>564</v>
      </c>
      <c r="B265" s="661" t="s">
        <v>2167</v>
      </c>
      <c r="C265" s="662" t="s">
        <v>574</v>
      </c>
      <c r="D265" s="663" t="s">
        <v>2169</v>
      </c>
      <c r="E265" s="662" t="s">
        <v>4361</v>
      </c>
      <c r="F265" s="663" t="s">
        <v>4362</v>
      </c>
      <c r="G265" s="662" t="s">
        <v>4001</v>
      </c>
      <c r="H265" s="662" t="s">
        <v>4002</v>
      </c>
      <c r="I265" s="664">
        <v>1.79</v>
      </c>
      <c r="J265" s="664">
        <v>100</v>
      </c>
      <c r="K265" s="665">
        <v>179</v>
      </c>
    </row>
    <row r="266" spans="1:11" ht="14.4" customHeight="1" x14ac:dyDescent="0.3">
      <c r="A266" s="660" t="s">
        <v>564</v>
      </c>
      <c r="B266" s="661" t="s">
        <v>2167</v>
      </c>
      <c r="C266" s="662" t="s">
        <v>574</v>
      </c>
      <c r="D266" s="663" t="s">
        <v>2169</v>
      </c>
      <c r="E266" s="662" t="s">
        <v>4361</v>
      </c>
      <c r="F266" s="663" t="s">
        <v>4362</v>
      </c>
      <c r="G266" s="662" t="s">
        <v>4003</v>
      </c>
      <c r="H266" s="662" t="s">
        <v>4004</v>
      </c>
      <c r="I266" s="664">
        <v>12.09</v>
      </c>
      <c r="J266" s="664">
        <v>200</v>
      </c>
      <c r="K266" s="665">
        <v>2418</v>
      </c>
    </row>
    <row r="267" spans="1:11" ht="14.4" customHeight="1" x14ac:dyDescent="0.3">
      <c r="A267" s="660" t="s">
        <v>564</v>
      </c>
      <c r="B267" s="661" t="s">
        <v>2167</v>
      </c>
      <c r="C267" s="662" t="s">
        <v>574</v>
      </c>
      <c r="D267" s="663" t="s">
        <v>2169</v>
      </c>
      <c r="E267" s="662" t="s">
        <v>4363</v>
      </c>
      <c r="F267" s="663" t="s">
        <v>4364</v>
      </c>
      <c r="G267" s="662" t="s">
        <v>4005</v>
      </c>
      <c r="H267" s="662" t="s">
        <v>4006</v>
      </c>
      <c r="I267" s="664">
        <v>11.065</v>
      </c>
      <c r="J267" s="664">
        <v>100</v>
      </c>
      <c r="K267" s="665">
        <v>1103.1599999999999</v>
      </c>
    </row>
    <row r="268" spans="1:11" ht="14.4" customHeight="1" x14ac:dyDescent="0.3">
      <c r="A268" s="660" t="s">
        <v>564</v>
      </c>
      <c r="B268" s="661" t="s">
        <v>2167</v>
      </c>
      <c r="C268" s="662" t="s">
        <v>574</v>
      </c>
      <c r="D268" s="663" t="s">
        <v>2169</v>
      </c>
      <c r="E268" s="662" t="s">
        <v>4363</v>
      </c>
      <c r="F268" s="663" t="s">
        <v>4364</v>
      </c>
      <c r="G268" s="662" t="s">
        <v>4007</v>
      </c>
      <c r="H268" s="662" t="s">
        <v>4008</v>
      </c>
      <c r="I268" s="664">
        <v>11.016666666666666</v>
      </c>
      <c r="J268" s="664">
        <v>150</v>
      </c>
      <c r="K268" s="665">
        <v>1651.9899999999998</v>
      </c>
    </row>
    <row r="269" spans="1:11" ht="14.4" customHeight="1" x14ac:dyDescent="0.3">
      <c r="A269" s="660" t="s">
        <v>564</v>
      </c>
      <c r="B269" s="661" t="s">
        <v>2167</v>
      </c>
      <c r="C269" s="662" t="s">
        <v>574</v>
      </c>
      <c r="D269" s="663" t="s">
        <v>2169</v>
      </c>
      <c r="E269" s="662" t="s">
        <v>4363</v>
      </c>
      <c r="F269" s="663" t="s">
        <v>4364</v>
      </c>
      <c r="G269" s="662" t="s">
        <v>4009</v>
      </c>
      <c r="H269" s="662" t="s">
        <v>4010</v>
      </c>
      <c r="I269" s="664">
        <v>11.016666666666666</v>
      </c>
      <c r="J269" s="664">
        <v>200</v>
      </c>
      <c r="K269" s="665">
        <v>2203.1999999999998</v>
      </c>
    </row>
    <row r="270" spans="1:11" ht="14.4" customHeight="1" x14ac:dyDescent="0.3">
      <c r="A270" s="660" t="s">
        <v>564</v>
      </c>
      <c r="B270" s="661" t="s">
        <v>2167</v>
      </c>
      <c r="C270" s="662" t="s">
        <v>574</v>
      </c>
      <c r="D270" s="663" t="s">
        <v>2169</v>
      </c>
      <c r="E270" s="662" t="s">
        <v>4363</v>
      </c>
      <c r="F270" s="663" t="s">
        <v>4364</v>
      </c>
      <c r="G270" s="662" t="s">
        <v>4011</v>
      </c>
      <c r="H270" s="662" t="s">
        <v>4012</v>
      </c>
      <c r="I270" s="664">
        <v>11.02</v>
      </c>
      <c r="J270" s="664">
        <v>120</v>
      </c>
      <c r="K270" s="665">
        <v>1322.4</v>
      </c>
    </row>
    <row r="271" spans="1:11" ht="14.4" customHeight="1" x14ac:dyDescent="0.3">
      <c r="A271" s="660" t="s">
        <v>564</v>
      </c>
      <c r="B271" s="661" t="s">
        <v>2167</v>
      </c>
      <c r="C271" s="662" t="s">
        <v>574</v>
      </c>
      <c r="D271" s="663" t="s">
        <v>2169</v>
      </c>
      <c r="E271" s="662" t="s">
        <v>4363</v>
      </c>
      <c r="F271" s="663" t="s">
        <v>4364</v>
      </c>
      <c r="G271" s="662" t="s">
        <v>3533</v>
      </c>
      <c r="H271" s="662" t="s">
        <v>3534</v>
      </c>
      <c r="I271" s="664">
        <v>1.22</v>
      </c>
      <c r="J271" s="664">
        <v>15000</v>
      </c>
      <c r="K271" s="665">
        <v>18300</v>
      </c>
    </row>
    <row r="272" spans="1:11" ht="14.4" customHeight="1" x14ac:dyDescent="0.3">
      <c r="A272" s="660" t="s">
        <v>564</v>
      </c>
      <c r="B272" s="661" t="s">
        <v>2167</v>
      </c>
      <c r="C272" s="662" t="s">
        <v>574</v>
      </c>
      <c r="D272" s="663" t="s">
        <v>2169</v>
      </c>
      <c r="E272" s="662" t="s">
        <v>4363</v>
      </c>
      <c r="F272" s="663" t="s">
        <v>4364</v>
      </c>
      <c r="G272" s="662" t="s">
        <v>3535</v>
      </c>
      <c r="H272" s="662" t="s">
        <v>3536</v>
      </c>
      <c r="I272" s="664">
        <v>0.71</v>
      </c>
      <c r="J272" s="664">
        <v>41000</v>
      </c>
      <c r="K272" s="665">
        <v>29110</v>
      </c>
    </row>
    <row r="273" spans="1:11" ht="14.4" customHeight="1" x14ac:dyDescent="0.3">
      <c r="A273" s="660" t="s">
        <v>564</v>
      </c>
      <c r="B273" s="661" t="s">
        <v>2167</v>
      </c>
      <c r="C273" s="662" t="s">
        <v>574</v>
      </c>
      <c r="D273" s="663" t="s">
        <v>2169</v>
      </c>
      <c r="E273" s="662" t="s">
        <v>4363</v>
      </c>
      <c r="F273" s="663" t="s">
        <v>4364</v>
      </c>
      <c r="G273" s="662" t="s">
        <v>4013</v>
      </c>
      <c r="H273" s="662" t="s">
        <v>4014</v>
      </c>
      <c r="I273" s="664">
        <v>0.71</v>
      </c>
      <c r="J273" s="664">
        <v>21000</v>
      </c>
      <c r="K273" s="665">
        <v>14910</v>
      </c>
    </row>
    <row r="274" spans="1:11" ht="14.4" customHeight="1" x14ac:dyDescent="0.3">
      <c r="A274" s="660" t="s">
        <v>564</v>
      </c>
      <c r="B274" s="661" t="s">
        <v>2167</v>
      </c>
      <c r="C274" s="662" t="s">
        <v>574</v>
      </c>
      <c r="D274" s="663" t="s">
        <v>2169</v>
      </c>
      <c r="E274" s="662" t="s">
        <v>4363</v>
      </c>
      <c r="F274" s="663" t="s">
        <v>4364</v>
      </c>
      <c r="G274" s="662" t="s">
        <v>4015</v>
      </c>
      <c r="H274" s="662" t="s">
        <v>4016</v>
      </c>
      <c r="I274" s="664">
        <v>0.71</v>
      </c>
      <c r="J274" s="664">
        <v>50000</v>
      </c>
      <c r="K274" s="665">
        <v>35500</v>
      </c>
    </row>
    <row r="275" spans="1:11" ht="14.4" customHeight="1" x14ac:dyDescent="0.3">
      <c r="A275" s="660" t="s">
        <v>564</v>
      </c>
      <c r="B275" s="661" t="s">
        <v>2167</v>
      </c>
      <c r="C275" s="662" t="s">
        <v>574</v>
      </c>
      <c r="D275" s="663" t="s">
        <v>2169</v>
      </c>
      <c r="E275" s="662" t="s">
        <v>4363</v>
      </c>
      <c r="F275" s="663" t="s">
        <v>4364</v>
      </c>
      <c r="G275" s="662" t="s">
        <v>4017</v>
      </c>
      <c r="H275" s="662" t="s">
        <v>4018</v>
      </c>
      <c r="I275" s="664">
        <v>11.01</v>
      </c>
      <c r="J275" s="664">
        <v>80</v>
      </c>
      <c r="K275" s="665">
        <v>880.8</v>
      </c>
    </row>
    <row r="276" spans="1:11" ht="14.4" customHeight="1" x14ac:dyDescent="0.3">
      <c r="A276" s="660" t="s">
        <v>564</v>
      </c>
      <c r="B276" s="661" t="s">
        <v>2167</v>
      </c>
      <c r="C276" s="662" t="s">
        <v>574</v>
      </c>
      <c r="D276" s="663" t="s">
        <v>2169</v>
      </c>
      <c r="E276" s="662" t="s">
        <v>4363</v>
      </c>
      <c r="F276" s="663" t="s">
        <v>4364</v>
      </c>
      <c r="G276" s="662" t="s">
        <v>4019</v>
      </c>
      <c r="H276" s="662" t="s">
        <v>4020</v>
      </c>
      <c r="I276" s="664">
        <v>12.58</v>
      </c>
      <c r="J276" s="664">
        <v>40</v>
      </c>
      <c r="K276" s="665">
        <v>503.2</v>
      </c>
    </row>
    <row r="277" spans="1:11" ht="14.4" customHeight="1" x14ac:dyDescent="0.3">
      <c r="A277" s="660" t="s">
        <v>564</v>
      </c>
      <c r="B277" s="661" t="s">
        <v>2167</v>
      </c>
      <c r="C277" s="662" t="s">
        <v>574</v>
      </c>
      <c r="D277" s="663" t="s">
        <v>2169</v>
      </c>
      <c r="E277" s="662" t="s">
        <v>4363</v>
      </c>
      <c r="F277" s="663" t="s">
        <v>4364</v>
      </c>
      <c r="G277" s="662" t="s">
        <v>4021</v>
      </c>
      <c r="H277" s="662" t="s">
        <v>4022</v>
      </c>
      <c r="I277" s="664">
        <v>12.58</v>
      </c>
      <c r="J277" s="664">
        <v>40</v>
      </c>
      <c r="K277" s="665">
        <v>503.2</v>
      </c>
    </row>
    <row r="278" spans="1:11" ht="14.4" customHeight="1" x14ac:dyDescent="0.3">
      <c r="A278" s="660" t="s">
        <v>564</v>
      </c>
      <c r="B278" s="661" t="s">
        <v>2167</v>
      </c>
      <c r="C278" s="662" t="s">
        <v>574</v>
      </c>
      <c r="D278" s="663" t="s">
        <v>2169</v>
      </c>
      <c r="E278" s="662" t="s">
        <v>4371</v>
      </c>
      <c r="F278" s="663" t="s">
        <v>4372</v>
      </c>
      <c r="G278" s="662" t="s">
        <v>4023</v>
      </c>
      <c r="H278" s="662" t="s">
        <v>4024</v>
      </c>
      <c r="I278" s="664">
        <v>139.44</v>
      </c>
      <c r="J278" s="664">
        <v>85</v>
      </c>
      <c r="K278" s="665">
        <v>11852.439999999999</v>
      </c>
    </row>
    <row r="279" spans="1:11" ht="14.4" customHeight="1" x14ac:dyDescent="0.3">
      <c r="A279" s="660" t="s">
        <v>564</v>
      </c>
      <c r="B279" s="661" t="s">
        <v>2167</v>
      </c>
      <c r="C279" s="662" t="s">
        <v>574</v>
      </c>
      <c r="D279" s="663" t="s">
        <v>2169</v>
      </c>
      <c r="E279" s="662" t="s">
        <v>4371</v>
      </c>
      <c r="F279" s="663" t="s">
        <v>4372</v>
      </c>
      <c r="G279" s="662" t="s">
        <v>4025</v>
      </c>
      <c r="H279" s="662" t="s">
        <v>4026</v>
      </c>
      <c r="I279" s="664">
        <v>139.43800000000002</v>
      </c>
      <c r="J279" s="664">
        <v>85</v>
      </c>
      <c r="K279" s="665">
        <v>11852.199999999999</v>
      </c>
    </row>
    <row r="280" spans="1:11" ht="14.4" customHeight="1" x14ac:dyDescent="0.3">
      <c r="A280" s="660" t="s">
        <v>564</v>
      </c>
      <c r="B280" s="661" t="s">
        <v>2167</v>
      </c>
      <c r="C280" s="662" t="s">
        <v>574</v>
      </c>
      <c r="D280" s="663" t="s">
        <v>2169</v>
      </c>
      <c r="E280" s="662" t="s">
        <v>4371</v>
      </c>
      <c r="F280" s="663" t="s">
        <v>4372</v>
      </c>
      <c r="G280" s="662" t="s">
        <v>4027</v>
      </c>
      <c r="H280" s="662" t="s">
        <v>4028</v>
      </c>
      <c r="I280" s="664">
        <v>11.65</v>
      </c>
      <c r="J280" s="664">
        <v>140</v>
      </c>
      <c r="K280" s="665">
        <v>1631.33</v>
      </c>
    </row>
    <row r="281" spans="1:11" ht="14.4" customHeight="1" x14ac:dyDescent="0.3">
      <c r="A281" s="660" t="s">
        <v>564</v>
      </c>
      <c r="B281" s="661" t="s">
        <v>2167</v>
      </c>
      <c r="C281" s="662" t="s">
        <v>574</v>
      </c>
      <c r="D281" s="663" t="s">
        <v>2169</v>
      </c>
      <c r="E281" s="662" t="s">
        <v>4371</v>
      </c>
      <c r="F281" s="663" t="s">
        <v>4372</v>
      </c>
      <c r="G281" s="662" t="s">
        <v>4029</v>
      </c>
      <c r="H281" s="662" t="s">
        <v>4030</v>
      </c>
      <c r="I281" s="664">
        <v>152.46</v>
      </c>
      <c r="J281" s="664">
        <v>6</v>
      </c>
      <c r="K281" s="665">
        <v>914.76</v>
      </c>
    </row>
    <row r="282" spans="1:11" ht="14.4" customHeight="1" x14ac:dyDescent="0.3">
      <c r="A282" s="660" t="s">
        <v>564</v>
      </c>
      <c r="B282" s="661" t="s">
        <v>2167</v>
      </c>
      <c r="C282" s="662" t="s">
        <v>574</v>
      </c>
      <c r="D282" s="663" t="s">
        <v>2169</v>
      </c>
      <c r="E282" s="662" t="s">
        <v>4371</v>
      </c>
      <c r="F282" s="663" t="s">
        <v>4372</v>
      </c>
      <c r="G282" s="662" t="s">
        <v>4031</v>
      </c>
      <c r="H282" s="662" t="s">
        <v>4032</v>
      </c>
      <c r="I282" s="664">
        <v>2746.6999999999994</v>
      </c>
      <c r="J282" s="664">
        <v>6</v>
      </c>
      <c r="K282" s="665">
        <v>16480.199999999997</v>
      </c>
    </row>
    <row r="283" spans="1:11" ht="14.4" customHeight="1" x14ac:dyDescent="0.3">
      <c r="A283" s="660" t="s">
        <v>564</v>
      </c>
      <c r="B283" s="661" t="s">
        <v>2167</v>
      </c>
      <c r="C283" s="662" t="s">
        <v>574</v>
      </c>
      <c r="D283" s="663" t="s">
        <v>2169</v>
      </c>
      <c r="E283" s="662" t="s">
        <v>4371</v>
      </c>
      <c r="F283" s="663" t="s">
        <v>4372</v>
      </c>
      <c r="G283" s="662" t="s">
        <v>4033</v>
      </c>
      <c r="H283" s="662" t="s">
        <v>4034</v>
      </c>
      <c r="I283" s="664">
        <v>6352.5</v>
      </c>
      <c r="J283" s="664">
        <v>3</v>
      </c>
      <c r="K283" s="665">
        <v>19057.5</v>
      </c>
    </row>
    <row r="284" spans="1:11" ht="14.4" customHeight="1" x14ac:dyDescent="0.3">
      <c r="A284" s="660" t="s">
        <v>564</v>
      </c>
      <c r="B284" s="661" t="s">
        <v>2167</v>
      </c>
      <c r="C284" s="662" t="s">
        <v>574</v>
      </c>
      <c r="D284" s="663" t="s">
        <v>2169</v>
      </c>
      <c r="E284" s="662" t="s">
        <v>4371</v>
      </c>
      <c r="F284" s="663" t="s">
        <v>4372</v>
      </c>
      <c r="G284" s="662" t="s">
        <v>4035</v>
      </c>
      <c r="H284" s="662" t="s">
        <v>4036</v>
      </c>
      <c r="I284" s="664">
        <v>8470</v>
      </c>
      <c r="J284" s="664">
        <v>2</v>
      </c>
      <c r="K284" s="665">
        <v>16940</v>
      </c>
    </row>
    <row r="285" spans="1:11" ht="14.4" customHeight="1" x14ac:dyDescent="0.3">
      <c r="A285" s="660" t="s">
        <v>564</v>
      </c>
      <c r="B285" s="661" t="s">
        <v>2167</v>
      </c>
      <c r="C285" s="662" t="s">
        <v>574</v>
      </c>
      <c r="D285" s="663" t="s">
        <v>2169</v>
      </c>
      <c r="E285" s="662" t="s">
        <v>4371</v>
      </c>
      <c r="F285" s="663" t="s">
        <v>4372</v>
      </c>
      <c r="G285" s="662" t="s">
        <v>4037</v>
      </c>
      <c r="H285" s="662" t="s">
        <v>4038</v>
      </c>
      <c r="I285" s="664">
        <v>363</v>
      </c>
      <c r="J285" s="664">
        <v>20</v>
      </c>
      <c r="K285" s="665">
        <v>7260</v>
      </c>
    </row>
    <row r="286" spans="1:11" ht="14.4" customHeight="1" x14ac:dyDescent="0.3">
      <c r="A286" s="660" t="s">
        <v>564</v>
      </c>
      <c r="B286" s="661" t="s">
        <v>2167</v>
      </c>
      <c r="C286" s="662" t="s">
        <v>574</v>
      </c>
      <c r="D286" s="663" t="s">
        <v>2169</v>
      </c>
      <c r="E286" s="662" t="s">
        <v>4371</v>
      </c>
      <c r="F286" s="663" t="s">
        <v>4372</v>
      </c>
      <c r="G286" s="662" t="s">
        <v>4039</v>
      </c>
      <c r="H286" s="662" t="s">
        <v>4040</v>
      </c>
      <c r="I286" s="664">
        <v>786.5</v>
      </c>
      <c r="J286" s="664">
        <v>6</v>
      </c>
      <c r="K286" s="665">
        <v>4719</v>
      </c>
    </row>
    <row r="287" spans="1:11" ht="14.4" customHeight="1" x14ac:dyDescent="0.3">
      <c r="A287" s="660" t="s">
        <v>564</v>
      </c>
      <c r="B287" s="661" t="s">
        <v>2167</v>
      </c>
      <c r="C287" s="662" t="s">
        <v>574</v>
      </c>
      <c r="D287" s="663" t="s">
        <v>2169</v>
      </c>
      <c r="E287" s="662" t="s">
        <v>4371</v>
      </c>
      <c r="F287" s="663" t="s">
        <v>4372</v>
      </c>
      <c r="G287" s="662" t="s">
        <v>4041</v>
      </c>
      <c r="H287" s="662" t="s">
        <v>4042</v>
      </c>
      <c r="I287" s="664">
        <v>3630</v>
      </c>
      <c r="J287" s="664">
        <v>2</v>
      </c>
      <c r="K287" s="665">
        <v>7260</v>
      </c>
    </row>
    <row r="288" spans="1:11" ht="14.4" customHeight="1" x14ac:dyDescent="0.3">
      <c r="A288" s="660" t="s">
        <v>564</v>
      </c>
      <c r="B288" s="661" t="s">
        <v>2167</v>
      </c>
      <c r="C288" s="662" t="s">
        <v>574</v>
      </c>
      <c r="D288" s="663" t="s">
        <v>2169</v>
      </c>
      <c r="E288" s="662" t="s">
        <v>4371</v>
      </c>
      <c r="F288" s="663" t="s">
        <v>4372</v>
      </c>
      <c r="G288" s="662" t="s">
        <v>4043</v>
      </c>
      <c r="H288" s="662" t="s">
        <v>4044</v>
      </c>
      <c r="I288" s="664">
        <v>3630</v>
      </c>
      <c r="J288" s="664">
        <v>1</v>
      </c>
      <c r="K288" s="665">
        <v>3630</v>
      </c>
    </row>
    <row r="289" spans="1:11" ht="14.4" customHeight="1" x14ac:dyDescent="0.3">
      <c r="A289" s="660" t="s">
        <v>564</v>
      </c>
      <c r="B289" s="661" t="s">
        <v>2167</v>
      </c>
      <c r="C289" s="662" t="s">
        <v>574</v>
      </c>
      <c r="D289" s="663" t="s">
        <v>2169</v>
      </c>
      <c r="E289" s="662" t="s">
        <v>4371</v>
      </c>
      <c r="F289" s="663" t="s">
        <v>4372</v>
      </c>
      <c r="G289" s="662" t="s">
        <v>4045</v>
      </c>
      <c r="H289" s="662" t="s">
        <v>4046</v>
      </c>
      <c r="I289" s="664">
        <v>1548.8</v>
      </c>
      <c r="J289" s="664">
        <v>3</v>
      </c>
      <c r="K289" s="665">
        <v>4646.3999999999996</v>
      </c>
    </row>
    <row r="290" spans="1:11" ht="14.4" customHeight="1" x14ac:dyDescent="0.3">
      <c r="A290" s="660" t="s">
        <v>564</v>
      </c>
      <c r="B290" s="661" t="s">
        <v>2167</v>
      </c>
      <c r="C290" s="662" t="s">
        <v>574</v>
      </c>
      <c r="D290" s="663" t="s">
        <v>2169</v>
      </c>
      <c r="E290" s="662" t="s">
        <v>4371</v>
      </c>
      <c r="F290" s="663" t="s">
        <v>4372</v>
      </c>
      <c r="G290" s="662" t="s">
        <v>4047</v>
      </c>
      <c r="H290" s="662" t="s">
        <v>4048</v>
      </c>
      <c r="I290" s="664">
        <v>847</v>
      </c>
      <c r="J290" s="664">
        <v>8</v>
      </c>
      <c r="K290" s="665">
        <v>6776</v>
      </c>
    </row>
    <row r="291" spans="1:11" ht="14.4" customHeight="1" x14ac:dyDescent="0.3">
      <c r="A291" s="660" t="s">
        <v>564</v>
      </c>
      <c r="B291" s="661" t="s">
        <v>2167</v>
      </c>
      <c r="C291" s="662" t="s">
        <v>574</v>
      </c>
      <c r="D291" s="663" t="s">
        <v>2169</v>
      </c>
      <c r="E291" s="662" t="s">
        <v>4371</v>
      </c>
      <c r="F291" s="663" t="s">
        <v>4372</v>
      </c>
      <c r="G291" s="662" t="s">
        <v>4049</v>
      </c>
      <c r="H291" s="662" t="s">
        <v>4050</v>
      </c>
      <c r="I291" s="664">
        <v>2480.5</v>
      </c>
      <c r="J291" s="664">
        <v>1</v>
      </c>
      <c r="K291" s="665">
        <v>2480.5</v>
      </c>
    </row>
    <row r="292" spans="1:11" ht="14.4" customHeight="1" x14ac:dyDescent="0.3">
      <c r="A292" s="660" t="s">
        <v>564</v>
      </c>
      <c r="B292" s="661" t="s">
        <v>2167</v>
      </c>
      <c r="C292" s="662" t="s">
        <v>574</v>
      </c>
      <c r="D292" s="663" t="s">
        <v>2169</v>
      </c>
      <c r="E292" s="662" t="s">
        <v>4373</v>
      </c>
      <c r="F292" s="663" t="s">
        <v>4374</v>
      </c>
      <c r="G292" s="662" t="s">
        <v>4051</v>
      </c>
      <c r="H292" s="662" t="s">
        <v>4052</v>
      </c>
      <c r="I292" s="664">
        <v>16033</v>
      </c>
      <c r="J292" s="664">
        <v>1</v>
      </c>
      <c r="K292" s="665">
        <v>16033</v>
      </c>
    </row>
    <row r="293" spans="1:11" ht="14.4" customHeight="1" x14ac:dyDescent="0.3">
      <c r="A293" s="660" t="s">
        <v>564</v>
      </c>
      <c r="B293" s="661" t="s">
        <v>2167</v>
      </c>
      <c r="C293" s="662" t="s">
        <v>574</v>
      </c>
      <c r="D293" s="663" t="s">
        <v>2169</v>
      </c>
      <c r="E293" s="662" t="s">
        <v>4375</v>
      </c>
      <c r="F293" s="663" t="s">
        <v>4376</v>
      </c>
      <c r="G293" s="662" t="s">
        <v>4053</v>
      </c>
      <c r="H293" s="662" t="s">
        <v>4054</v>
      </c>
      <c r="I293" s="664">
        <v>23.4725</v>
      </c>
      <c r="J293" s="664">
        <v>150</v>
      </c>
      <c r="K293" s="665">
        <v>3520.8</v>
      </c>
    </row>
    <row r="294" spans="1:11" ht="14.4" customHeight="1" x14ac:dyDescent="0.3">
      <c r="A294" s="660" t="s">
        <v>564</v>
      </c>
      <c r="B294" s="661" t="s">
        <v>2167</v>
      </c>
      <c r="C294" s="662" t="s">
        <v>574</v>
      </c>
      <c r="D294" s="663" t="s">
        <v>2169</v>
      </c>
      <c r="E294" s="662" t="s">
        <v>4375</v>
      </c>
      <c r="F294" s="663" t="s">
        <v>4376</v>
      </c>
      <c r="G294" s="662" t="s">
        <v>4055</v>
      </c>
      <c r="H294" s="662" t="s">
        <v>4056</v>
      </c>
      <c r="I294" s="664">
        <v>511.83000000000004</v>
      </c>
      <c r="J294" s="664">
        <v>320</v>
      </c>
      <c r="K294" s="665">
        <v>163785.60000000003</v>
      </c>
    </row>
    <row r="295" spans="1:11" ht="14.4" customHeight="1" x14ac:dyDescent="0.3">
      <c r="A295" s="660" t="s">
        <v>564</v>
      </c>
      <c r="B295" s="661" t="s">
        <v>2167</v>
      </c>
      <c r="C295" s="662" t="s">
        <v>574</v>
      </c>
      <c r="D295" s="663" t="s">
        <v>2169</v>
      </c>
      <c r="E295" s="662" t="s">
        <v>4375</v>
      </c>
      <c r="F295" s="663" t="s">
        <v>4376</v>
      </c>
      <c r="G295" s="662" t="s">
        <v>4057</v>
      </c>
      <c r="H295" s="662" t="s">
        <v>4058</v>
      </c>
      <c r="I295" s="664">
        <v>66.400000000000006</v>
      </c>
      <c r="J295" s="664">
        <v>100</v>
      </c>
      <c r="K295" s="665">
        <v>6640.48</v>
      </c>
    </row>
    <row r="296" spans="1:11" ht="14.4" customHeight="1" x14ac:dyDescent="0.3">
      <c r="A296" s="660" t="s">
        <v>564</v>
      </c>
      <c r="B296" s="661" t="s">
        <v>2167</v>
      </c>
      <c r="C296" s="662" t="s">
        <v>574</v>
      </c>
      <c r="D296" s="663" t="s">
        <v>2169</v>
      </c>
      <c r="E296" s="662" t="s">
        <v>4375</v>
      </c>
      <c r="F296" s="663" t="s">
        <v>4376</v>
      </c>
      <c r="G296" s="662" t="s">
        <v>4059</v>
      </c>
      <c r="H296" s="662" t="s">
        <v>4060</v>
      </c>
      <c r="I296" s="664">
        <v>32.67</v>
      </c>
      <c r="J296" s="664">
        <v>100</v>
      </c>
      <c r="K296" s="665">
        <v>3267</v>
      </c>
    </row>
    <row r="297" spans="1:11" ht="14.4" customHeight="1" x14ac:dyDescent="0.3">
      <c r="A297" s="660" t="s">
        <v>564</v>
      </c>
      <c r="B297" s="661" t="s">
        <v>2167</v>
      </c>
      <c r="C297" s="662" t="s">
        <v>574</v>
      </c>
      <c r="D297" s="663" t="s">
        <v>2169</v>
      </c>
      <c r="E297" s="662" t="s">
        <v>4375</v>
      </c>
      <c r="F297" s="663" t="s">
        <v>4376</v>
      </c>
      <c r="G297" s="662" t="s">
        <v>4061</v>
      </c>
      <c r="H297" s="662" t="s">
        <v>4062</v>
      </c>
      <c r="I297" s="664">
        <v>15.2125</v>
      </c>
      <c r="J297" s="664">
        <v>250</v>
      </c>
      <c r="K297" s="665">
        <v>3812.12</v>
      </c>
    </row>
    <row r="298" spans="1:11" ht="14.4" customHeight="1" x14ac:dyDescent="0.3">
      <c r="A298" s="660" t="s">
        <v>564</v>
      </c>
      <c r="B298" s="661" t="s">
        <v>2167</v>
      </c>
      <c r="C298" s="662" t="s">
        <v>574</v>
      </c>
      <c r="D298" s="663" t="s">
        <v>2169</v>
      </c>
      <c r="E298" s="662" t="s">
        <v>4375</v>
      </c>
      <c r="F298" s="663" t="s">
        <v>4376</v>
      </c>
      <c r="G298" s="662" t="s">
        <v>4063</v>
      </c>
      <c r="H298" s="662" t="s">
        <v>4064</v>
      </c>
      <c r="I298" s="664">
        <v>91.04</v>
      </c>
      <c r="J298" s="664">
        <v>40</v>
      </c>
      <c r="K298" s="665">
        <v>3641.6099999999997</v>
      </c>
    </row>
    <row r="299" spans="1:11" ht="14.4" customHeight="1" x14ac:dyDescent="0.3">
      <c r="A299" s="660" t="s">
        <v>564</v>
      </c>
      <c r="B299" s="661" t="s">
        <v>2167</v>
      </c>
      <c r="C299" s="662" t="s">
        <v>574</v>
      </c>
      <c r="D299" s="663" t="s">
        <v>2169</v>
      </c>
      <c r="E299" s="662" t="s">
        <v>4375</v>
      </c>
      <c r="F299" s="663" t="s">
        <v>4376</v>
      </c>
      <c r="G299" s="662" t="s">
        <v>4065</v>
      </c>
      <c r="H299" s="662" t="s">
        <v>4066</v>
      </c>
      <c r="I299" s="664">
        <v>1045.44</v>
      </c>
      <c r="J299" s="664">
        <v>5</v>
      </c>
      <c r="K299" s="665">
        <v>5227.2</v>
      </c>
    </row>
    <row r="300" spans="1:11" ht="14.4" customHeight="1" x14ac:dyDescent="0.3">
      <c r="A300" s="660" t="s">
        <v>564</v>
      </c>
      <c r="B300" s="661" t="s">
        <v>2167</v>
      </c>
      <c r="C300" s="662" t="s">
        <v>574</v>
      </c>
      <c r="D300" s="663" t="s">
        <v>2169</v>
      </c>
      <c r="E300" s="662" t="s">
        <v>4375</v>
      </c>
      <c r="F300" s="663" t="s">
        <v>4376</v>
      </c>
      <c r="G300" s="662" t="s">
        <v>4067</v>
      </c>
      <c r="H300" s="662" t="s">
        <v>4068</v>
      </c>
      <c r="I300" s="664">
        <v>67.760000000000005</v>
      </c>
      <c r="J300" s="664">
        <v>25</v>
      </c>
      <c r="K300" s="665">
        <v>1694</v>
      </c>
    </row>
    <row r="301" spans="1:11" ht="14.4" customHeight="1" x14ac:dyDescent="0.3">
      <c r="A301" s="660" t="s">
        <v>564</v>
      </c>
      <c r="B301" s="661" t="s">
        <v>2167</v>
      </c>
      <c r="C301" s="662" t="s">
        <v>574</v>
      </c>
      <c r="D301" s="663" t="s">
        <v>2169</v>
      </c>
      <c r="E301" s="662" t="s">
        <v>4375</v>
      </c>
      <c r="F301" s="663" t="s">
        <v>4376</v>
      </c>
      <c r="G301" s="662" t="s">
        <v>4069</v>
      </c>
      <c r="H301" s="662" t="s">
        <v>4070</v>
      </c>
      <c r="I301" s="664">
        <v>50.6</v>
      </c>
      <c r="J301" s="664">
        <v>210</v>
      </c>
      <c r="K301" s="665">
        <v>10626</v>
      </c>
    </row>
    <row r="302" spans="1:11" ht="14.4" customHeight="1" x14ac:dyDescent="0.3">
      <c r="A302" s="660" t="s">
        <v>564</v>
      </c>
      <c r="B302" s="661" t="s">
        <v>2167</v>
      </c>
      <c r="C302" s="662" t="s">
        <v>574</v>
      </c>
      <c r="D302" s="663" t="s">
        <v>2169</v>
      </c>
      <c r="E302" s="662" t="s">
        <v>4375</v>
      </c>
      <c r="F302" s="663" t="s">
        <v>4376</v>
      </c>
      <c r="G302" s="662" t="s">
        <v>4071</v>
      </c>
      <c r="H302" s="662" t="s">
        <v>4072</v>
      </c>
      <c r="I302" s="664">
        <v>91.04</v>
      </c>
      <c r="J302" s="664">
        <v>20</v>
      </c>
      <c r="K302" s="665">
        <v>1820.8</v>
      </c>
    </row>
    <row r="303" spans="1:11" ht="14.4" customHeight="1" x14ac:dyDescent="0.3">
      <c r="A303" s="660" t="s">
        <v>564</v>
      </c>
      <c r="B303" s="661" t="s">
        <v>2167</v>
      </c>
      <c r="C303" s="662" t="s">
        <v>577</v>
      </c>
      <c r="D303" s="663" t="s">
        <v>2170</v>
      </c>
      <c r="E303" s="662" t="s">
        <v>4355</v>
      </c>
      <c r="F303" s="663" t="s">
        <v>4356</v>
      </c>
      <c r="G303" s="662" t="s">
        <v>4073</v>
      </c>
      <c r="H303" s="662" t="s">
        <v>4074</v>
      </c>
      <c r="I303" s="664">
        <v>34.700000000000003</v>
      </c>
      <c r="J303" s="664">
        <v>24</v>
      </c>
      <c r="K303" s="665">
        <v>832.76</v>
      </c>
    </row>
    <row r="304" spans="1:11" ht="14.4" customHeight="1" x14ac:dyDescent="0.3">
      <c r="A304" s="660" t="s">
        <v>564</v>
      </c>
      <c r="B304" s="661" t="s">
        <v>2167</v>
      </c>
      <c r="C304" s="662" t="s">
        <v>577</v>
      </c>
      <c r="D304" s="663" t="s">
        <v>2170</v>
      </c>
      <c r="E304" s="662" t="s">
        <v>4355</v>
      </c>
      <c r="F304" s="663" t="s">
        <v>4356</v>
      </c>
      <c r="G304" s="662" t="s">
        <v>3559</v>
      </c>
      <c r="H304" s="662" t="s">
        <v>3560</v>
      </c>
      <c r="I304" s="664">
        <v>12.773888888888893</v>
      </c>
      <c r="J304" s="664">
        <v>134</v>
      </c>
      <c r="K304" s="665">
        <v>1696.3200000000002</v>
      </c>
    </row>
    <row r="305" spans="1:11" ht="14.4" customHeight="1" x14ac:dyDescent="0.3">
      <c r="A305" s="660" t="s">
        <v>564</v>
      </c>
      <c r="B305" s="661" t="s">
        <v>2167</v>
      </c>
      <c r="C305" s="662" t="s">
        <v>577</v>
      </c>
      <c r="D305" s="663" t="s">
        <v>2170</v>
      </c>
      <c r="E305" s="662" t="s">
        <v>4355</v>
      </c>
      <c r="F305" s="663" t="s">
        <v>4356</v>
      </c>
      <c r="G305" s="662" t="s">
        <v>4075</v>
      </c>
      <c r="H305" s="662" t="s">
        <v>4076</v>
      </c>
      <c r="I305" s="664">
        <v>39.659999999999997</v>
      </c>
      <c r="J305" s="664">
        <v>8</v>
      </c>
      <c r="K305" s="665">
        <v>317.28000000000003</v>
      </c>
    </row>
    <row r="306" spans="1:11" ht="14.4" customHeight="1" x14ac:dyDescent="0.3">
      <c r="A306" s="660" t="s">
        <v>564</v>
      </c>
      <c r="B306" s="661" t="s">
        <v>2167</v>
      </c>
      <c r="C306" s="662" t="s">
        <v>577</v>
      </c>
      <c r="D306" s="663" t="s">
        <v>2170</v>
      </c>
      <c r="E306" s="662" t="s">
        <v>4355</v>
      </c>
      <c r="F306" s="663" t="s">
        <v>4356</v>
      </c>
      <c r="G306" s="662" t="s">
        <v>3569</v>
      </c>
      <c r="H306" s="662" t="s">
        <v>3570</v>
      </c>
      <c r="I306" s="664">
        <v>25.55</v>
      </c>
      <c r="J306" s="664">
        <v>48</v>
      </c>
      <c r="K306" s="665">
        <v>1226.43</v>
      </c>
    </row>
    <row r="307" spans="1:11" ht="14.4" customHeight="1" x14ac:dyDescent="0.3">
      <c r="A307" s="660" t="s">
        <v>564</v>
      </c>
      <c r="B307" s="661" t="s">
        <v>2167</v>
      </c>
      <c r="C307" s="662" t="s">
        <v>577</v>
      </c>
      <c r="D307" s="663" t="s">
        <v>2170</v>
      </c>
      <c r="E307" s="662" t="s">
        <v>4355</v>
      </c>
      <c r="F307" s="663" t="s">
        <v>4356</v>
      </c>
      <c r="G307" s="662" t="s">
        <v>4077</v>
      </c>
      <c r="H307" s="662" t="s">
        <v>4078</v>
      </c>
      <c r="I307" s="664">
        <v>1.3799999999999994</v>
      </c>
      <c r="J307" s="664">
        <v>2700</v>
      </c>
      <c r="K307" s="665">
        <v>3726</v>
      </c>
    </row>
    <row r="308" spans="1:11" ht="14.4" customHeight="1" x14ac:dyDescent="0.3">
      <c r="A308" s="660" t="s">
        <v>564</v>
      </c>
      <c r="B308" s="661" t="s">
        <v>2167</v>
      </c>
      <c r="C308" s="662" t="s">
        <v>577</v>
      </c>
      <c r="D308" s="663" t="s">
        <v>2170</v>
      </c>
      <c r="E308" s="662" t="s">
        <v>4355</v>
      </c>
      <c r="F308" s="663" t="s">
        <v>4356</v>
      </c>
      <c r="G308" s="662" t="s">
        <v>3495</v>
      </c>
      <c r="H308" s="662" t="s">
        <v>3496</v>
      </c>
      <c r="I308" s="664">
        <v>41.539090909090916</v>
      </c>
      <c r="J308" s="664">
        <v>454</v>
      </c>
      <c r="K308" s="665">
        <v>18858.529999999995</v>
      </c>
    </row>
    <row r="309" spans="1:11" ht="14.4" customHeight="1" x14ac:dyDescent="0.3">
      <c r="A309" s="660" t="s">
        <v>564</v>
      </c>
      <c r="B309" s="661" t="s">
        <v>2167</v>
      </c>
      <c r="C309" s="662" t="s">
        <v>577</v>
      </c>
      <c r="D309" s="663" t="s">
        <v>2170</v>
      </c>
      <c r="E309" s="662" t="s">
        <v>4355</v>
      </c>
      <c r="F309" s="663" t="s">
        <v>4356</v>
      </c>
      <c r="G309" s="662" t="s">
        <v>3585</v>
      </c>
      <c r="H309" s="662" t="s">
        <v>3586</v>
      </c>
      <c r="I309" s="664">
        <v>0.59849999999999981</v>
      </c>
      <c r="J309" s="664">
        <v>4050</v>
      </c>
      <c r="K309" s="665">
        <v>2423</v>
      </c>
    </row>
    <row r="310" spans="1:11" ht="14.4" customHeight="1" x14ac:dyDescent="0.3">
      <c r="A310" s="660" t="s">
        <v>564</v>
      </c>
      <c r="B310" s="661" t="s">
        <v>2167</v>
      </c>
      <c r="C310" s="662" t="s">
        <v>577</v>
      </c>
      <c r="D310" s="663" t="s">
        <v>2170</v>
      </c>
      <c r="E310" s="662" t="s">
        <v>4355</v>
      </c>
      <c r="F310" s="663" t="s">
        <v>4356</v>
      </c>
      <c r="G310" s="662" t="s">
        <v>4079</v>
      </c>
      <c r="H310" s="662" t="s">
        <v>4080</v>
      </c>
      <c r="I310" s="664">
        <v>39.729999999999997</v>
      </c>
      <c r="J310" s="664">
        <v>100</v>
      </c>
      <c r="K310" s="665">
        <v>3973.1499999999996</v>
      </c>
    </row>
    <row r="311" spans="1:11" ht="14.4" customHeight="1" x14ac:dyDescent="0.3">
      <c r="A311" s="660" t="s">
        <v>564</v>
      </c>
      <c r="B311" s="661" t="s">
        <v>2167</v>
      </c>
      <c r="C311" s="662" t="s">
        <v>577</v>
      </c>
      <c r="D311" s="663" t="s">
        <v>2170</v>
      </c>
      <c r="E311" s="662" t="s">
        <v>4355</v>
      </c>
      <c r="F311" s="663" t="s">
        <v>4356</v>
      </c>
      <c r="G311" s="662" t="s">
        <v>4081</v>
      </c>
      <c r="H311" s="662" t="s">
        <v>4082</v>
      </c>
      <c r="I311" s="664">
        <v>19.805454545454548</v>
      </c>
      <c r="J311" s="664">
        <v>63</v>
      </c>
      <c r="K311" s="665">
        <v>1247.7400000000002</v>
      </c>
    </row>
    <row r="312" spans="1:11" ht="14.4" customHeight="1" x14ac:dyDescent="0.3">
      <c r="A312" s="660" t="s">
        <v>564</v>
      </c>
      <c r="B312" s="661" t="s">
        <v>2167</v>
      </c>
      <c r="C312" s="662" t="s">
        <v>577</v>
      </c>
      <c r="D312" s="663" t="s">
        <v>2170</v>
      </c>
      <c r="E312" s="662" t="s">
        <v>4355</v>
      </c>
      <c r="F312" s="663" t="s">
        <v>4356</v>
      </c>
      <c r="G312" s="662" t="s">
        <v>3499</v>
      </c>
      <c r="H312" s="662" t="s">
        <v>3500</v>
      </c>
      <c r="I312" s="664">
        <v>26.170000000000005</v>
      </c>
      <c r="J312" s="664">
        <v>14</v>
      </c>
      <c r="K312" s="665">
        <v>366.38</v>
      </c>
    </row>
    <row r="313" spans="1:11" ht="14.4" customHeight="1" x14ac:dyDescent="0.3">
      <c r="A313" s="660" t="s">
        <v>564</v>
      </c>
      <c r="B313" s="661" t="s">
        <v>2167</v>
      </c>
      <c r="C313" s="662" t="s">
        <v>577</v>
      </c>
      <c r="D313" s="663" t="s">
        <v>2170</v>
      </c>
      <c r="E313" s="662" t="s">
        <v>4355</v>
      </c>
      <c r="F313" s="663" t="s">
        <v>4356</v>
      </c>
      <c r="G313" s="662" t="s">
        <v>4083</v>
      </c>
      <c r="H313" s="662" t="s">
        <v>4084</v>
      </c>
      <c r="I313" s="664">
        <v>13.16</v>
      </c>
      <c r="J313" s="664">
        <v>24</v>
      </c>
      <c r="K313" s="665">
        <v>315.74</v>
      </c>
    </row>
    <row r="314" spans="1:11" ht="14.4" customHeight="1" x14ac:dyDescent="0.3">
      <c r="A314" s="660" t="s">
        <v>564</v>
      </c>
      <c r="B314" s="661" t="s">
        <v>2167</v>
      </c>
      <c r="C314" s="662" t="s">
        <v>577</v>
      </c>
      <c r="D314" s="663" t="s">
        <v>2170</v>
      </c>
      <c r="E314" s="662" t="s">
        <v>4355</v>
      </c>
      <c r="F314" s="663" t="s">
        <v>4356</v>
      </c>
      <c r="G314" s="662" t="s">
        <v>4085</v>
      </c>
      <c r="H314" s="662" t="s">
        <v>4086</v>
      </c>
      <c r="I314" s="664">
        <v>9.7200000000000006</v>
      </c>
      <c r="J314" s="664">
        <v>58</v>
      </c>
      <c r="K314" s="665">
        <v>563.76</v>
      </c>
    </row>
    <row r="315" spans="1:11" ht="14.4" customHeight="1" x14ac:dyDescent="0.3">
      <c r="A315" s="660" t="s">
        <v>564</v>
      </c>
      <c r="B315" s="661" t="s">
        <v>2167</v>
      </c>
      <c r="C315" s="662" t="s">
        <v>577</v>
      </c>
      <c r="D315" s="663" t="s">
        <v>2170</v>
      </c>
      <c r="E315" s="662" t="s">
        <v>4355</v>
      </c>
      <c r="F315" s="663" t="s">
        <v>4356</v>
      </c>
      <c r="G315" s="662" t="s">
        <v>3615</v>
      </c>
      <c r="H315" s="662" t="s">
        <v>3616</v>
      </c>
      <c r="I315" s="664">
        <v>7.5114285714285716</v>
      </c>
      <c r="J315" s="664">
        <v>46</v>
      </c>
      <c r="K315" s="665">
        <v>345.56</v>
      </c>
    </row>
    <row r="316" spans="1:11" ht="14.4" customHeight="1" x14ac:dyDescent="0.3">
      <c r="A316" s="660" t="s">
        <v>564</v>
      </c>
      <c r="B316" s="661" t="s">
        <v>2167</v>
      </c>
      <c r="C316" s="662" t="s">
        <v>577</v>
      </c>
      <c r="D316" s="663" t="s">
        <v>2170</v>
      </c>
      <c r="E316" s="662" t="s">
        <v>4355</v>
      </c>
      <c r="F316" s="663" t="s">
        <v>4356</v>
      </c>
      <c r="G316" s="662" t="s">
        <v>3501</v>
      </c>
      <c r="H316" s="662" t="s">
        <v>3502</v>
      </c>
      <c r="I316" s="664">
        <v>0.85333333333333317</v>
      </c>
      <c r="J316" s="664">
        <v>600</v>
      </c>
      <c r="K316" s="665">
        <v>512</v>
      </c>
    </row>
    <row r="317" spans="1:11" ht="14.4" customHeight="1" x14ac:dyDescent="0.3">
      <c r="A317" s="660" t="s">
        <v>564</v>
      </c>
      <c r="B317" s="661" t="s">
        <v>2167</v>
      </c>
      <c r="C317" s="662" t="s">
        <v>577</v>
      </c>
      <c r="D317" s="663" t="s">
        <v>2170</v>
      </c>
      <c r="E317" s="662" t="s">
        <v>4355</v>
      </c>
      <c r="F317" s="663" t="s">
        <v>4356</v>
      </c>
      <c r="G317" s="662" t="s">
        <v>3503</v>
      </c>
      <c r="H317" s="662" t="s">
        <v>3504</v>
      </c>
      <c r="I317" s="664">
        <v>1.5149999999999999</v>
      </c>
      <c r="J317" s="664">
        <v>350</v>
      </c>
      <c r="K317" s="665">
        <v>530.5</v>
      </c>
    </row>
    <row r="318" spans="1:11" ht="14.4" customHeight="1" x14ac:dyDescent="0.3">
      <c r="A318" s="660" t="s">
        <v>564</v>
      </c>
      <c r="B318" s="661" t="s">
        <v>2167</v>
      </c>
      <c r="C318" s="662" t="s">
        <v>577</v>
      </c>
      <c r="D318" s="663" t="s">
        <v>2170</v>
      </c>
      <c r="E318" s="662" t="s">
        <v>4355</v>
      </c>
      <c r="F318" s="663" t="s">
        <v>4356</v>
      </c>
      <c r="G318" s="662" t="s">
        <v>3631</v>
      </c>
      <c r="H318" s="662" t="s">
        <v>3632</v>
      </c>
      <c r="I318" s="664">
        <v>11.74</v>
      </c>
      <c r="J318" s="664">
        <v>1</v>
      </c>
      <c r="K318" s="665">
        <v>11.74</v>
      </c>
    </row>
    <row r="319" spans="1:11" ht="14.4" customHeight="1" x14ac:dyDescent="0.3">
      <c r="A319" s="660" t="s">
        <v>564</v>
      </c>
      <c r="B319" s="661" t="s">
        <v>2167</v>
      </c>
      <c r="C319" s="662" t="s">
        <v>577</v>
      </c>
      <c r="D319" s="663" t="s">
        <v>2170</v>
      </c>
      <c r="E319" s="662" t="s">
        <v>4355</v>
      </c>
      <c r="F319" s="663" t="s">
        <v>4356</v>
      </c>
      <c r="G319" s="662" t="s">
        <v>3633</v>
      </c>
      <c r="H319" s="662" t="s">
        <v>3634</v>
      </c>
      <c r="I319" s="664">
        <v>14.08</v>
      </c>
      <c r="J319" s="664">
        <v>1</v>
      </c>
      <c r="K319" s="665">
        <v>14.08</v>
      </c>
    </row>
    <row r="320" spans="1:11" ht="14.4" customHeight="1" x14ac:dyDescent="0.3">
      <c r="A320" s="660" t="s">
        <v>564</v>
      </c>
      <c r="B320" s="661" t="s">
        <v>2167</v>
      </c>
      <c r="C320" s="662" t="s">
        <v>577</v>
      </c>
      <c r="D320" s="663" t="s">
        <v>2170</v>
      </c>
      <c r="E320" s="662" t="s">
        <v>4355</v>
      </c>
      <c r="F320" s="663" t="s">
        <v>4356</v>
      </c>
      <c r="G320" s="662" t="s">
        <v>3637</v>
      </c>
      <c r="H320" s="662" t="s">
        <v>3638</v>
      </c>
      <c r="I320" s="664">
        <v>7.1</v>
      </c>
      <c r="J320" s="664">
        <v>1</v>
      </c>
      <c r="K320" s="665">
        <v>7.1</v>
      </c>
    </row>
    <row r="321" spans="1:11" ht="14.4" customHeight="1" x14ac:dyDescent="0.3">
      <c r="A321" s="660" t="s">
        <v>564</v>
      </c>
      <c r="B321" s="661" t="s">
        <v>2167</v>
      </c>
      <c r="C321" s="662" t="s">
        <v>577</v>
      </c>
      <c r="D321" s="663" t="s">
        <v>2170</v>
      </c>
      <c r="E321" s="662" t="s">
        <v>4355</v>
      </c>
      <c r="F321" s="663" t="s">
        <v>4356</v>
      </c>
      <c r="G321" s="662" t="s">
        <v>3645</v>
      </c>
      <c r="H321" s="662" t="s">
        <v>3646</v>
      </c>
      <c r="I321" s="664">
        <v>8.2799999999999994</v>
      </c>
      <c r="J321" s="664">
        <v>1</v>
      </c>
      <c r="K321" s="665">
        <v>8.2799999999999994</v>
      </c>
    </row>
    <row r="322" spans="1:11" ht="14.4" customHeight="1" x14ac:dyDescent="0.3">
      <c r="A322" s="660" t="s">
        <v>564</v>
      </c>
      <c r="B322" s="661" t="s">
        <v>2167</v>
      </c>
      <c r="C322" s="662" t="s">
        <v>577</v>
      </c>
      <c r="D322" s="663" t="s">
        <v>2170</v>
      </c>
      <c r="E322" s="662" t="s">
        <v>4355</v>
      </c>
      <c r="F322" s="663" t="s">
        <v>4356</v>
      </c>
      <c r="G322" s="662" t="s">
        <v>3647</v>
      </c>
      <c r="H322" s="662" t="s">
        <v>3648</v>
      </c>
      <c r="I322" s="664">
        <v>5.92</v>
      </c>
      <c r="J322" s="664">
        <v>1</v>
      </c>
      <c r="K322" s="665">
        <v>5.92</v>
      </c>
    </row>
    <row r="323" spans="1:11" ht="14.4" customHeight="1" x14ac:dyDescent="0.3">
      <c r="A323" s="660" t="s">
        <v>564</v>
      </c>
      <c r="B323" s="661" t="s">
        <v>2167</v>
      </c>
      <c r="C323" s="662" t="s">
        <v>577</v>
      </c>
      <c r="D323" s="663" t="s">
        <v>2170</v>
      </c>
      <c r="E323" s="662" t="s">
        <v>4355</v>
      </c>
      <c r="F323" s="663" t="s">
        <v>4356</v>
      </c>
      <c r="G323" s="662" t="s">
        <v>3651</v>
      </c>
      <c r="H323" s="662" t="s">
        <v>3652</v>
      </c>
      <c r="I323" s="664">
        <v>2.54</v>
      </c>
      <c r="J323" s="664">
        <v>18</v>
      </c>
      <c r="K323" s="665">
        <v>45.72</v>
      </c>
    </row>
    <row r="324" spans="1:11" ht="14.4" customHeight="1" x14ac:dyDescent="0.3">
      <c r="A324" s="660" t="s">
        <v>564</v>
      </c>
      <c r="B324" s="661" t="s">
        <v>2167</v>
      </c>
      <c r="C324" s="662" t="s">
        <v>577</v>
      </c>
      <c r="D324" s="663" t="s">
        <v>2170</v>
      </c>
      <c r="E324" s="662" t="s">
        <v>4355</v>
      </c>
      <c r="F324" s="663" t="s">
        <v>4356</v>
      </c>
      <c r="G324" s="662" t="s">
        <v>4087</v>
      </c>
      <c r="H324" s="662" t="s">
        <v>4088</v>
      </c>
      <c r="I324" s="664">
        <v>53.43</v>
      </c>
      <c r="J324" s="664">
        <v>24</v>
      </c>
      <c r="K324" s="665">
        <v>1282.31</v>
      </c>
    </row>
    <row r="325" spans="1:11" ht="14.4" customHeight="1" x14ac:dyDescent="0.3">
      <c r="A325" s="660" t="s">
        <v>564</v>
      </c>
      <c r="B325" s="661" t="s">
        <v>2167</v>
      </c>
      <c r="C325" s="662" t="s">
        <v>577</v>
      </c>
      <c r="D325" s="663" t="s">
        <v>2170</v>
      </c>
      <c r="E325" s="662" t="s">
        <v>4357</v>
      </c>
      <c r="F325" s="663" t="s">
        <v>4358</v>
      </c>
      <c r="G325" s="662" t="s">
        <v>3681</v>
      </c>
      <c r="H325" s="662" t="s">
        <v>3682</v>
      </c>
      <c r="I325" s="664">
        <v>11.145714285714286</v>
      </c>
      <c r="J325" s="664">
        <v>570</v>
      </c>
      <c r="K325" s="665">
        <v>6353.2</v>
      </c>
    </row>
    <row r="326" spans="1:11" ht="14.4" customHeight="1" x14ac:dyDescent="0.3">
      <c r="A326" s="660" t="s">
        <v>564</v>
      </c>
      <c r="B326" s="661" t="s">
        <v>2167</v>
      </c>
      <c r="C326" s="662" t="s">
        <v>577</v>
      </c>
      <c r="D326" s="663" t="s">
        <v>2170</v>
      </c>
      <c r="E326" s="662" t="s">
        <v>4357</v>
      </c>
      <c r="F326" s="663" t="s">
        <v>4358</v>
      </c>
      <c r="G326" s="662" t="s">
        <v>3683</v>
      </c>
      <c r="H326" s="662" t="s">
        <v>3684</v>
      </c>
      <c r="I326" s="664">
        <v>1.0940000000000001</v>
      </c>
      <c r="J326" s="664">
        <v>4500</v>
      </c>
      <c r="K326" s="665">
        <v>4925</v>
      </c>
    </row>
    <row r="327" spans="1:11" ht="14.4" customHeight="1" x14ac:dyDescent="0.3">
      <c r="A327" s="660" t="s">
        <v>564</v>
      </c>
      <c r="B327" s="661" t="s">
        <v>2167</v>
      </c>
      <c r="C327" s="662" t="s">
        <v>577</v>
      </c>
      <c r="D327" s="663" t="s">
        <v>2170</v>
      </c>
      <c r="E327" s="662" t="s">
        <v>4357</v>
      </c>
      <c r="F327" s="663" t="s">
        <v>4358</v>
      </c>
      <c r="G327" s="662" t="s">
        <v>3507</v>
      </c>
      <c r="H327" s="662" t="s">
        <v>3508</v>
      </c>
      <c r="I327" s="664">
        <v>1.6761904761904762</v>
      </c>
      <c r="J327" s="664">
        <v>4600</v>
      </c>
      <c r="K327" s="665">
        <v>7710</v>
      </c>
    </row>
    <row r="328" spans="1:11" ht="14.4" customHeight="1" x14ac:dyDescent="0.3">
      <c r="A328" s="660" t="s">
        <v>564</v>
      </c>
      <c r="B328" s="661" t="s">
        <v>2167</v>
      </c>
      <c r="C328" s="662" t="s">
        <v>577</v>
      </c>
      <c r="D328" s="663" t="s">
        <v>2170</v>
      </c>
      <c r="E328" s="662" t="s">
        <v>4357</v>
      </c>
      <c r="F328" s="663" t="s">
        <v>4358</v>
      </c>
      <c r="G328" s="662" t="s">
        <v>3685</v>
      </c>
      <c r="H328" s="662" t="s">
        <v>3686</v>
      </c>
      <c r="I328" s="664">
        <v>0.47529411764705892</v>
      </c>
      <c r="J328" s="664">
        <v>3200</v>
      </c>
      <c r="K328" s="665">
        <v>1521</v>
      </c>
    </row>
    <row r="329" spans="1:11" ht="14.4" customHeight="1" x14ac:dyDescent="0.3">
      <c r="A329" s="660" t="s">
        <v>564</v>
      </c>
      <c r="B329" s="661" t="s">
        <v>2167</v>
      </c>
      <c r="C329" s="662" t="s">
        <v>577</v>
      </c>
      <c r="D329" s="663" t="s">
        <v>2170</v>
      </c>
      <c r="E329" s="662" t="s">
        <v>4357</v>
      </c>
      <c r="F329" s="663" t="s">
        <v>4358</v>
      </c>
      <c r="G329" s="662" t="s">
        <v>3687</v>
      </c>
      <c r="H329" s="662" t="s">
        <v>3688</v>
      </c>
      <c r="I329" s="664">
        <v>0.67</v>
      </c>
      <c r="J329" s="664">
        <v>4300</v>
      </c>
      <c r="K329" s="665">
        <v>2881</v>
      </c>
    </row>
    <row r="330" spans="1:11" ht="14.4" customHeight="1" x14ac:dyDescent="0.3">
      <c r="A330" s="660" t="s">
        <v>564</v>
      </c>
      <c r="B330" s="661" t="s">
        <v>2167</v>
      </c>
      <c r="C330" s="662" t="s">
        <v>577</v>
      </c>
      <c r="D330" s="663" t="s">
        <v>2170</v>
      </c>
      <c r="E330" s="662" t="s">
        <v>4357</v>
      </c>
      <c r="F330" s="663" t="s">
        <v>4358</v>
      </c>
      <c r="G330" s="662" t="s">
        <v>4089</v>
      </c>
      <c r="H330" s="662" t="s">
        <v>4090</v>
      </c>
      <c r="I330" s="664">
        <v>47.19</v>
      </c>
      <c r="J330" s="664">
        <v>20</v>
      </c>
      <c r="K330" s="665">
        <v>943.8</v>
      </c>
    </row>
    <row r="331" spans="1:11" ht="14.4" customHeight="1" x14ac:dyDescent="0.3">
      <c r="A331" s="660" t="s">
        <v>564</v>
      </c>
      <c r="B331" s="661" t="s">
        <v>2167</v>
      </c>
      <c r="C331" s="662" t="s">
        <v>577</v>
      </c>
      <c r="D331" s="663" t="s">
        <v>2170</v>
      </c>
      <c r="E331" s="662" t="s">
        <v>4357</v>
      </c>
      <c r="F331" s="663" t="s">
        <v>4358</v>
      </c>
      <c r="G331" s="662" t="s">
        <v>4091</v>
      </c>
      <c r="H331" s="662" t="s">
        <v>4092</v>
      </c>
      <c r="I331" s="664">
        <v>17.936666666666667</v>
      </c>
      <c r="J331" s="664">
        <v>60</v>
      </c>
      <c r="K331" s="665">
        <v>1076.2</v>
      </c>
    </row>
    <row r="332" spans="1:11" ht="14.4" customHeight="1" x14ac:dyDescent="0.3">
      <c r="A332" s="660" t="s">
        <v>564</v>
      </c>
      <c r="B332" s="661" t="s">
        <v>2167</v>
      </c>
      <c r="C332" s="662" t="s">
        <v>577</v>
      </c>
      <c r="D332" s="663" t="s">
        <v>2170</v>
      </c>
      <c r="E332" s="662" t="s">
        <v>4357</v>
      </c>
      <c r="F332" s="663" t="s">
        <v>4358</v>
      </c>
      <c r="G332" s="662" t="s">
        <v>4093</v>
      </c>
      <c r="H332" s="662" t="s">
        <v>4094</v>
      </c>
      <c r="I332" s="664">
        <v>105.0275</v>
      </c>
      <c r="J332" s="664">
        <v>100</v>
      </c>
      <c r="K332" s="665">
        <v>10502.86</v>
      </c>
    </row>
    <row r="333" spans="1:11" ht="14.4" customHeight="1" x14ac:dyDescent="0.3">
      <c r="A333" s="660" t="s">
        <v>564</v>
      </c>
      <c r="B333" s="661" t="s">
        <v>2167</v>
      </c>
      <c r="C333" s="662" t="s">
        <v>577</v>
      </c>
      <c r="D333" s="663" t="s">
        <v>2170</v>
      </c>
      <c r="E333" s="662" t="s">
        <v>4357</v>
      </c>
      <c r="F333" s="663" t="s">
        <v>4358</v>
      </c>
      <c r="G333" s="662" t="s">
        <v>4095</v>
      </c>
      <c r="H333" s="662" t="s">
        <v>4096</v>
      </c>
      <c r="I333" s="664">
        <v>105.03000000000002</v>
      </c>
      <c r="J333" s="664">
        <v>80</v>
      </c>
      <c r="K333" s="665">
        <v>8402.2200000000012</v>
      </c>
    </row>
    <row r="334" spans="1:11" ht="14.4" customHeight="1" x14ac:dyDescent="0.3">
      <c r="A334" s="660" t="s">
        <v>564</v>
      </c>
      <c r="B334" s="661" t="s">
        <v>2167</v>
      </c>
      <c r="C334" s="662" t="s">
        <v>577</v>
      </c>
      <c r="D334" s="663" t="s">
        <v>2170</v>
      </c>
      <c r="E334" s="662" t="s">
        <v>4357</v>
      </c>
      <c r="F334" s="663" t="s">
        <v>4358</v>
      </c>
      <c r="G334" s="662" t="s">
        <v>4097</v>
      </c>
      <c r="H334" s="662" t="s">
        <v>4098</v>
      </c>
      <c r="I334" s="664">
        <v>81.734999999999999</v>
      </c>
      <c r="J334" s="664">
        <v>90</v>
      </c>
      <c r="K334" s="665">
        <v>7356.2000000000007</v>
      </c>
    </row>
    <row r="335" spans="1:11" ht="14.4" customHeight="1" x14ac:dyDescent="0.3">
      <c r="A335" s="660" t="s">
        <v>564</v>
      </c>
      <c r="B335" s="661" t="s">
        <v>2167</v>
      </c>
      <c r="C335" s="662" t="s">
        <v>577</v>
      </c>
      <c r="D335" s="663" t="s">
        <v>2170</v>
      </c>
      <c r="E335" s="662" t="s">
        <v>4357</v>
      </c>
      <c r="F335" s="663" t="s">
        <v>4358</v>
      </c>
      <c r="G335" s="662" t="s">
        <v>4099</v>
      </c>
      <c r="H335" s="662" t="s">
        <v>4100</v>
      </c>
      <c r="I335" s="664">
        <v>17.827857142857145</v>
      </c>
      <c r="J335" s="664">
        <v>310</v>
      </c>
      <c r="K335" s="665">
        <v>5528.0999999999995</v>
      </c>
    </row>
    <row r="336" spans="1:11" ht="14.4" customHeight="1" x14ac:dyDescent="0.3">
      <c r="A336" s="660" t="s">
        <v>564</v>
      </c>
      <c r="B336" s="661" t="s">
        <v>2167</v>
      </c>
      <c r="C336" s="662" t="s">
        <v>577</v>
      </c>
      <c r="D336" s="663" t="s">
        <v>2170</v>
      </c>
      <c r="E336" s="662" t="s">
        <v>4357</v>
      </c>
      <c r="F336" s="663" t="s">
        <v>4358</v>
      </c>
      <c r="G336" s="662" t="s">
        <v>3713</v>
      </c>
      <c r="H336" s="662" t="s">
        <v>3714</v>
      </c>
      <c r="I336" s="664">
        <v>17.906315789473684</v>
      </c>
      <c r="J336" s="664">
        <v>530</v>
      </c>
      <c r="K336" s="665">
        <v>9490.4</v>
      </c>
    </row>
    <row r="337" spans="1:11" ht="14.4" customHeight="1" x14ac:dyDescent="0.3">
      <c r="A337" s="660" t="s">
        <v>564</v>
      </c>
      <c r="B337" s="661" t="s">
        <v>2167</v>
      </c>
      <c r="C337" s="662" t="s">
        <v>577</v>
      </c>
      <c r="D337" s="663" t="s">
        <v>2170</v>
      </c>
      <c r="E337" s="662" t="s">
        <v>4357</v>
      </c>
      <c r="F337" s="663" t="s">
        <v>4358</v>
      </c>
      <c r="G337" s="662" t="s">
        <v>3715</v>
      </c>
      <c r="H337" s="662" t="s">
        <v>3716</v>
      </c>
      <c r="I337" s="664">
        <v>17.907777777777778</v>
      </c>
      <c r="J337" s="664">
        <v>140</v>
      </c>
      <c r="K337" s="665">
        <v>2507.12</v>
      </c>
    </row>
    <row r="338" spans="1:11" ht="14.4" customHeight="1" x14ac:dyDescent="0.3">
      <c r="A338" s="660" t="s">
        <v>564</v>
      </c>
      <c r="B338" s="661" t="s">
        <v>2167</v>
      </c>
      <c r="C338" s="662" t="s">
        <v>577</v>
      </c>
      <c r="D338" s="663" t="s">
        <v>2170</v>
      </c>
      <c r="E338" s="662" t="s">
        <v>4357</v>
      </c>
      <c r="F338" s="663" t="s">
        <v>4358</v>
      </c>
      <c r="G338" s="662" t="s">
        <v>4101</v>
      </c>
      <c r="H338" s="662" t="s">
        <v>4102</v>
      </c>
      <c r="I338" s="664">
        <v>17.894000000000002</v>
      </c>
      <c r="J338" s="664">
        <v>80</v>
      </c>
      <c r="K338" s="665">
        <v>1431.6000000000001</v>
      </c>
    </row>
    <row r="339" spans="1:11" ht="14.4" customHeight="1" x14ac:dyDescent="0.3">
      <c r="A339" s="660" t="s">
        <v>564</v>
      </c>
      <c r="B339" s="661" t="s">
        <v>2167</v>
      </c>
      <c r="C339" s="662" t="s">
        <v>577</v>
      </c>
      <c r="D339" s="663" t="s">
        <v>2170</v>
      </c>
      <c r="E339" s="662" t="s">
        <v>4357</v>
      </c>
      <c r="F339" s="663" t="s">
        <v>4358</v>
      </c>
      <c r="G339" s="662" t="s">
        <v>4103</v>
      </c>
      <c r="H339" s="662" t="s">
        <v>4104</v>
      </c>
      <c r="I339" s="664">
        <v>17.904999999999998</v>
      </c>
      <c r="J339" s="664">
        <v>30</v>
      </c>
      <c r="K339" s="665">
        <v>537.16</v>
      </c>
    </row>
    <row r="340" spans="1:11" ht="14.4" customHeight="1" x14ac:dyDescent="0.3">
      <c r="A340" s="660" t="s">
        <v>564</v>
      </c>
      <c r="B340" s="661" t="s">
        <v>2167</v>
      </c>
      <c r="C340" s="662" t="s">
        <v>577</v>
      </c>
      <c r="D340" s="663" t="s">
        <v>2170</v>
      </c>
      <c r="E340" s="662" t="s">
        <v>4357</v>
      </c>
      <c r="F340" s="663" t="s">
        <v>4358</v>
      </c>
      <c r="G340" s="662" t="s">
        <v>3717</v>
      </c>
      <c r="H340" s="662" t="s">
        <v>3718</v>
      </c>
      <c r="I340" s="664">
        <v>17.90789473684211</v>
      </c>
      <c r="J340" s="664">
        <v>760</v>
      </c>
      <c r="K340" s="665">
        <v>13609.369999999997</v>
      </c>
    </row>
    <row r="341" spans="1:11" ht="14.4" customHeight="1" x14ac:dyDescent="0.3">
      <c r="A341" s="660" t="s">
        <v>564</v>
      </c>
      <c r="B341" s="661" t="s">
        <v>2167</v>
      </c>
      <c r="C341" s="662" t="s">
        <v>577</v>
      </c>
      <c r="D341" s="663" t="s">
        <v>2170</v>
      </c>
      <c r="E341" s="662" t="s">
        <v>4357</v>
      </c>
      <c r="F341" s="663" t="s">
        <v>4358</v>
      </c>
      <c r="G341" s="662" t="s">
        <v>4105</v>
      </c>
      <c r="H341" s="662" t="s">
        <v>4106</v>
      </c>
      <c r="I341" s="664">
        <v>23.35</v>
      </c>
      <c r="J341" s="664">
        <v>100</v>
      </c>
      <c r="K341" s="665">
        <v>2335.29</v>
      </c>
    </row>
    <row r="342" spans="1:11" ht="14.4" customHeight="1" x14ac:dyDescent="0.3">
      <c r="A342" s="660" t="s">
        <v>564</v>
      </c>
      <c r="B342" s="661" t="s">
        <v>2167</v>
      </c>
      <c r="C342" s="662" t="s">
        <v>577</v>
      </c>
      <c r="D342" s="663" t="s">
        <v>2170</v>
      </c>
      <c r="E342" s="662" t="s">
        <v>4357</v>
      </c>
      <c r="F342" s="663" t="s">
        <v>4358</v>
      </c>
      <c r="G342" s="662" t="s">
        <v>4107</v>
      </c>
      <c r="H342" s="662" t="s">
        <v>4108</v>
      </c>
      <c r="I342" s="664">
        <v>403.04</v>
      </c>
      <c r="J342" s="664">
        <v>180</v>
      </c>
      <c r="K342" s="665">
        <v>72546.989999999991</v>
      </c>
    </row>
    <row r="343" spans="1:11" ht="14.4" customHeight="1" x14ac:dyDescent="0.3">
      <c r="A343" s="660" t="s">
        <v>564</v>
      </c>
      <c r="B343" s="661" t="s">
        <v>2167</v>
      </c>
      <c r="C343" s="662" t="s">
        <v>577</v>
      </c>
      <c r="D343" s="663" t="s">
        <v>2170</v>
      </c>
      <c r="E343" s="662" t="s">
        <v>4357</v>
      </c>
      <c r="F343" s="663" t="s">
        <v>4358</v>
      </c>
      <c r="G343" s="662" t="s">
        <v>3745</v>
      </c>
      <c r="H343" s="662" t="s">
        <v>3746</v>
      </c>
      <c r="I343" s="664">
        <v>33.880000000000003</v>
      </c>
      <c r="J343" s="664">
        <v>7</v>
      </c>
      <c r="K343" s="665">
        <v>237.16000000000003</v>
      </c>
    </row>
    <row r="344" spans="1:11" ht="14.4" customHeight="1" x14ac:dyDescent="0.3">
      <c r="A344" s="660" t="s">
        <v>564</v>
      </c>
      <c r="B344" s="661" t="s">
        <v>2167</v>
      </c>
      <c r="C344" s="662" t="s">
        <v>577</v>
      </c>
      <c r="D344" s="663" t="s">
        <v>2170</v>
      </c>
      <c r="E344" s="662" t="s">
        <v>4357</v>
      </c>
      <c r="F344" s="663" t="s">
        <v>4358</v>
      </c>
      <c r="G344" s="662" t="s">
        <v>3757</v>
      </c>
      <c r="H344" s="662" t="s">
        <v>3758</v>
      </c>
      <c r="I344" s="664">
        <v>1.6352173913043477</v>
      </c>
      <c r="J344" s="664">
        <v>9950</v>
      </c>
      <c r="K344" s="665">
        <v>16278</v>
      </c>
    </row>
    <row r="345" spans="1:11" ht="14.4" customHeight="1" x14ac:dyDescent="0.3">
      <c r="A345" s="660" t="s">
        <v>564</v>
      </c>
      <c r="B345" s="661" t="s">
        <v>2167</v>
      </c>
      <c r="C345" s="662" t="s">
        <v>577</v>
      </c>
      <c r="D345" s="663" t="s">
        <v>2170</v>
      </c>
      <c r="E345" s="662" t="s">
        <v>4357</v>
      </c>
      <c r="F345" s="663" t="s">
        <v>4358</v>
      </c>
      <c r="G345" s="662" t="s">
        <v>3509</v>
      </c>
      <c r="H345" s="662" t="s">
        <v>3510</v>
      </c>
      <c r="I345" s="664">
        <v>5.129999999999999</v>
      </c>
      <c r="J345" s="664">
        <v>4480</v>
      </c>
      <c r="K345" s="665">
        <v>22982.400000000009</v>
      </c>
    </row>
    <row r="346" spans="1:11" ht="14.4" customHeight="1" x14ac:dyDescent="0.3">
      <c r="A346" s="660" t="s">
        <v>564</v>
      </c>
      <c r="B346" s="661" t="s">
        <v>2167</v>
      </c>
      <c r="C346" s="662" t="s">
        <v>577</v>
      </c>
      <c r="D346" s="663" t="s">
        <v>2170</v>
      </c>
      <c r="E346" s="662" t="s">
        <v>4357</v>
      </c>
      <c r="F346" s="663" t="s">
        <v>4358</v>
      </c>
      <c r="G346" s="662" t="s">
        <v>4109</v>
      </c>
      <c r="H346" s="662" t="s">
        <v>4110</v>
      </c>
      <c r="I346" s="664">
        <v>22.096666666666664</v>
      </c>
      <c r="J346" s="664">
        <v>80</v>
      </c>
      <c r="K346" s="665">
        <v>1767.65</v>
      </c>
    </row>
    <row r="347" spans="1:11" ht="14.4" customHeight="1" x14ac:dyDescent="0.3">
      <c r="A347" s="660" t="s">
        <v>564</v>
      </c>
      <c r="B347" s="661" t="s">
        <v>2167</v>
      </c>
      <c r="C347" s="662" t="s">
        <v>577</v>
      </c>
      <c r="D347" s="663" t="s">
        <v>2170</v>
      </c>
      <c r="E347" s="662" t="s">
        <v>4357</v>
      </c>
      <c r="F347" s="663" t="s">
        <v>4358</v>
      </c>
      <c r="G347" s="662" t="s">
        <v>3765</v>
      </c>
      <c r="H347" s="662" t="s">
        <v>3766</v>
      </c>
      <c r="I347" s="664">
        <v>193.84</v>
      </c>
      <c r="J347" s="664">
        <v>2</v>
      </c>
      <c r="K347" s="665">
        <v>387.68</v>
      </c>
    </row>
    <row r="348" spans="1:11" ht="14.4" customHeight="1" x14ac:dyDescent="0.3">
      <c r="A348" s="660" t="s">
        <v>564</v>
      </c>
      <c r="B348" s="661" t="s">
        <v>2167</v>
      </c>
      <c r="C348" s="662" t="s">
        <v>577</v>
      </c>
      <c r="D348" s="663" t="s">
        <v>2170</v>
      </c>
      <c r="E348" s="662" t="s">
        <v>4357</v>
      </c>
      <c r="F348" s="663" t="s">
        <v>4358</v>
      </c>
      <c r="G348" s="662" t="s">
        <v>3767</v>
      </c>
      <c r="H348" s="662" t="s">
        <v>3768</v>
      </c>
      <c r="I348" s="664">
        <v>7.9495238095238081</v>
      </c>
      <c r="J348" s="664">
        <v>1560</v>
      </c>
      <c r="K348" s="665">
        <v>12401</v>
      </c>
    </row>
    <row r="349" spans="1:11" ht="14.4" customHeight="1" x14ac:dyDescent="0.3">
      <c r="A349" s="660" t="s">
        <v>564</v>
      </c>
      <c r="B349" s="661" t="s">
        <v>2167</v>
      </c>
      <c r="C349" s="662" t="s">
        <v>577</v>
      </c>
      <c r="D349" s="663" t="s">
        <v>2170</v>
      </c>
      <c r="E349" s="662" t="s">
        <v>4357</v>
      </c>
      <c r="F349" s="663" t="s">
        <v>4358</v>
      </c>
      <c r="G349" s="662" t="s">
        <v>3777</v>
      </c>
      <c r="H349" s="662" t="s">
        <v>3778</v>
      </c>
      <c r="I349" s="664">
        <v>23.146000000000001</v>
      </c>
      <c r="J349" s="664">
        <v>800</v>
      </c>
      <c r="K349" s="665">
        <v>18517.580000000002</v>
      </c>
    </row>
    <row r="350" spans="1:11" ht="14.4" customHeight="1" x14ac:dyDescent="0.3">
      <c r="A350" s="660" t="s">
        <v>564</v>
      </c>
      <c r="B350" s="661" t="s">
        <v>2167</v>
      </c>
      <c r="C350" s="662" t="s">
        <v>577</v>
      </c>
      <c r="D350" s="663" t="s">
        <v>2170</v>
      </c>
      <c r="E350" s="662" t="s">
        <v>4357</v>
      </c>
      <c r="F350" s="663" t="s">
        <v>4358</v>
      </c>
      <c r="G350" s="662" t="s">
        <v>4111</v>
      </c>
      <c r="H350" s="662" t="s">
        <v>4112</v>
      </c>
      <c r="I350" s="664">
        <v>17.98</v>
      </c>
      <c r="J350" s="664">
        <v>500</v>
      </c>
      <c r="K350" s="665">
        <v>8990</v>
      </c>
    </row>
    <row r="351" spans="1:11" ht="14.4" customHeight="1" x14ac:dyDescent="0.3">
      <c r="A351" s="660" t="s">
        <v>564</v>
      </c>
      <c r="B351" s="661" t="s">
        <v>2167</v>
      </c>
      <c r="C351" s="662" t="s">
        <v>577</v>
      </c>
      <c r="D351" s="663" t="s">
        <v>2170</v>
      </c>
      <c r="E351" s="662" t="s">
        <v>4357</v>
      </c>
      <c r="F351" s="663" t="s">
        <v>4358</v>
      </c>
      <c r="G351" s="662" t="s">
        <v>4113</v>
      </c>
      <c r="H351" s="662" t="s">
        <v>4114</v>
      </c>
      <c r="I351" s="664">
        <v>17.98</v>
      </c>
      <c r="J351" s="664">
        <v>1350</v>
      </c>
      <c r="K351" s="665">
        <v>24273</v>
      </c>
    </row>
    <row r="352" spans="1:11" ht="14.4" customHeight="1" x14ac:dyDescent="0.3">
      <c r="A352" s="660" t="s">
        <v>564</v>
      </c>
      <c r="B352" s="661" t="s">
        <v>2167</v>
      </c>
      <c r="C352" s="662" t="s">
        <v>577</v>
      </c>
      <c r="D352" s="663" t="s">
        <v>2170</v>
      </c>
      <c r="E352" s="662" t="s">
        <v>4357</v>
      </c>
      <c r="F352" s="663" t="s">
        <v>4358</v>
      </c>
      <c r="G352" s="662" t="s">
        <v>3785</v>
      </c>
      <c r="H352" s="662" t="s">
        <v>3786</v>
      </c>
      <c r="I352" s="664">
        <v>11.500454545454545</v>
      </c>
      <c r="J352" s="664">
        <v>3000</v>
      </c>
      <c r="K352" s="665">
        <v>34501</v>
      </c>
    </row>
    <row r="353" spans="1:11" ht="14.4" customHeight="1" x14ac:dyDescent="0.3">
      <c r="A353" s="660" t="s">
        <v>564</v>
      </c>
      <c r="B353" s="661" t="s">
        <v>2167</v>
      </c>
      <c r="C353" s="662" t="s">
        <v>577</v>
      </c>
      <c r="D353" s="663" t="s">
        <v>2170</v>
      </c>
      <c r="E353" s="662" t="s">
        <v>4357</v>
      </c>
      <c r="F353" s="663" t="s">
        <v>4358</v>
      </c>
      <c r="G353" s="662" t="s">
        <v>4115</v>
      </c>
      <c r="H353" s="662" t="s">
        <v>4116</v>
      </c>
      <c r="I353" s="664">
        <v>17.98</v>
      </c>
      <c r="J353" s="664">
        <v>150</v>
      </c>
      <c r="K353" s="665">
        <v>2697.06</v>
      </c>
    </row>
    <row r="354" spans="1:11" ht="14.4" customHeight="1" x14ac:dyDescent="0.3">
      <c r="A354" s="660" t="s">
        <v>564</v>
      </c>
      <c r="B354" s="661" t="s">
        <v>2167</v>
      </c>
      <c r="C354" s="662" t="s">
        <v>577</v>
      </c>
      <c r="D354" s="663" t="s">
        <v>2170</v>
      </c>
      <c r="E354" s="662" t="s">
        <v>4357</v>
      </c>
      <c r="F354" s="663" t="s">
        <v>4358</v>
      </c>
      <c r="G354" s="662" t="s">
        <v>3789</v>
      </c>
      <c r="H354" s="662" t="s">
        <v>3790</v>
      </c>
      <c r="I354" s="664">
        <v>17.98</v>
      </c>
      <c r="J354" s="664">
        <v>450</v>
      </c>
      <c r="K354" s="665">
        <v>8091</v>
      </c>
    </row>
    <row r="355" spans="1:11" ht="14.4" customHeight="1" x14ac:dyDescent="0.3">
      <c r="A355" s="660" t="s">
        <v>564</v>
      </c>
      <c r="B355" s="661" t="s">
        <v>2167</v>
      </c>
      <c r="C355" s="662" t="s">
        <v>577</v>
      </c>
      <c r="D355" s="663" t="s">
        <v>2170</v>
      </c>
      <c r="E355" s="662" t="s">
        <v>4357</v>
      </c>
      <c r="F355" s="663" t="s">
        <v>4358</v>
      </c>
      <c r="G355" s="662" t="s">
        <v>4117</v>
      </c>
      <c r="H355" s="662" t="s">
        <v>4118</v>
      </c>
      <c r="I355" s="664">
        <v>38.5</v>
      </c>
      <c r="J355" s="664">
        <v>100</v>
      </c>
      <c r="K355" s="665">
        <v>3850.1099999999997</v>
      </c>
    </row>
    <row r="356" spans="1:11" ht="14.4" customHeight="1" x14ac:dyDescent="0.3">
      <c r="A356" s="660" t="s">
        <v>564</v>
      </c>
      <c r="B356" s="661" t="s">
        <v>2167</v>
      </c>
      <c r="C356" s="662" t="s">
        <v>577</v>
      </c>
      <c r="D356" s="663" t="s">
        <v>2170</v>
      </c>
      <c r="E356" s="662" t="s">
        <v>4357</v>
      </c>
      <c r="F356" s="663" t="s">
        <v>4358</v>
      </c>
      <c r="G356" s="662" t="s">
        <v>4119</v>
      </c>
      <c r="H356" s="662" t="s">
        <v>4120</v>
      </c>
      <c r="I356" s="664">
        <v>12.104999999999999</v>
      </c>
      <c r="J356" s="664">
        <v>185</v>
      </c>
      <c r="K356" s="665">
        <v>2239.4499999999998</v>
      </c>
    </row>
    <row r="357" spans="1:11" ht="14.4" customHeight="1" x14ac:dyDescent="0.3">
      <c r="A357" s="660" t="s">
        <v>564</v>
      </c>
      <c r="B357" s="661" t="s">
        <v>2167</v>
      </c>
      <c r="C357" s="662" t="s">
        <v>577</v>
      </c>
      <c r="D357" s="663" t="s">
        <v>2170</v>
      </c>
      <c r="E357" s="662" t="s">
        <v>4357</v>
      </c>
      <c r="F357" s="663" t="s">
        <v>4358</v>
      </c>
      <c r="G357" s="662" t="s">
        <v>3799</v>
      </c>
      <c r="H357" s="662" t="s">
        <v>3800</v>
      </c>
      <c r="I357" s="664">
        <v>5.2133333333333338</v>
      </c>
      <c r="J357" s="664">
        <v>40</v>
      </c>
      <c r="K357" s="665">
        <v>208.4</v>
      </c>
    </row>
    <row r="358" spans="1:11" ht="14.4" customHeight="1" x14ac:dyDescent="0.3">
      <c r="A358" s="660" t="s">
        <v>564</v>
      </c>
      <c r="B358" s="661" t="s">
        <v>2167</v>
      </c>
      <c r="C358" s="662" t="s">
        <v>577</v>
      </c>
      <c r="D358" s="663" t="s">
        <v>2170</v>
      </c>
      <c r="E358" s="662" t="s">
        <v>4357</v>
      </c>
      <c r="F358" s="663" t="s">
        <v>4358</v>
      </c>
      <c r="G358" s="662" t="s">
        <v>4121</v>
      </c>
      <c r="H358" s="662" t="s">
        <v>4122</v>
      </c>
      <c r="I358" s="664">
        <v>10.52</v>
      </c>
      <c r="J358" s="664">
        <v>10</v>
      </c>
      <c r="K358" s="665">
        <v>105.2</v>
      </c>
    </row>
    <row r="359" spans="1:11" ht="14.4" customHeight="1" x14ac:dyDescent="0.3">
      <c r="A359" s="660" t="s">
        <v>564</v>
      </c>
      <c r="B359" s="661" t="s">
        <v>2167</v>
      </c>
      <c r="C359" s="662" t="s">
        <v>577</v>
      </c>
      <c r="D359" s="663" t="s">
        <v>2170</v>
      </c>
      <c r="E359" s="662" t="s">
        <v>4357</v>
      </c>
      <c r="F359" s="663" t="s">
        <v>4358</v>
      </c>
      <c r="G359" s="662" t="s">
        <v>3511</v>
      </c>
      <c r="H359" s="662" t="s">
        <v>3512</v>
      </c>
      <c r="I359" s="664">
        <v>0.47285714285714281</v>
      </c>
      <c r="J359" s="664">
        <v>700</v>
      </c>
      <c r="K359" s="665">
        <v>331</v>
      </c>
    </row>
    <row r="360" spans="1:11" ht="14.4" customHeight="1" x14ac:dyDescent="0.3">
      <c r="A360" s="660" t="s">
        <v>564</v>
      </c>
      <c r="B360" s="661" t="s">
        <v>2167</v>
      </c>
      <c r="C360" s="662" t="s">
        <v>577</v>
      </c>
      <c r="D360" s="663" t="s">
        <v>2170</v>
      </c>
      <c r="E360" s="662" t="s">
        <v>4357</v>
      </c>
      <c r="F360" s="663" t="s">
        <v>4358</v>
      </c>
      <c r="G360" s="662" t="s">
        <v>3825</v>
      </c>
      <c r="H360" s="662" t="s">
        <v>3826</v>
      </c>
      <c r="I360" s="664">
        <v>4.0271428571428576</v>
      </c>
      <c r="J360" s="664">
        <v>3200</v>
      </c>
      <c r="K360" s="665">
        <v>12886.5</v>
      </c>
    </row>
    <row r="361" spans="1:11" ht="14.4" customHeight="1" x14ac:dyDescent="0.3">
      <c r="A361" s="660" t="s">
        <v>564</v>
      </c>
      <c r="B361" s="661" t="s">
        <v>2167</v>
      </c>
      <c r="C361" s="662" t="s">
        <v>577</v>
      </c>
      <c r="D361" s="663" t="s">
        <v>2170</v>
      </c>
      <c r="E361" s="662" t="s">
        <v>4357</v>
      </c>
      <c r="F361" s="663" t="s">
        <v>4358</v>
      </c>
      <c r="G361" s="662" t="s">
        <v>3827</v>
      </c>
      <c r="H361" s="662" t="s">
        <v>3828</v>
      </c>
      <c r="I361" s="664">
        <v>2.6</v>
      </c>
      <c r="J361" s="664">
        <v>150</v>
      </c>
      <c r="K361" s="665">
        <v>390</v>
      </c>
    </row>
    <row r="362" spans="1:11" ht="14.4" customHeight="1" x14ac:dyDescent="0.3">
      <c r="A362" s="660" t="s">
        <v>564</v>
      </c>
      <c r="B362" s="661" t="s">
        <v>2167</v>
      </c>
      <c r="C362" s="662" t="s">
        <v>577</v>
      </c>
      <c r="D362" s="663" t="s">
        <v>2170</v>
      </c>
      <c r="E362" s="662" t="s">
        <v>4357</v>
      </c>
      <c r="F362" s="663" t="s">
        <v>4358</v>
      </c>
      <c r="G362" s="662" t="s">
        <v>3829</v>
      </c>
      <c r="H362" s="662" t="s">
        <v>3830</v>
      </c>
      <c r="I362" s="664">
        <v>2.6040000000000001</v>
      </c>
      <c r="J362" s="664">
        <v>250</v>
      </c>
      <c r="K362" s="665">
        <v>651</v>
      </c>
    </row>
    <row r="363" spans="1:11" ht="14.4" customHeight="1" x14ac:dyDescent="0.3">
      <c r="A363" s="660" t="s">
        <v>564</v>
      </c>
      <c r="B363" s="661" t="s">
        <v>2167</v>
      </c>
      <c r="C363" s="662" t="s">
        <v>577</v>
      </c>
      <c r="D363" s="663" t="s">
        <v>2170</v>
      </c>
      <c r="E363" s="662" t="s">
        <v>4357</v>
      </c>
      <c r="F363" s="663" t="s">
        <v>4358</v>
      </c>
      <c r="G363" s="662" t="s">
        <v>4123</v>
      </c>
      <c r="H363" s="662" t="s">
        <v>4124</v>
      </c>
      <c r="I363" s="664">
        <v>2.61</v>
      </c>
      <c r="J363" s="664">
        <v>100</v>
      </c>
      <c r="K363" s="665">
        <v>261</v>
      </c>
    </row>
    <row r="364" spans="1:11" ht="14.4" customHeight="1" x14ac:dyDescent="0.3">
      <c r="A364" s="660" t="s">
        <v>564</v>
      </c>
      <c r="B364" s="661" t="s">
        <v>2167</v>
      </c>
      <c r="C364" s="662" t="s">
        <v>577</v>
      </c>
      <c r="D364" s="663" t="s">
        <v>2170</v>
      </c>
      <c r="E364" s="662" t="s">
        <v>4357</v>
      </c>
      <c r="F364" s="663" t="s">
        <v>4358</v>
      </c>
      <c r="G364" s="662" t="s">
        <v>4125</v>
      </c>
      <c r="H364" s="662" t="s">
        <v>4126</v>
      </c>
      <c r="I364" s="664">
        <v>41</v>
      </c>
      <c r="J364" s="664">
        <v>40</v>
      </c>
      <c r="K364" s="665">
        <v>1639.9</v>
      </c>
    </row>
    <row r="365" spans="1:11" ht="14.4" customHeight="1" x14ac:dyDescent="0.3">
      <c r="A365" s="660" t="s">
        <v>564</v>
      </c>
      <c r="B365" s="661" t="s">
        <v>2167</v>
      </c>
      <c r="C365" s="662" t="s">
        <v>577</v>
      </c>
      <c r="D365" s="663" t="s">
        <v>2170</v>
      </c>
      <c r="E365" s="662" t="s">
        <v>4357</v>
      </c>
      <c r="F365" s="663" t="s">
        <v>4358</v>
      </c>
      <c r="G365" s="662" t="s">
        <v>4127</v>
      </c>
      <c r="H365" s="662" t="s">
        <v>4128</v>
      </c>
      <c r="I365" s="664">
        <v>197.96</v>
      </c>
      <c r="J365" s="664">
        <v>10</v>
      </c>
      <c r="K365" s="665">
        <v>1979.57</v>
      </c>
    </row>
    <row r="366" spans="1:11" ht="14.4" customHeight="1" x14ac:dyDescent="0.3">
      <c r="A366" s="660" t="s">
        <v>564</v>
      </c>
      <c r="B366" s="661" t="s">
        <v>2167</v>
      </c>
      <c r="C366" s="662" t="s">
        <v>577</v>
      </c>
      <c r="D366" s="663" t="s">
        <v>2170</v>
      </c>
      <c r="E366" s="662" t="s">
        <v>4357</v>
      </c>
      <c r="F366" s="663" t="s">
        <v>4358</v>
      </c>
      <c r="G366" s="662" t="s">
        <v>4129</v>
      </c>
      <c r="H366" s="662" t="s">
        <v>4130</v>
      </c>
      <c r="I366" s="664">
        <v>1672.22</v>
      </c>
      <c r="J366" s="664">
        <v>10</v>
      </c>
      <c r="K366" s="665">
        <v>16722.2</v>
      </c>
    </row>
    <row r="367" spans="1:11" ht="14.4" customHeight="1" x14ac:dyDescent="0.3">
      <c r="A367" s="660" t="s">
        <v>564</v>
      </c>
      <c r="B367" s="661" t="s">
        <v>2167</v>
      </c>
      <c r="C367" s="662" t="s">
        <v>577</v>
      </c>
      <c r="D367" s="663" t="s">
        <v>2170</v>
      </c>
      <c r="E367" s="662" t="s">
        <v>4357</v>
      </c>
      <c r="F367" s="663" t="s">
        <v>4358</v>
      </c>
      <c r="G367" s="662" t="s">
        <v>4131</v>
      </c>
      <c r="H367" s="662" t="s">
        <v>4132</v>
      </c>
      <c r="I367" s="664">
        <v>1875.5</v>
      </c>
      <c r="J367" s="664">
        <v>5</v>
      </c>
      <c r="K367" s="665">
        <v>9377.5</v>
      </c>
    </row>
    <row r="368" spans="1:11" ht="14.4" customHeight="1" x14ac:dyDescent="0.3">
      <c r="A368" s="660" t="s">
        <v>564</v>
      </c>
      <c r="B368" s="661" t="s">
        <v>2167</v>
      </c>
      <c r="C368" s="662" t="s">
        <v>577</v>
      </c>
      <c r="D368" s="663" t="s">
        <v>2170</v>
      </c>
      <c r="E368" s="662" t="s">
        <v>4357</v>
      </c>
      <c r="F368" s="663" t="s">
        <v>4358</v>
      </c>
      <c r="G368" s="662" t="s">
        <v>4133</v>
      </c>
      <c r="H368" s="662" t="s">
        <v>4134</v>
      </c>
      <c r="I368" s="664">
        <v>434.4</v>
      </c>
      <c r="J368" s="664">
        <v>3</v>
      </c>
      <c r="K368" s="665">
        <v>1303.2</v>
      </c>
    </row>
    <row r="369" spans="1:11" ht="14.4" customHeight="1" x14ac:dyDescent="0.3">
      <c r="A369" s="660" t="s">
        <v>564</v>
      </c>
      <c r="B369" s="661" t="s">
        <v>2167</v>
      </c>
      <c r="C369" s="662" t="s">
        <v>577</v>
      </c>
      <c r="D369" s="663" t="s">
        <v>2170</v>
      </c>
      <c r="E369" s="662" t="s">
        <v>4357</v>
      </c>
      <c r="F369" s="663" t="s">
        <v>4358</v>
      </c>
      <c r="G369" s="662" t="s">
        <v>4135</v>
      </c>
      <c r="H369" s="662" t="s">
        <v>4136</v>
      </c>
      <c r="I369" s="664">
        <v>197.95499999999998</v>
      </c>
      <c r="J369" s="664">
        <v>20</v>
      </c>
      <c r="K369" s="665">
        <v>3959.1</v>
      </c>
    </row>
    <row r="370" spans="1:11" ht="14.4" customHeight="1" x14ac:dyDescent="0.3">
      <c r="A370" s="660" t="s">
        <v>564</v>
      </c>
      <c r="B370" s="661" t="s">
        <v>2167</v>
      </c>
      <c r="C370" s="662" t="s">
        <v>577</v>
      </c>
      <c r="D370" s="663" t="s">
        <v>2170</v>
      </c>
      <c r="E370" s="662" t="s">
        <v>4357</v>
      </c>
      <c r="F370" s="663" t="s">
        <v>4358</v>
      </c>
      <c r="G370" s="662" t="s">
        <v>4137</v>
      </c>
      <c r="H370" s="662" t="s">
        <v>4138</v>
      </c>
      <c r="I370" s="664">
        <v>49.97</v>
      </c>
      <c r="J370" s="664">
        <v>10</v>
      </c>
      <c r="K370" s="665">
        <v>499.73</v>
      </c>
    </row>
    <row r="371" spans="1:11" ht="14.4" customHeight="1" x14ac:dyDescent="0.3">
      <c r="A371" s="660" t="s">
        <v>564</v>
      </c>
      <c r="B371" s="661" t="s">
        <v>2167</v>
      </c>
      <c r="C371" s="662" t="s">
        <v>577</v>
      </c>
      <c r="D371" s="663" t="s">
        <v>2170</v>
      </c>
      <c r="E371" s="662" t="s">
        <v>4357</v>
      </c>
      <c r="F371" s="663" t="s">
        <v>4358</v>
      </c>
      <c r="G371" s="662" t="s">
        <v>4139</v>
      </c>
      <c r="H371" s="662" t="s">
        <v>4140</v>
      </c>
      <c r="I371" s="664">
        <v>49.97</v>
      </c>
      <c r="J371" s="664">
        <v>20</v>
      </c>
      <c r="K371" s="665">
        <v>999.43000000000006</v>
      </c>
    </row>
    <row r="372" spans="1:11" ht="14.4" customHeight="1" x14ac:dyDescent="0.3">
      <c r="A372" s="660" t="s">
        <v>564</v>
      </c>
      <c r="B372" s="661" t="s">
        <v>2167</v>
      </c>
      <c r="C372" s="662" t="s">
        <v>577</v>
      </c>
      <c r="D372" s="663" t="s">
        <v>2170</v>
      </c>
      <c r="E372" s="662" t="s">
        <v>4357</v>
      </c>
      <c r="F372" s="663" t="s">
        <v>4358</v>
      </c>
      <c r="G372" s="662" t="s">
        <v>4141</v>
      </c>
      <c r="H372" s="662" t="s">
        <v>4142</v>
      </c>
      <c r="I372" s="664">
        <v>49.97</v>
      </c>
      <c r="J372" s="664">
        <v>10</v>
      </c>
      <c r="K372" s="665">
        <v>499.73</v>
      </c>
    </row>
    <row r="373" spans="1:11" ht="14.4" customHeight="1" x14ac:dyDescent="0.3">
      <c r="A373" s="660" t="s">
        <v>564</v>
      </c>
      <c r="B373" s="661" t="s">
        <v>2167</v>
      </c>
      <c r="C373" s="662" t="s">
        <v>577</v>
      </c>
      <c r="D373" s="663" t="s">
        <v>2170</v>
      </c>
      <c r="E373" s="662" t="s">
        <v>4357</v>
      </c>
      <c r="F373" s="663" t="s">
        <v>4358</v>
      </c>
      <c r="G373" s="662" t="s">
        <v>4143</v>
      </c>
      <c r="H373" s="662" t="s">
        <v>4144</v>
      </c>
      <c r="I373" s="664">
        <v>49.98</v>
      </c>
      <c r="J373" s="664">
        <v>10</v>
      </c>
      <c r="K373" s="665">
        <v>499.8</v>
      </c>
    </row>
    <row r="374" spans="1:11" ht="14.4" customHeight="1" x14ac:dyDescent="0.3">
      <c r="A374" s="660" t="s">
        <v>564</v>
      </c>
      <c r="B374" s="661" t="s">
        <v>2167</v>
      </c>
      <c r="C374" s="662" t="s">
        <v>577</v>
      </c>
      <c r="D374" s="663" t="s">
        <v>2170</v>
      </c>
      <c r="E374" s="662" t="s">
        <v>4357</v>
      </c>
      <c r="F374" s="663" t="s">
        <v>4358</v>
      </c>
      <c r="G374" s="662" t="s">
        <v>4145</v>
      </c>
      <c r="H374" s="662" t="s">
        <v>4146</v>
      </c>
      <c r="I374" s="664">
        <v>49.97</v>
      </c>
      <c r="J374" s="664">
        <v>10</v>
      </c>
      <c r="K374" s="665">
        <v>499.7</v>
      </c>
    </row>
    <row r="375" spans="1:11" ht="14.4" customHeight="1" x14ac:dyDescent="0.3">
      <c r="A375" s="660" t="s">
        <v>564</v>
      </c>
      <c r="B375" s="661" t="s">
        <v>2167</v>
      </c>
      <c r="C375" s="662" t="s">
        <v>577</v>
      </c>
      <c r="D375" s="663" t="s">
        <v>2170</v>
      </c>
      <c r="E375" s="662" t="s">
        <v>4357</v>
      </c>
      <c r="F375" s="663" t="s">
        <v>4358</v>
      </c>
      <c r="G375" s="662" t="s">
        <v>4147</v>
      </c>
      <c r="H375" s="662" t="s">
        <v>4148</v>
      </c>
      <c r="I375" s="664">
        <v>49.97</v>
      </c>
      <c r="J375" s="664">
        <v>20</v>
      </c>
      <c r="K375" s="665">
        <v>999.43000000000006</v>
      </c>
    </row>
    <row r="376" spans="1:11" ht="14.4" customHeight="1" x14ac:dyDescent="0.3">
      <c r="A376" s="660" t="s">
        <v>564</v>
      </c>
      <c r="B376" s="661" t="s">
        <v>2167</v>
      </c>
      <c r="C376" s="662" t="s">
        <v>577</v>
      </c>
      <c r="D376" s="663" t="s">
        <v>2170</v>
      </c>
      <c r="E376" s="662" t="s">
        <v>4357</v>
      </c>
      <c r="F376" s="663" t="s">
        <v>4358</v>
      </c>
      <c r="G376" s="662" t="s">
        <v>4149</v>
      </c>
      <c r="H376" s="662" t="s">
        <v>4150</v>
      </c>
      <c r="I376" s="664">
        <v>49.97</v>
      </c>
      <c r="J376" s="664">
        <v>10</v>
      </c>
      <c r="K376" s="665">
        <v>499.7</v>
      </c>
    </row>
    <row r="377" spans="1:11" ht="14.4" customHeight="1" x14ac:dyDescent="0.3">
      <c r="A377" s="660" t="s">
        <v>564</v>
      </c>
      <c r="B377" s="661" t="s">
        <v>2167</v>
      </c>
      <c r="C377" s="662" t="s">
        <v>577</v>
      </c>
      <c r="D377" s="663" t="s">
        <v>2170</v>
      </c>
      <c r="E377" s="662" t="s">
        <v>4357</v>
      </c>
      <c r="F377" s="663" t="s">
        <v>4358</v>
      </c>
      <c r="G377" s="662" t="s">
        <v>4151</v>
      </c>
      <c r="H377" s="662" t="s">
        <v>4152</v>
      </c>
      <c r="I377" s="664">
        <v>13.31</v>
      </c>
      <c r="J377" s="664">
        <v>10</v>
      </c>
      <c r="K377" s="665">
        <v>133.1</v>
      </c>
    </row>
    <row r="378" spans="1:11" ht="14.4" customHeight="1" x14ac:dyDescent="0.3">
      <c r="A378" s="660" t="s">
        <v>564</v>
      </c>
      <c r="B378" s="661" t="s">
        <v>2167</v>
      </c>
      <c r="C378" s="662" t="s">
        <v>577</v>
      </c>
      <c r="D378" s="663" t="s">
        <v>2170</v>
      </c>
      <c r="E378" s="662" t="s">
        <v>4357</v>
      </c>
      <c r="F378" s="663" t="s">
        <v>4358</v>
      </c>
      <c r="G378" s="662" t="s">
        <v>4153</v>
      </c>
      <c r="H378" s="662" t="s">
        <v>4154</v>
      </c>
      <c r="I378" s="664">
        <v>13.31</v>
      </c>
      <c r="J378" s="664">
        <v>50</v>
      </c>
      <c r="K378" s="665">
        <v>665.5</v>
      </c>
    </row>
    <row r="379" spans="1:11" ht="14.4" customHeight="1" x14ac:dyDescent="0.3">
      <c r="A379" s="660" t="s">
        <v>564</v>
      </c>
      <c r="B379" s="661" t="s">
        <v>2167</v>
      </c>
      <c r="C379" s="662" t="s">
        <v>577</v>
      </c>
      <c r="D379" s="663" t="s">
        <v>2170</v>
      </c>
      <c r="E379" s="662" t="s">
        <v>4357</v>
      </c>
      <c r="F379" s="663" t="s">
        <v>4358</v>
      </c>
      <c r="G379" s="662" t="s">
        <v>4155</v>
      </c>
      <c r="H379" s="662" t="s">
        <v>4156</v>
      </c>
      <c r="I379" s="664">
        <v>197.95666666666668</v>
      </c>
      <c r="J379" s="664">
        <v>30</v>
      </c>
      <c r="K379" s="665">
        <v>5938.6900000000005</v>
      </c>
    </row>
    <row r="380" spans="1:11" ht="14.4" customHeight="1" x14ac:dyDescent="0.3">
      <c r="A380" s="660" t="s">
        <v>564</v>
      </c>
      <c r="B380" s="661" t="s">
        <v>2167</v>
      </c>
      <c r="C380" s="662" t="s">
        <v>577</v>
      </c>
      <c r="D380" s="663" t="s">
        <v>2170</v>
      </c>
      <c r="E380" s="662" t="s">
        <v>4357</v>
      </c>
      <c r="F380" s="663" t="s">
        <v>4358</v>
      </c>
      <c r="G380" s="662" t="s">
        <v>4157</v>
      </c>
      <c r="H380" s="662" t="s">
        <v>4158</v>
      </c>
      <c r="I380" s="664">
        <v>9.44</v>
      </c>
      <c r="J380" s="664">
        <v>10</v>
      </c>
      <c r="K380" s="665">
        <v>94.4</v>
      </c>
    </row>
    <row r="381" spans="1:11" ht="14.4" customHeight="1" x14ac:dyDescent="0.3">
      <c r="A381" s="660" t="s">
        <v>564</v>
      </c>
      <c r="B381" s="661" t="s">
        <v>2167</v>
      </c>
      <c r="C381" s="662" t="s">
        <v>577</v>
      </c>
      <c r="D381" s="663" t="s">
        <v>2170</v>
      </c>
      <c r="E381" s="662" t="s">
        <v>4357</v>
      </c>
      <c r="F381" s="663" t="s">
        <v>4358</v>
      </c>
      <c r="G381" s="662" t="s">
        <v>4159</v>
      </c>
      <c r="H381" s="662" t="s">
        <v>4160</v>
      </c>
      <c r="I381" s="664">
        <v>105.03</v>
      </c>
      <c r="J381" s="664">
        <v>10</v>
      </c>
      <c r="K381" s="665">
        <v>1050.28</v>
      </c>
    </row>
    <row r="382" spans="1:11" ht="14.4" customHeight="1" x14ac:dyDescent="0.3">
      <c r="A382" s="660" t="s">
        <v>564</v>
      </c>
      <c r="B382" s="661" t="s">
        <v>2167</v>
      </c>
      <c r="C382" s="662" t="s">
        <v>577</v>
      </c>
      <c r="D382" s="663" t="s">
        <v>2170</v>
      </c>
      <c r="E382" s="662" t="s">
        <v>4357</v>
      </c>
      <c r="F382" s="663" t="s">
        <v>4358</v>
      </c>
      <c r="G382" s="662" t="s">
        <v>4161</v>
      </c>
      <c r="H382" s="662" t="s">
        <v>4162</v>
      </c>
      <c r="I382" s="664">
        <v>72.150000000000006</v>
      </c>
      <c r="J382" s="664">
        <v>50</v>
      </c>
      <c r="K382" s="665">
        <v>3607.62</v>
      </c>
    </row>
    <row r="383" spans="1:11" ht="14.4" customHeight="1" x14ac:dyDescent="0.3">
      <c r="A383" s="660" t="s">
        <v>564</v>
      </c>
      <c r="B383" s="661" t="s">
        <v>2167</v>
      </c>
      <c r="C383" s="662" t="s">
        <v>577</v>
      </c>
      <c r="D383" s="663" t="s">
        <v>2170</v>
      </c>
      <c r="E383" s="662" t="s">
        <v>4357</v>
      </c>
      <c r="F383" s="663" t="s">
        <v>4358</v>
      </c>
      <c r="G383" s="662" t="s">
        <v>4163</v>
      </c>
      <c r="H383" s="662" t="s">
        <v>4164</v>
      </c>
      <c r="I383" s="664">
        <v>197.96</v>
      </c>
      <c r="J383" s="664">
        <v>20</v>
      </c>
      <c r="K383" s="665">
        <v>3959.13</v>
      </c>
    </row>
    <row r="384" spans="1:11" ht="14.4" customHeight="1" x14ac:dyDescent="0.3">
      <c r="A384" s="660" t="s">
        <v>564</v>
      </c>
      <c r="B384" s="661" t="s">
        <v>2167</v>
      </c>
      <c r="C384" s="662" t="s">
        <v>577</v>
      </c>
      <c r="D384" s="663" t="s">
        <v>2170</v>
      </c>
      <c r="E384" s="662" t="s">
        <v>4357</v>
      </c>
      <c r="F384" s="663" t="s">
        <v>4358</v>
      </c>
      <c r="G384" s="662" t="s">
        <v>4165</v>
      </c>
      <c r="H384" s="662" t="s">
        <v>4166</v>
      </c>
      <c r="I384" s="664">
        <v>21.78</v>
      </c>
      <c r="J384" s="664">
        <v>100</v>
      </c>
      <c r="K384" s="665">
        <v>2178</v>
      </c>
    </row>
    <row r="385" spans="1:11" ht="14.4" customHeight="1" x14ac:dyDescent="0.3">
      <c r="A385" s="660" t="s">
        <v>564</v>
      </c>
      <c r="B385" s="661" t="s">
        <v>2167</v>
      </c>
      <c r="C385" s="662" t="s">
        <v>577</v>
      </c>
      <c r="D385" s="663" t="s">
        <v>2170</v>
      </c>
      <c r="E385" s="662" t="s">
        <v>4357</v>
      </c>
      <c r="F385" s="663" t="s">
        <v>4358</v>
      </c>
      <c r="G385" s="662" t="s">
        <v>4167</v>
      </c>
      <c r="H385" s="662" t="s">
        <v>4168</v>
      </c>
      <c r="I385" s="664">
        <v>17.906666666666666</v>
      </c>
      <c r="J385" s="664">
        <v>30</v>
      </c>
      <c r="K385" s="665">
        <v>537.20000000000005</v>
      </c>
    </row>
    <row r="386" spans="1:11" ht="14.4" customHeight="1" x14ac:dyDescent="0.3">
      <c r="A386" s="660" t="s">
        <v>564</v>
      </c>
      <c r="B386" s="661" t="s">
        <v>2167</v>
      </c>
      <c r="C386" s="662" t="s">
        <v>577</v>
      </c>
      <c r="D386" s="663" t="s">
        <v>2170</v>
      </c>
      <c r="E386" s="662" t="s">
        <v>4357</v>
      </c>
      <c r="F386" s="663" t="s">
        <v>4358</v>
      </c>
      <c r="G386" s="662" t="s">
        <v>3881</v>
      </c>
      <c r="H386" s="662" t="s">
        <v>3882</v>
      </c>
      <c r="I386" s="664">
        <v>8.4700000000000006</v>
      </c>
      <c r="J386" s="664">
        <v>200</v>
      </c>
      <c r="K386" s="665">
        <v>1694</v>
      </c>
    </row>
    <row r="387" spans="1:11" ht="14.4" customHeight="1" x14ac:dyDescent="0.3">
      <c r="A387" s="660" t="s">
        <v>564</v>
      </c>
      <c r="B387" s="661" t="s">
        <v>2167</v>
      </c>
      <c r="C387" s="662" t="s">
        <v>577</v>
      </c>
      <c r="D387" s="663" t="s">
        <v>2170</v>
      </c>
      <c r="E387" s="662" t="s">
        <v>4357</v>
      </c>
      <c r="F387" s="663" t="s">
        <v>4358</v>
      </c>
      <c r="G387" s="662" t="s">
        <v>4169</v>
      </c>
      <c r="H387" s="662" t="s">
        <v>4170</v>
      </c>
      <c r="I387" s="664">
        <v>17.91</v>
      </c>
      <c r="J387" s="664">
        <v>20</v>
      </c>
      <c r="K387" s="665">
        <v>358.16</v>
      </c>
    </row>
    <row r="388" spans="1:11" ht="14.4" customHeight="1" x14ac:dyDescent="0.3">
      <c r="A388" s="660" t="s">
        <v>564</v>
      </c>
      <c r="B388" s="661" t="s">
        <v>2167</v>
      </c>
      <c r="C388" s="662" t="s">
        <v>577</v>
      </c>
      <c r="D388" s="663" t="s">
        <v>2170</v>
      </c>
      <c r="E388" s="662" t="s">
        <v>4357</v>
      </c>
      <c r="F388" s="663" t="s">
        <v>4358</v>
      </c>
      <c r="G388" s="662" t="s">
        <v>4171</v>
      </c>
      <c r="H388" s="662" t="s">
        <v>4172</v>
      </c>
      <c r="I388" s="664">
        <v>350.9</v>
      </c>
      <c r="J388" s="664">
        <v>2</v>
      </c>
      <c r="K388" s="665">
        <v>701.8</v>
      </c>
    </row>
    <row r="389" spans="1:11" ht="14.4" customHeight="1" x14ac:dyDescent="0.3">
      <c r="A389" s="660" t="s">
        <v>564</v>
      </c>
      <c r="B389" s="661" t="s">
        <v>2167</v>
      </c>
      <c r="C389" s="662" t="s">
        <v>577</v>
      </c>
      <c r="D389" s="663" t="s">
        <v>2170</v>
      </c>
      <c r="E389" s="662" t="s">
        <v>4357</v>
      </c>
      <c r="F389" s="663" t="s">
        <v>4358</v>
      </c>
      <c r="G389" s="662" t="s">
        <v>4173</v>
      </c>
      <c r="H389" s="662" t="s">
        <v>4174</v>
      </c>
      <c r="I389" s="664">
        <v>101.64</v>
      </c>
      <c r="J389" s="664">
        <v>20</v>
      </c>
      <c r="K389" s="665">
        <v>2032.8</v>
      </c>
    </row>
    <row r="390" spans="1:11" ht="14.4" customHeight="1" x14ac:dyDescent="0.3">
      <c r="A390" s="660" t="s">
        <v>564</v>
      </c>
      <c r="B390" s="661" t="s">
        <v>2167</v>
      </c>
      <c r="C390" s="662" t="s">
        <v>577</v>
      </c>
      <c r="D390" s="663" t="s">
        <v>2170</v>
      </c>
      <c r="E390" s="662" t="s">
        <v>4357</v>
      </c>
      <c r="F390" s="663" t="s">
        <v>4358</v>
      </c>
      <c r="G390" s="662" t="s">
        <v>4175</v>
      </c>
      <c r="H390" s="662" t="s">
        <v>4176</v>
      </c>
      <c r="I390" s="664">
        <v>49.97</v>
      </c>
      <c r="J390" s="664">
        <v>10</v>
      </c>
      <c r="K390" s="665">
        <v>499.7</v>
      </c>
    </row>
    <row r="391" spans="1:11" ht="14.4" customHeight="1" x14ac:dyDescent="0.3">
      <c r="A391" s="660" t="s">
        <v>564</v>
      </c>
      <c r="B391" s="661" t="s">
        <v>2167</v>
      </c>
      <c r="C391" s="662" t="s">
        <v>577</v>
      </c>
      <c r="D391" s="663" t="s">
        <v>2170</v>
      </c>
      <c r="E391" s="662" t="s">
        <v>4357</v>
      </c>
      <c r="F391" s="663" t="s">
        <v>4358</v>
      </c>
      <c r="G391" s="662" t="s">
        <v>4177</v>
      </c>
      <c r="H391" s="662" t="s">
        <v>4178</v>
      </c>
      <c r="I391" s="664">
        <v>49.97</v>
      </c>
      <c r="J391" s="664">
        <v>10</v>
      </c>
      <c r="K391" s="665">
        <v>499.7</v>
      </c>
    </row>
    <row r="392" spans="1:11" ht="14.4" customHeight="1" x14ac:dyDescent="0.3">
      <c r="A392" s="660" t="s">
        <v>564</v>
      </c>
      <c r="B392" s="661" t="s">
        <v>2167</v>
      </c>
      <c r="C392" s="662" t="s">
        <v>577</v>
      </c>
      <c r="D392" s="663" t="s">
        <v>2170</v>
      </c>
      <c r="E392" s="662" t="s">
        <v>4357</v>
      </c>
      <c r="F392" s="663" t="s">
        <v>4358</v>
      </c>
      <c r="G392" s="662" t="s">
        <v>4179</v>
      </c>
      <c r="H392" s="662" t="s">
        <v>4180</v>
      </c>
      <c r="I392" s="664">
        <v>49.97</v>
      </c>
      <c r="J392" s="664">
        <v>10</v>
      </c>
      <c r="K392" s="665">
        <v>499.7</v>
      </c>
    </row>
    <row r="393" spans="1:11" ht="14.4" customHeight="1" x14ac:dyDescent="0.3">
      <c r="A393" s="660" t="s">
        <v>564</v>
      </c>
      <c r="B393" s="661" t="s">
        <v>2167</v>
      </c>
      <c r="C393" s="662" t="s">
        <v>577</v>
      </c>
      <c r="D393" s="663" t="s">
        <v>2170</v>
      </c>
      <c r="E393" s="662" t="s">
        <v>4357</v>
      </c>
      <c r="F393" s="663" t="s">
        <v>4358</v>
      </c>
      <c r="G393" s="662" t="s">
        <v>4181</v>
      </c>
      <c r="H393" s="662" t="s">
        <v>4182</v>
      </c>
      <c r="I393" s="664">
        <v>49.97</v>
      </c>
      <c r="J393" s="664">
        <v>10</v>
      </c>
      <c r="K393" s="665">
        <v>499.7</v>
      </c>
    </row>
    <row r="394" spans="1:11" ht="14.4" customHeight="1" x14ac:dyDescent="0.3">
      <c r="A394" s="660" t="s">
        <v>564</v>
      </c>
      <c r="B394" s="661" t="s">
        <v>2167</v>
      </c>
      <c r="C394" s="662" t="s">
        <v>577</v>
      </c>
      <c r="D394" s="663" t="s">
        <v>2170</v>
      </c>
      <c r="E394" s="662" t="s">
        <v>4357</v>
      </c>
      <c r="F394" s="663" t="s">
        <v>4358</v>
      </c>
      <c r="G394" s="662" t="s">
        <v>4183</v>
      </c>
      <c r="H394" s="662" t="s">
        <v>4184</v>
      </c>
      <c r="I394" s="664">
        <v>1131.3499999999999</v>
      </c>
      <c r="J394" s="664">
        <v>10</v>
      </c>
      <c r="K394" s="665">
        <v>11313.5</v>
      </c>
    </row>
    <row r="395" spans="1:11" ht="14.4" customHeight="1" x14ac:dyDescent="0.3">
      <c r="A395" s="660" t="s">
        <v>564</v>
      </c>
      <c r="B395" s="661" t="s">
        <v>2167</v>
      </c>
      <c r="C395" s="662" t="s">
        <v>577</v>
      </c>
      <c r="D395" s="663" t="s">
        <v>2170</v>
      </c>
      <c r="E395" s="662" t="s">
        <v>4357</v>
      </c>
      <c r="F395" s="663" t="s">
        <v>4358</v>
      </c>
      <c r="G395" s="662" t="s">
        <v>4185</v>
      </c>
      <c r="H395" s="662" t="s">
        <v>4186</v>
      </c>
      <c r="I395" s="664">
        <v>1285.6300000000001</v>
      </c>
      <c r="J395" s="664">
        <v>16</v>
      </c>
      <c r="K395" s="665">
        <v>20570.009999999998</v>
      </c>
    </row>
    <row r="396" spans="1:11" ht="14.4" customHeight="1" x14ac:dyDescent="0.3">
      <c r="A396" s="660" t="s">
        <v>564</v>
      </c>
      <c r="B396" s="661" t="s">
        <v>2167</v>
      </c>
      <c r="C396" s="662" t="s">
        <v>577</v>
      </c>
      <c r="D396" s="663" t="s">
        <v>2170</v>
      </c>
      <c r="E396" s="662" t="s">
        <v>4357</v>
      </c>
      <c r="F396" s="663" t="s">
        <v>4358</v>
      </c>
      <c r="G396" s="662" t="s">
        <v>4187</v>
      </c>
      <c r="H396" s="662" t="s">
        <v>4188</v>
      </c>
      <c r="I396" s="664">
        <v>350.9</v>
      </c>
      <c r="J396" s="664">
        <v>1</v>
      </c>
      <c r="K396" s="665">
        <v>350.9</v>
      </c>
    </row>
    <row r="397" spans="1:11" ht="14.4" customHeight="1" x14ac:dyDescent="0.3">
      <c r="A397" s="660" t="s">
        <v>564</v>
      </c>
      <c r="B397" s="661" t="s">
        <v>2167</v>
      </c>
      <c r="C397" s="662" t="s">
        <v>577</v>
      </c>
      <c r="D397" s="663" t="s">
        <v>2170</v>
      </c>
      <c r="E397" s="662" t="s">
        <v>4357</v>
      </c>
      <c r="F397" s="663" t="s">
        <v>4358</v>
      </c>
      <c r="G397" s="662" t="s">
        <v>4189</v>
      </c>
      <c r="H397" s="662" t="s">
        <v>4190</v>
      </c>
      <c r="I397" s="664">
        <v>9.44</v>
      </c>
      <c r="J397" s="664">
        <v>60</v>
      </c>
      <c r="K397" s="665">
        <v>566.29999999999995</v>
      </c>
    </row>
    <row r="398" spans="1:11" ht="14.4" customHeight="1" x14ac:dyDescent="0.3">
      <c r="A398" s="660" t="s">
        <v>564</v>
      </c>
      <c r="B398" s="661" t="s">
        <v>2167</v>
      </c>
      <c r="C398" s="662" t="s">
        <v>577</v>
      </c>
      <c r="D398" s="663" t="s">
        <v>2170</v>
      </c>
      <c r="E398" s="662" t="s">
        <v>4357</v>
      </c>
      <c r="F398" s="663" t="s">
        <v>4358</v>
      </c>
      <c r="G398" s="662" t="s">
        <v>4191</v>
      </c>
      <c r="H398" s="662" t="s">
        <v>4192</v>
      </c>
      <c r="I398" s="664">
        <v>1539.1</v>
      </c>
      <c r="J398" s="664">
        <v>2</v>
      </c>
      <c r="K398" s="665">
        <v>3078.2</v>
      </c>
    </row>
    <row r="399" spans="1:11" ht="14.4" customHeight="1" x14ac:dyDescent="0.3">
      <c r="A399" s="660" t="s">
        <v>564</v>
      </c>
      <c r="B399" s="661" t="s">
        <v>2167</v>
      </c>
      <c r="C399" s="662" t="s">
        <v>577</v>
      </c>
      <c r="D399" s="663" t="s">
        <v>2170</v>
      </c>
      <c r="E399" s="662" t="s">
        <v>4357</v>
      </c>
      <c r="F399" s="663" t="s">
        <v>4358</v>
      </c>
      <c r="G399" s="662" t="s">
        <v>4193</v>
      </c>
      <c r="H399" s="662" t="s">
        <v>4194</v>
      </c>
      <c r="I399" s="664">
        <v>350.9</v>
      </c>
      <c r="J399" s="664">
        <v>2</v>
      </c>
      <c r="K399" s="665">
        <v>701.8</v>
      </c>
    </row>
    <row r="400" spans="1:11" ht="14.4" customHeight="1" x14ac:dyDescent="0.3">
      <c r="A400" s="660" t="s">
        <v>564</v>
      </c>
      <c r="B400" s="661" t="s">
        <v>2167</v>
      </c>
      <c r="C400" s="662" t="s">
        <v>577</v>
      </c>
      <c r="D400" s="663" t="s">
        <v>2170</v>
      </c>
      <c r="E400" s="662" t="s">
        <v>4357</v>
      </c>
      <c r="F400" s="663" t="s">
        <v>4358</v>
      </c>
      <c r="G400" s="662" t="s">
        <v>4195</v>
      </c>
      <c r="H400" s="662" t="s">
        <v>4196</v>
      </c>
      <c r="I400" s="664">
        <v>197.96</v>
      </c>
      <c r="J400" s="664">
        <v>10</v>
      </c>
      <c r="K400" s="665">
        <v>1979.56</v>
      </c>
    </row>
    <row r="401" spans="1:11" ht="14.4" customHeight="1" x14ac:dyDescent="0.3">
      <c r="A401" s="660" t="s">
        <v>564</v>
      </c>
      <c r="B401" s="661" t="s">
        <v>2167</v>
      </c>
      <c r="C401" s="662" t="s">
        <v>577</v>
      </c>
      <c r="D401" s="663" t="s">
        <v>2170</v>
      </c>
      <c r="E401" s="662" t="s">
        <v>4357</v>
      </c>
      <c r="F401" s="663" t="s">
        <v>4358</v>
      </c>
      <c r="G401" s="662" t="s">
        <v>4197</v>
      </c>
      <c r="H401" s="662" t="s">
        <v>4198</v>
      </c>
      <c r="I401" s="664">
        <v>49.97</v>
      </c>
      <c r="J401" s="664">
        <v>10</v>
      </c>
      <c r="K401" s="665">
        <v>499.7</v>
      </c>
    </row>
    <row r="402" spans="1:11" ht="14.4" customHeight="1" x14ac:dyDescent="0.3">
      <c r="A402" s="660" t="s">
        <v>564</v>
      </c>
      <c r="B402" s="661" t="s">
        <v>2167</v>
      </c>
      <c r="C402" s="662" t="s">
        <v>577</v>
      </c>
      <c r="D402" s="663" t="s">
        <v>2170</v>
      </c>
      <c r="E402" s="662" t="s">
        <v>4357</v>
      </c>
      <c r="F402" s="663" t="s">
        <v>4358</v>
      </c>
      <c r="G402" s="662" t="s">
        <v>4199</v>
      </c>
      <c r="H402" s="662" t="s">
        <v>4200</v>
      </c>
      <c r="I402" s="664">
        <v>49.97</v>
      </c>
      <c r="J402" s="664">
        <v>10</v>
      </c>
      <c r="K402" s="665">
        <v>499.7</v>
      </c>
    </row>
    <row r="403" spans="1:11" ht="14.4" customHeight="1" x14ac:dyDescent="0.3">
      <c r="A403" s="660" t="s">
        <v>564</v>
      </c>
      <c r="B403" s="661" t="s">
        <v>2167</v>
      </c>
      <c r="C403" s="662" t="s">
        <v>577</v>
      </c>
      <c r="D403" s="663" t="s">
        <v>2170</v>
      </c>
      <c r="E403" s="662" t="s">
        <v>4357</v>
      </c>
      <c r="F403" s="663" t="s">
        <v>4358</v>
      </c>
      <c r="G403" s="662" t="s">
        <v>4201</v>
      </c>
      <c r="H403" s="662" t="s">
        <v>4202</v>
      </c>
      <c r="I403" s="664">
        <v>1539.1</v>
      </c>
      <c r="J403" s="664">
        <v>1</v>
      </c>
      <c r="K403" s="665">
        <v>1539.1</v>
      </c>
    </row>
    <row r="404" spans="1:11" ht="14.4" customHeight="1" x14ac:dyDescent="0.3">
      <c r="A404" s="660" t="s">
        <v>564</v>
      </c>
      <c r="B404" s="661" t="s">
        <v>2167</v>
      </c>
      <c r="C404" s="662" t="s">
        <v>577</v>
      </c>
      <c r="D404" s="663" t="s">
        <v>2170</v>
      </c>
      <c r="E404" s="662" t="s">
        <v>4357</v>
      </c>
      <c r="F404" s="663" t="s">
        <v>4358</v>
      </c>
      <c r="G404" s="662" t="s">
        <v>4203</v>
      </c>
      <c r="H404" s="662" t="s">
        <v>4204</v>
      </c>
      <c r="I404" s="664">
        <v>422.3</v>
      </c>
      <c r="J404" s="664">
        <v>3</v>
      </c>
      <c r="K404" s="665">
        <v>1266.9000000000001</v>
      </c>
    </row>
    <row r="405" spans="1:11" ht="14.4" customHeight="1" x14ac:dyDescent="0.3">
      <c r="A405" s="660" t="s">
        <v>564</v>
      </c>
      <c r="B405" s="661" t="s">
        <v>2167</v>
      </c>
      <c r="C405" s="662" t="s">
        <v>577</v>
      </c>
      <c r="D405" s="663" t="s">
        <v>2170</v>
      </c>
      <c r="E405" s="662" t="s">
        <v>4357</v>
      </c>
      <c r="F405" s="663" t="s">
        <v>4358</v>
      </c>
      <c r="G405" s="662" t="s">
        <v>4205</v>
      </c>
      <c r="H405" s="662" t="s">
        <v>4206</v>
      </c>
      <c r="I405" s="664">
        <v>9.44</v>
      </c>
      <c r="J405" s="664">
        <v>50</v>
      </c>
      <c r="K405" s="665">
        <v>471.9</v>
      </c>
    </row>
    <row r="406" spans="1:11" ht="14.4" customHeight="1" x14ac:dyDescent="0.3">
      <c r="A406" s="660" t="s">
        <v>564</v>
      </c>
      <c r="B406" s="661" t="s">
        <v>2167</v>
      </c>
      <c r="C406" s="662" t="s">
        <v>577</v>
      </c>
      <c r="D406" s="663" t="s">
        <v>2170</v>
      </c>
      <c r="E406" s="662" t="s">
        <v>4357</v>
      </c>
      <c r="F406" s="663" t="s">
        <v>4358</v>
      </c>
      <c r="G406" s="662" t="s">
        <v>4207</v>
      </c>
      <c r="H406" s="662" t="s">
        <v>4208</v>
      </c>
      <c r="I406" s="664">
        <v>14.52</v>
      </c>
      <c r="J406" s="664">
        <v>120</v>
      </c>
      <c r="K406" s="665">
        <v>1742.4</v>
      </c>
    </row>
    <row r="407" spans="1:11" ht="14.4" customHeight="1" x14ac:dyDescent="0.3">
      <c r="A407" s="660" t="s">
        <v>564</v>
      </c>
      <c r="B407" s="661" t="s">
        <v>2167</v>
      </c>
      <c r="C407" s="662" t="s">
        <v>577</v>
      </c>
      <c r="D407" s="663" t="s">
        <v>2170</v>
      </c>
      <c r="E407" s="662" t="s">
        <v>4357</v>
      </c>
      <c r="F407" s="663" t="s">
        <v>4358</v>
      </c>
      <c r="G407" s="662" t="s">
        <v>4209</v>
      </c>
      <c r="H407" s="662" t="s">
        <v>4210</v>
      </c>
      <c r="I407" s="664">
        <v>13.31</v>
      </c>
      <c r="J407" s="664">
        <v>50</v>
      </c>
      <c r="K407" s="665">
        <v>665.5</v>
      </c>
    </row>
    <row r="408" spans="1:11" ht="14.4" customHeight="1" x14ac:dyDescent="0.3">
      <c r="A408" s="660" t="s">
        <v>564</v>
      </c>
      <c r="B408" s="661" t="s">
        <v>2167</v>
      </c>
      <c r="C408" s="662" t="s">
        <v>577</v>
      </c>
      <c r="D408" s="663" t="s">
        <v>2170</v>
      </c>
      <c r="E408" s="662" t="s">
        <v>4357</v>
      </c>
      <c r="F408" s="663" t="s">
        <v>4358</v>
      </c>
      <c r="G408" s="662" t="s">
        <v>4211</v>
      </c>
      <c r="H408" s="662" t="s">
        <v>4212</v>
      </c>
      <c r="I408" s="664">
        <v>13.31</v>
      </c>
      <c r="J408" s="664">
        <v>50</v>
      </c>
      <c r="K408" s="665">
        <v>665.5</v>
      </c>
    </row>
    <row r="409" spans="1:11" ht="14.4" customHeight="1" x14ac:dyDescent="0.3">
      <c r="A409" s="660" t="s">
        <v>564</v>
      </c>
      <c r="B409" s="661" t="s">
        <v>2167</v>
      </c>
      <c r="C409" s="662" t="s">
        <v>577</v>
      </c>
      <c r="D409" s="663" t="s">
        <v>2170</v>
      </c>
      <c r="E409" s="662" t="s">
        <v>4367</v>
      </c>
      <c r="F409" s="663" t="s">
        <v>4368</v>
      </c>
      <c r="G409" s="662" t="s">
        <v>4213</v>
      </c>
      <c r="H409" s="662" t="s">
        <v>4214</v>
      </c>
      <c r="I409" s="664">
        <v>8.1674999999999986</v>
      </c>
      <c r="J409" s="664">
        <v>3450</v>
      </c>
      <c r="K409" s="665">
        <v>28175.5</v>
      </c>
    </row>
    <row r="410" spans="1:11" ht="14.4" customHeight="1" x14ac:dyDescent="0.3">
      <c r="A410" s="660" t="s">
        <v>564</v>
      </c>
      <c r="B410" s="661" t="s">
        <v>2167</v>
      </c>
      <c r="C410" s="662" t="s">
        <v>577</v>
      </c>
      <c r="D410" s="663" t="s">
        <v>2170</v>
      </c>
      <c r="E410" s="662" t="s">
        <v>4367</v>
      </c>
      <c r="F410" s="663" t="s">
        <v>4368</v>
      </c>
      <c r="G410" s="662" t="s">
        <v>3973</v>
      </c>
      <c r="H410" s="662" t="s">
        <v>3974</v>
      </c>
      <c r="I410" s="664">
        <v>12.737777777777779</v>
      </c>
      <c r="J410" s="664">
        <v>420</v>
      </c>
      <c r="K410" s="665">
        <v>5347.3700000000008</v>
      </c>
    </row>
    <row r="411" spans="1:11" ht="14.4" customHeight="1" x14ac:dyDescent="0.3">
      <c r="A411" s="660" t="s">
        <v>564</v>
      </c>
      <c r="B411" s="661" t="s">
        <v>2167</v>
      </c>
      <c r="C411" s="662" t="s">
        <v>577</v>
      </c>
      <c r="D411" s="663" t="s">
        <v>2170</v>
      </c>
      <c r="E411" s="662" t="s">
        <v>4361</v>
      </c>
      <c r="F411" s="663" t="s">
        <v>4362</v>
      </c>
      <c r="G411" s="662" t="s">
        <v>3515</v>
      </c>
      <c r="H411" s="662" t="s">
        <v>3516</v>
      </c>
      <c r="I411" s="664">
        <v>180.4375</v>
      </c>
      <c r="J411" s="664">
        <v>100</v>
      </c>
      <c r="K411" s="665">
        <v>18043.54</v>
      </c>
    </row>
    <row r="412" spans="1:11" ht="14.4" customHeight="1" x14ac:dyDescent="0.3">
      <c r="A412" s="660" t="s">
        <v>564</v>
      </c>
      <c r="B412" s="661" t="s">
        <v>2167</v>
      </c>
      <c r="C412" s="662" t="s">
        <v>577</v>
      </c>
      <c r="D412" s="663" t="s">
        <v>2170</v>
      </c>
      <c r="E412" s="662" t="s">
        <v>4361</v>
      </c>
      <c r="F412" s="663" t="s">
        <v>4362</v>
      </c>
      <c r="G412" s="662" t="s">
        <v>3991</v>
      </c>
      <c r="H412" s="662" t="s">
        <v>3992</v>
      </c>
      <c r="I412" s="664">
        <v>0.30416666666666664</v>
      </c>
      <c r="J412" s="664">
        <v>2800</v>
      </c>
      <c r="K412" s="665">
        <v>855</v>
      </c>
    </row>
    <row r="413" spans="1:11" ht="14.4" customHeight="1" x14ac:dyDescent="0.3">
      <c r="A413" s="660" t="s">
        <v>564</v>
      </c>
      <c r="B413" s="661" t="s">
        <v>2167</v>
      </c>
      <c r="C413" s="662" t="s">
        <v>577</v>
      </c>
      <c r="D413" s="663" t="s">
        <v>2170</v>
      </c>
      <c r="E413" s="662" t="s">
        <v>4361</v>
      </c>
      <c r="F413" s="663" t="s">
        <v>4362</v>
      </c>
      <c r="G413" s="662" t="s">
        <v>3517</v>
      </c>
      <c r="H413" s="662" t="s">
        <v>3518</v>
      </c>
      <c r="I413" s="664">
        <v>0.30625000000000002</v>
      </c>
      <c r="J413" s="664">
        <v>1700</v>
      </c>
      <c r="K413" s="665">
        <v>524</v>
      </c>
    </row>
    <row r="414" spans="1:11" ht="14.4" customHeight="1" x14ac:dyDescent="0.3">
      <c r="A414" s="660" t="s">
        <v>564</v>
      </c>
      <c r="B414" s="661" t="s">
        <v>2167</v>
      </c>
      <c r="C414" s="662" t="s">
        <v>577</v>
      </c>
      <c r="D414" s="663" t="s">
        <v>2170</v>
      </c>
      <c r="E414" s="662" t="s">
        <v>4361</v>
      </c>
      <c r="F414" s="663" t="s">
        <v>4362</v>
      </c>
      <c r="G414" s="662" t="s">
        <v>4215</v>
      </c>
      <c r="H414" s="662" t="s">
        <v>4216</v>
      </c>
      <c r="I414" s="664">
        <v>48.82</v>
      </c>
      <c r="J414" s="664">
        <v>50</v>
      </c>
      <c r="K414" s="665">
        <v>2441.1799999999998</v>
      </c>
    </row>
    <row r="415" spans="1:11" ht="14.4" customHeight="1" x14ac:dyDescent="0.3">
      <c r="A415" s="660" t="s">
        <v>564</v>
      </c>
      <c r="B415" s="661" t="s">
        <v>2167</v>
      </c>
      <c r="C415" s="662" t="s">
        <v>577</v>
      </c>
      <c r="D415" s="663" t="s">
        <v>2170</v>
      </c>
      <c r="E415" s="662" t="s">
        <v>4361</v>
      </c>
      <c r="F415" s="663" t="s">
        <v>4362</v>
      </c>
      <c r="G415" s="662" t="s">
        <v>3519</v>
      </c>
      <c r="H415" s="662" t="s">
        <v>3520</v>
      </c>
      <c r="I415" s="664">
        <v>0.48545454545454558</v>
      </c>
      <c r="J415" s="664">
        <v>6900</v>
      </c>
      <c r="K415" s="665">
        <v>3351</v>
      </c>
    </row>
    <row r="416" spans="1:11" ht="14.4" customHeight="1" x14ac:dyDescent="0.3">
      <c r="A416" s="660" t="s">
        <v>564</v>
      </c>
      <c r="B416" s="661" t="s">
        <v>2167</v>
      </c>
      <c r="C416" s="662" t="s">
        <v>577</v>
      </c>
      <c r="D416" s="663" t="s">
        <v>2170</v>
      </c>
      <c r="E416" s="662" t="s">
        <v>4361</v>
      </c>
      <c r="F416" s="663" t="s">
        <v>4362</v>
      </c>
      <c r="G416" s="662" t="s">
        <v>4217</v>
      </c>
      <c r="H416" s="662" t="s">
        <v>4218</v>
      </c>
      <c r="I416" s="664">
        <v>48.82</v>
      </c>
      <c r="J416" s="664">
        <v>25</v>
      </c>
      <c r="K416" s="665">
        <v>1220.5899999999999</v>
      </c>
    </row>
    <row r="417" spans="1:11" ht="14.4" customHeight="1" x14ac:dyDescent="0.3">
      <c r="A417" s="660" t="s">
        <v>564</v>
      </c>
      <c r="B417" s="661" t="s">
        <v>2167</v>
      </c>
      <c r="C417" s="662" t="s">
        <v>577</v>
      </c>
      <c r="D417" s="663" t="s">
        <v>2170</v>
      </c>
      <c r="E417" s="662" t="s">
        <v>4361</v>
      </c>
      <c r="F417" s="663" t="s">
        <v>4362</v>
      </c>
      <c r="G417" s="662" t="s">
        <v>4219</v>
      </c>
      <c r="H417" s="662" t="s">
        <v>4220</v>
      </c>
      <c r="I417" s="664">
        <v>48.82</v>
      </c>
      <c r="J417" s="664">
        <v>25</v>
      </c>
      <c r="K417" s="665">
        <v>1220.5</v>
      </c>
    </row>
    <row r="418" spans="1:11" ht="14.4" customHeight="1" x14ac:dyDescent="0.3">
      <c r="A418" s="660" t="s">
        <v>564</v>
      </c>
      <c r="B418" s="661" t="s">
        <v>2167</v>
      </c>
      <c r="C418" s="662" t="s">
        <v>577</v>
      </c>
      <c r="D418" s="663" t="s">
        <v>2170</v>
      </c>
      <c r="E418" s="662" t="s">
        <v>4361</v>
      </c>
      <c r="F418" s="663" t="s">
        <v>4362</v>
      </c>
      <c r="G418" s="662" t="s">
        <v>4221</v>
      </c>
      <c r="H418" s="662" t="s">
        <v>4222</v>
      </c>
      <c r="I418" s="664">
        <v>29.405000000000001</v>
      </c>
      <c r="J418" s="664">
        <v>75</v>
      </c>
      <c r="K418" s="665">
        <v>2205.46</v>
      </c>
    </row>
    <row r="419" spans="1:11" ht="14.4" customHeight="1" x14ac:dyDescent="0.3">
      <c r="A419" s="660" t="s">
        <v>564</v>
      </c>
      <c r="B419" s="661" t="s">
        <v>2167</v>
      </c>
      <c r="C419" s="662" t="s">
        <v>577</v>
      </c>
      <c r="D419" s="663" t="s">
        <v>2170</v>
      </c>
      <c r="E419" s="662" t="s">
        <v>4361</v>
      </c>
      <c r="F419" s="663" t="s">
        <v>4362</v>
      </c>
      <c r="G419" s="662" t="s">
        <v>4223</v>
      </c>
      <c r="H419" s="662" t="s">
        <v>4224</v>
      </c>
      <c r="I419" s="664">
        <v>140.11000000000001</v>
      </c>
      <c r="J419" s="664">
        <v>25</v>
      </c>
      <c r="K419" s="665">
        <v>3502.65</v>
      </c>
    </row>
    <row r="420" spans="1:11" ht="14.4" customHeight="1" x14ac:dyDescent="0.3">
      <c r="A420" s="660" t="s">
        <v>564</v>
      </c>
      <c r="B420" s="661" t="s">
        <v>2167</v>
      </c>
      <c r="C420" s="662" t="s">
        <v>577</v>
      </c>
      <c r="D420" s="663" t="s">
        <v>2170</v>
      </c>
      <c r="E420" s="662" t="s">
        <v>4361</v>
      </c>
      <c r="F420" s="663" t="s">
        <v>4362</v>
      </c>
      <c r="G420" s="662" t="s">
        <v>4225</v>
      </c>
      <c r="H420" s="662" t="s">
        <v>4226</v>
      </c>
      <c r="I420" s="664">
        <v>180.44</v>
      </c>
      <c r="J420" s="664">
        <v>50</v>
      </c>
      <c r="K420" s="665">
        <v>9021.76</v>
      </c>
    </row>
    <row r="421" spans="1:11" ht="14.4" customHeight="1" x14ac:dyDescent="0.3">
      <c r="A421" s="660" t="s">
        <v>564</v>
      </c>
      <c r="B421" s="661" t="s">
        <v>2167</v>
      </c>
      <c r="C421" s="662" t="s">
        <v>577</v>
      </c>
      <c r="D421" s="663" t="s">
        <v>2170</v>
      </c>
      <c r="E421" s="662" t="s">
        <v>4361</v>
      </c>
      <c r="F421" s="663" t="s">
        <v>4362</v>
      </c>
      <c r="G421" s="662" t="s">
        <v>4227</v>
      </c>
      <c r="H421" s="662" t="s">
        <v>4228</v>
      </c>
      <c r="I421" s="664">
        <v>29.4</v>
      </c>
      <c r="J421" s="664">
        <v>25</v>
      </c>
      <c r="K421" s="665">
        <v>735.08</v>
      </c>
    </row>
    <row r="422" spans="1:11" ht="14.4" customHeight="1" x14ac:dyDescent="0.3">
      <c r="A422" s="660" t="s">
        <v>564</v>
      </c>
      <c r="B422" s="661" t="s">
        <v>2167</v>
      </c>
      <c r="C422" s="662" t="s">
        <v>577</v>
      </c>
      <c r="D422" s="663" t="s">
        <v>2170</v>
      </c>
      <c r="E422" s="662" t="s">
        <v>4361</v>
      </c>
      <c r="F422" s="663" t="s">
        <v>4362</v>
      </c>
      <c r="G422" s="662" t="s">
        <v>4229</v>
      </c>
      <c r="H422" s="662" t="s">
        <v>4230</v>
      </c>
      <c r="I422" s="664">
        <v>297.72000000000003</v>
      </c>
      <c r="J422" s="664">
        <v>25</v>
      </c>
      <c r="K422" s="665">
        <v>7443.01</v>
      </c>
    </row>
    <row r="423" spans="1:11" ht="14.4" customHeight="1" x14ac:dyDescent="0.3">
      <c r="A423" s="660" t="s">
        <v>564</v>
      </c>
      <c r="B423" s="661" t="s">
        <v>2167</v>
      </c>
      <c r="C423" s="662" t="s">
        <v>577</v>
      </c>
      <c r="D423" s="663" t="s">
        <v>2170</v>
      </c>
      <c r="E423" s="662" t="s">
        <v>4361</v>
      </c>
      <c r="F423" s="663" t="s">
        <v>4362</v>
      </c>
      <c r="G423" s="662" t="s">
        <v>3525</v>
      </c>
      <c r="H423" s="662" t="s">
        <v>3526</v>
      </c>
      <c r="I423" s="664">
        <v>500</v>
      </c>
      <c r="J423" s="664">
        <v>10</v>
      </c>
      <c r="K423" s="665">
        <v>5000</v>
      </c>
    </row>
    <row r="424" spans="1:11" ht="14.4" customHeight="1" x14ac:dyDescent="0.3">
      <c r="A424" s="660" t="s">
        <v>564</v>
      </c>
      <c r="B424" s="661" t="s">
        <v>2167</v>
      </c>
      <c r="C424" s="662" t="s">
        <v>577</v>
      </c>
      <c r="D424" s="663" t="s">
        <v>2170</v>
      </c>
      <c r="E424" s="662" t="s">
        <v>4361</v>
      </c>
      <c r="F424" s="663" t="s">
        <v>4362</v>
      </c>
      <c r="G424" s="662" t="s">
        <v>4231</v>
      </c>
      <c r="H424" s="662" t="s">
        <v>4232</v>
      </c>
      <c r="I424" s="664">
        <v>29.4</v>
      </c>
      <c r="J424" s="664">
        <v>25</v>
      </c>
      <c r="K424" s="665">
        <v>735.08</v>
      </c>
    </row>
    <row r="425" spans="1:11" ht="14.4" customHeight="1" x14ac:dyDescent="0.3">
      <c r="A425" s="660" t="s">
        <v>564</v>
      </c>
      <c r="B425" s="661" t="s">
        <v>2167</v>
      </c>
      <c r="C425" s="662" t="s">
        <v>577</v>
      </c>
      <c r="D425" s="663" t="s">
        <v>2170</v>
      </c>
      <c r="E425" s="662" t="s">
        <v>4363</v>
      </c>
      <c r="F425" s="663" t="s">
        <v>4364</v>
      </c>
      <c r="G425" s="662" t="s">
        <v>4233</v>
      </c>
      <c r="H425" s="662" t="s">
        <v>4234</v>
      </c>
      <c r="I425" s="664">
        <v>1.21875</v>
      </c>
      <c r="J425" s="664">
        <v>1400</v>
      </c>
      <c r="K425" s="665">
        <v>1707.25</v>
      </c>
    </row>
    <row r="426" spans="1:11" ht="14.4" customHeight="1" x14ac:dyDescent="0.3">
      <c r="A426" s="660" t="s">
        <v>564</v>
      </c>
      <c r="B426" s="661" t="s">
        <v>2167</v>
      </c>
      <c r="C426" s="662" t="s">
        <v>577</v>
      </c>
      <c r="D426" s="663" t="s">
        <v>2170</v>
      </c>
      <c r="E426" s="662" t="s">
        <v>4363</v>
      </c>
      <c r="F426" s="663" t="s">
        <v>4364</v>
      </c>
      <c r="G426" s="662" t="s">
        <v>3533</v>
      </c>
      <c r="H426" s="662" t="s">
        <v>3534</v>
      </c>
      <c r="I426" s="664">
        <v>1.22</v>
      </c>
      <c r="J426" s="664">
        <v>5700</v>
      </c>
      <c r="K426" s="665">
        <v>6953.53</v>
      </c>
    </row>
    <row r="427" spans="1:11" ht="14.4" customHeight="1" x14ac:dyDescent="0.3">
      <c r="A427" s="660" t="s">
        <v>564</v>
      </c>
      <c r="B427" s="661" t="s">
        <v>2167</v>
      </c>
      <c r="C427" s="662" t="s">
        <v>577</v>
      </c>
      <c r="D427" s="663" t="s">
        <v>2170</v>
      </c>
      <c r="E427" s="662" t="s">
        <v>4363</v>
      </c>
      <c r="F427" s="663" t="s">
        <v>4364</v>
      </c>
      <c r="G427" s="662" t="s">
        <v>3535</v>
      </c>
      <c r="H427" s="662" t="s">
        <v>3536</v>
      </c>
      <c r="I427" s="664">
        <v>0.71000000000000008</v>
      </c>
      <c r="J427" s="664">
        <v>9200</v>
      </c>
      <c r="K427" s="665">
        <v>6532</v>
      </c>
    </row>
    <row r="428" spans="1:11" ht="14.4" customHeight="1" x14ac:dyDescent="0.3">
      <c r="A428" s="660" t="s">
        <v>564</v>
      </c>
      <c r="B428" s="661" t="s">
        <v>2167</v>
      </c>
      <c r="C428" s="662" t="s">
        <v>577</v>
      </c>
      <c r="D428" s="663" t="s">
        <v>2170</v>
      </c>
      <c r="E428" s="662" t="s">
        <v>4363</v>
      </c>
      <c r="F428" s="663" t="s">
        <v>4364</v>
      </c>
      <c r="G428" s="662" t="s">
        <v>4013</v>
      </c>
      <c r="H428" s="662" t="s">
        <v>4014</v>
      </c>
      <c r="I428" s="664">
        <v>0.71</v>
      </c>
      <c r="J428" s="664">
        <v>4400</v>
      </c>
      <c r="K428" s="665">
        <v>3124</v>
      </c>
    </row>
    <row r="429" spans="1:11" ht="14.4" customHeight="1" x14ac:dyDescent="0.3">
      <c r="A429" s="660" t="s">
        <v>564</v>
      </c>
      <c r="B429" s="661" t="s">
        <v>2167</v>
      </c>
      <c r="C429" s="662" t="s">
        <v>577</v>
      </c>
      <c r="D429" s="663" t="s">
        <v>2170</v>
      </c>
      <c r="E429" s="662" t="s">
        <v>4363</v>
      </c>
      <c r="F429" s="663" t="s">
        <v>4364</v>
      </c>
      <c r="G429" s="662" t="s">
        <v>4015</v>
      </c>
      <c r="H429" s="662" t="s">
        <v>4016</v>
      </c>
      <c r="I429" s="664">
        <v>0.71000000000000008</v>
      </c>
      <c r="J429" s="664">
        <v>8400</v>
      </c>
      <c r="K429" s="665">
        <v>5964</v>
      </c>
    </row>
    <row r="430" spans="1:11" ht="14.4" customHeight="1" x14ac:dyDescent="0.3">
      <c r="A430" s="660" t="s">
        <v>564</v>
      </c>
      <c r="B430" s="661" t="s">
        <v>2167</v>
      </c>
      <c r="C430" s="662" t="s">
        <v>577</v>
      </c>
      <c r="D430" s="663" t="s">
        <v>2170</v>
      </c>
      <c r="E430" s="662" t="s">
        <v>4371</v>
      </c>
      <c r="F430" s="663" t="s">
        <v>4372</v>
      </c>
      <c r="G430" s="662" t="s">
        <v>4029</v>
      </c>
      <c r="H430" s="662" t="s">
        <v>4030</v>
      </c>
      <c r="I430" s="664">
        <v>152.46</v>
      </c>
      <c r="J430" s="664">
        <v>8</v>
      </c>
      <c r="K430" s="665">
        <v>1219.68</v>
      </c>
    </row>
    <row r="431" spans="1:11" ht="14.4" customHeight="1" x14ac:dyDescent="0.3">
      <c r="A431" s="660" t="s">
        <v>564</v>
      </c>
      <c r="B431" s="661" t="s">
        <v>2167</v>
      </c>
      <c r="C431" s="662" t="s">
        <v>577</v>
      </c>
      <c r="D431" s="663" t="s">
        <v>2170</v>
      </c>
      <c r="E431" s="662" t="s">
        <v>4375</v>
      </c>
      <c r="F431" s="663" t="s">
        <v>4376</v>
      </c>
      <c r="G431" s="662" t="s">
        <v>4235</v>
      </c>
      <c r="H431" s="662" t="s">
        <v>4236</v>
      </c>
      <c r="I431" s="664">
        <v>198.99</v>
      </c>
      <c r="J431" s="664">
        <v>10</v>
      </c>
      <c r="K431" s="665">
        <v>1989.92</v>
      </c>
    </row>
    <row r="432" spans="1:11" ht="14.4" customHeight="1" x14ac:dyDescent="0.3">
      <c r="A432" s="660" t="s">
        <v>564</v>
      </c>
      <c r="B432" s="661" t="s">
        <v>2167</v>
      </c>
      <c r="C432" s="662" t="s">
        <v>577</v>
      </c>
      <c r="D432" s="663" t="s">
        <v>2170</v>
      </c>
      <c r="E432" s="662" t="s">
        <v>4375</v>
      </c>
      <c r="F432" s="663" t="s">
        <v>4376</v>
      </c>
      <c r="G432" s="662" t="s">
        <v>4237</v>
      </c>
      <c r="H432" s="662" t="s">
        <v>4238</v>
      </c>
      <c r="I432" s="664">
        <v>179</v>
      </c>
      <c r="J432" s="664">
        <v>10</v>
      </c>
      <c r="K432" s="665">
        <v>1790</v>
      </c>
    </row>
    <row r="433" spans="1:11" ht="14.4" customHeight="1" x14ac:dyDescent="0.3">
      <c r="A433" s="660" t="s">
        <v>564</v>
      </c>
      <c r="B433" s="661" t="s">
        <v>2167</v>
      </c>
      <c r="C433" s="662" t="s">
        <v>577</v>
      </c>
      <c r="D433" s="663" t="s">
        <v>2170</v>
      </c>
      <c r="E433" s="662" t="s">
        <v>4375</v>
      </c>
      <c r="F433" s="663" t="s">
        <v>4376</v>
      </c>
      <c r="G433" s="662" t="s">
        <v>4239</v>
      </c>
      <c r="H433" s="662" t="s">
        <v>4240</v>
      </c>
      <c r="I433" s="664">
        <v>14.73</v>
      </c>
      <c r="J433" s="664">
        <v>70</v>
      </c>
      <c r="K433" s="665">
        <v>1006.8</v>
      </c>
    </row>
    <row r="434" spans="1:11" ht="14.4" customHeight="1" x14ac:dyDescent="0.3">
      <c r="A434" s="660" t="s">
        <v>564</v>
      </c>
      <c r="B434" s="661" t="s">
        <v>2167</v>
      </c>
      <c r="C434" s="662" t="s">
        <v>577</v>
      </c>
      <c r="D434" s="663" t="s">
        <v>2170</v>
      </c>
      <c r="E434" s="662" t="s">
        <v>4375</v>
      </c>
      <c r="F434" s="663" t="s">
        <v>4376</v>
      </c>
      <c r="G434" s="662" t="s">
        <v>4241</v>
      </c>
      <c r="H434" s="662" t="s">
        <v>4242</v>
      </c>
      <c r="I434" s="664">
        <v>35.01</v>
      </c>
      <c r="J434" s="664">
        <v>50</v>
      </c>
      <c r="K434" s="665">
        <v>1750.3000000000002</v>
      </c>
    </row>
    <row r="435" spans="1:11" ht="14.4" customHeight="1" x14ac:dyDescent="0.3">
      <c r="A435" s="660" t="s">
        <v>564</v>
      </c>
      <c r="B435" s="661" t="s">
        <v>2167</v>
      </c>
      <c r="C435" s="662" t="s">
        <v>577</v>
      </c>
      <c r="D435" s="663" t="s">
        <v>2170</v>
      </c>
      <c r="E435" s="662" t="s">
        <v>4375</v>
      </c>
      <c r="F435" s="663" t="s">
        <v>4376</v>
      </c>
      <c r="G435" s="662" t="s">
        <v>4243</v>
      </c>
      <c r="H435" s="662" t="s">
        <v>4244</v>
      </c>
      <c r="I435" s="664">
        <v>14.45</v>
      </c>
      <c r="J435" s="664">
        <v>100</v>
      </c>
      <c r="K435" s="665">
        <v>1445</v>
      </c>
    </row>
    <row r="436" spans="1:11" ht="14.4" customHeight="1" x14ac:dyDescent="0.3">
      <c r="A436" s="660" t="s">
        <v>564</v>
      </c>
      <c r="B436" s="661" t="s">
        <v>2167</v>
      </c>
      <c r="C436" s="662" t="s">
        <v>577</v>
      </c>
      <c r="D436" s="663" t="s">
        <v>2170</v>
      </c>
      <c r="E436" s="662" t="s">
        <v>4375</v>
      </c>
      <c r="F436" s="663" t="s">
        <v>4376</v>
      </c>
      <c r="G436" s="662" t="s">
        <v>4245</v>
      </c>
      <c r="H436" s="662" t="s">
        <v>4246</v>
      </c>
      <c r="I436" s="664">
        <v>35.01</v>
      </c>
      <c r="J436" s="664">
        <v>50</v>
      </c>
      <c r="K436" s="665">
        <v>1750.3000000000002</v>
      </c>
    </row>
    <row r="437" spans="1:11" ht="14.4" customHeight="1" x14ac:dyDescent="0.3">
      <c r="A437" s="660" t="s">
        <v>564</v>
      </c>
      <c r="B437" s="661" t="s">
        <v>2167</v>
      </c>
      <c r="C437" s="662" t="s">
        <v>577</v>
      </c>
      <c r="D437" s="663" t="s">
        <v>2170</v>
      </c>
      <c r="E437" s="662" t="s">
        <v>4375</v>
      </c>
      <c r="F437" s="663" t="s">
        <v>4376</v>
      </c>
      <c r="G437" s="662" t="s">
        <v>4247</v>
      </c>
      <c r="H437" s="662" t="s">
        <v>4248</v>
      </c>
      <c r="I437" s="664">
        <v>104.06</v>
      </c>
      <c r="J437" s="664">
        <v>20</v>
      </c>
      <c r="K437" s="665">
        <v>2081.1999999999998</v>
      </c>
    </row>
    <row r="438" spans="1:11" ht="14.4" customHeight="1" x14ac:dyDescent="0.3">
      <c r="A438" s="660" t="s">
        <v>564</v>
      </c>
      <c r="B438" s="661" t="s">
        <v>2167</v>
      </c>
      <c r="C438" s="662" t="s">
        <v>577</v>
      </c>
      <c r="D438" s="663" t="s">
        <v>2170</v>
      </c>
      <c r="E438" s="662" t="s">
        <v>4375</v>
      </c>
      <c r="F438" s="663" t="s">
        <v>4376</v>
      </c>
      <c r="G438" s="662" t="s">
        <v>4249</v>
      </c>
      <c r="H438" s="662" t="s">
        <v>4250</v>
      </c>
      <c r="I438" s="664">
        <v>120.00409090909092</v>
      </c>
      <c r="J438" s="664">
        <v>335</v>
      </c>
      <c r="K438" s="665">
        <v>40201.56</v>
      </c>
    </row>
    <row r="439" spans="1:11" ht="14.4" customHeight="1" x14ac:dyDescent="0.3">
      <c r="A439" s="660" t="s">
        <v>564</v>
      </c>
      <c r="B439" s="661" t="s">
        <v>2167</v>
      </c>
      <c r="C439" s="662" t="s">
        <v>577</v>
      </c>
      <c r="D439" s="663" t="s">
        <v>2170</v>
      </c>
      <c r="E439" s="662" t="s">
        <v>4375</v>
      </c>
      <c r="F439" s="663" t="s">
        <v>4376</v>
      </c>
      <c r="G439" s="662" t="s">
        <v>4251</v>
      </c>
      <c r="H439" s="662" t="s">
        <v>4252</v>
      </c>
      <c r="I439" s="664">
        <v>104.06</v>
      </c>
      <c r="J439" s="664">
        <v>40</v>
      </c>
      <c r="K439" s="665">
        <v>4162.3999999999996</v>
      </c>
    </row>
    <row r="440" spans="1:11" ht="14.4" customHeight="1" x14ac:dyDescent="0.3">
      <c r="A440" s="660" t="s">
        <v>564</v>
      </c>
      <c r="B440" s="661" t="s">
        <v>2167</v>
      </c>
      <c r="C440" s="662" t="s">
        <v>577</v>
      </c>
      <c r="D440" s="663" t="s">
        <v>2170</v>
      </c>
      <c r="E440" s="662" t="s">
        <v>4375</v>
      </c>
      <c r="F440" s="663" t="s">
        <v>4376</v>
      </c>
      <c r="G440" s="662" t="s">
        <v>4253</v>
      </c>
      <c r="H440" s="662" t="s">
        <v>4254</v>
      </c>
      <c r="I440" s="664">
        <v>228.99</v>
      </c>
      <c r="J440" s="664">
        <v>10</v>
      </c>
      <c r="K440" s="665">
        <v>2289.88</v>
      </c>
    </row>
    <row r="441" spans="1:11" ht="14.4" customHeight="1" x14ac:dyDescent="0.3">
      <c r="A441" s="660" t="s">
        <v>564</v>
      </c>
      <c r="B441" s="661" t="s">
        <v>2167</v>
      </c>
      <c r="C441" s="662" t="s">
        <v>577</v>
      </c>
      <c r="D441" s="663" t="s">
        <v>2170</v>
      </c>
      <c r="E441" s="662" t="s">
        <v>4375</v>
      </c>
      <c r="F441" s="663" t="s">
        <v>4376</v>
      </c>
      <c r="G441" s="662" t="s">
        <v>4255</v>
      </c>
      <c r="H441" s="662" t="s">
        <v>4256</v>
      </c>
      <c r="I441" s="664">
        <v>35.01</v>
      </c>
      <c r="J441" s="664">
        <v>20</v>
      </c>
      <c r="K441" s="665">
        <v>700.12</v>
      </c>
    </row>
    <row r="442" spans="1:11" ht="14.4" customHeight="1" x14ac:dyDescent="0.3">
      <c r="A442" s="660" t="s">
        <v>564</v>
      </c>
      <c r="B442" s="661" t="s">
        <v>2167</v>
      </c>
      <c r="C442" s="662" t="s">
        <v>577</v>
      </c>
      <c r="D442" s="663" t="s">
        <v>2170</v>
      </c>
      <c r="E442" s="662" t="s">
        <v>4375</v>
      </c>
      <c r="F442" s="663" t="s">
        <v>4376</v>
      </c>
      <c r="G442" s="662" t="s">
        <v>4257</v>
      </c>
      <c r="H442" s="662" t="s">
        <v>4258</v>
      </c>
      <c r="I442" s="664">
        <v>198.98</v>
      </c>
      <c r="J442" s="664">
        <v>10</v>
      </c>
      <c r="K442" s="665">
        <v>1989.8</v>
      </c>
    </row>
    <row r="443" spans="1:11" ht="14.4" customHeight="1" x14ac:dyDescent="0.3">
      <c r="A443" s="660" t="s">
        <v>564</v>
      </c>
      <c r="B443" s="661" t="s">
        <v>2167</v>
      </c>
      <c r="C443" s="662" t="s">
        <v>577</v>
      </c>
      <c r="D443" s="663" t="s">
        <v>2170</v>
      </c>
      <c r="E443" s="662" t="s">
        <v>4375</v>
      </c>
      <c r="F443" s="663" t="s">
        <v>4376</v>
      </c>
      <c r="G443" s="662" t="s">
        <v>4259</v>
      </c>
      <c r="H443" s="662" t="s">
        <v>4260</v>
      </c>
      <c r="I443" s="664">
        <v>104.05999999999997</v>
      </c>
      <c r="J443" s="664">
        <v>220</v>
      </c>
      <c r="K443" s="665">
        <v>22893.199999999997</v>
      </c>
    </row>
    <row r="444" spans="1:11" ht="14.4" customHeight="1" x14ac:dyDescent="0.3">
      <c r="A444" s="660" t="s">
        <v>564</v>
      </c>
      <c r="B444" s="661" t="s">
        <v>2167</v>
      </c>
      <c r="C444" s="662" t="s">
        <v>577</v>
      </c>
      <c r="D444" s="663" t="s">
        <v>2170</v>
      </c>
      <c r="E444" s="662" t="s">
        <v>4375</v>
      </c>
      <c r="F444" s="663" t="s">
        <v>4376</v>
      </c>
      <c r="G444" s="662" t="s">
        <v>4261</v>
      </c>
      <c r="H444" s="662" t="s">
        <v>4262</v>
      </c>
      <c r="I444" s="664">
        <v>104.05999999999997</v>
      </c>
      <c r="J444" s="664">
        <v>250</v>
      </c>
      <c r="K444" s="665">
        <v>26015</v>
      </c>
    </row>
    <row r="445" spans="1:11" ht="14.4" customHeight="1" x14ac:dyDescent="0.3">
      <c r="A445" s="660" t="s">
        <v>564</v>
      </c>
      <c r="B445" s="661" t="s">
        <v>2167</v>
      </c>
      <c r="C445" s="662" t="s">
        <v>577</v>
      </c>
      <c r="D445" s="663" t="s">
        <v>2170</v>
      </c>
      <c r="E445" s="662" t="s">
        <v>4375</v>
      </c>
      <c r="F445" s="663" t="s">
        <v>4376</v>
      </c>
      <c r="G445" s="662" t="s">
        <v>4263</v>
      </c>
      <c r="H445" s="662" t="s">
        <v>4264</v>
      </c>
      <c r="I445" s="664">
        <v>198.98</v>
      </c>
      <c r="J445" s="664">
        <v>10</v>
      </c>
      <c r="K445" s="665">
        <v>1989.85</v>
      </c>
    </row>
    <row r="446" spans="1:11" ht="14.4" customHeight="1" x14ac:dyDescent="0.3">
      <c r="A446" s="660" t="s">
        <v>564</v>
      </c>
      <c r="B446" s="661" t="s">
        <v>2167</v>
      </c>
      <c r="C446" s="662" t="s">
        <v>580</v>
      </c>
      <c r="D446" s="663" t="s">
        <v>2171</v>
      </c>
      <c r="E446" s="662" t="s">
        <v>4355</v>
      </c>
      <c r="F446" s="663" t="s">
        <v>4356</v>
      </c>
      <c r="G446" s="662" t="s">
        <v>4073</v>
      </c>
      <c r="H446" s="662" t="s">
        <v>4074</v>
      </c>
      <c r="I446" s="664">
        <v>34.696666666666665</v>
      </c>
      <c r="J446" s="664">
        <v>36</v>
      </c>
      <c r="K446" s="665">
        <v>1249</v>
      </c>
    </row>
    <row r="447" spans="1:11" ht="14.4" customHeight="1" x14ac:dyDescent="0.3">
      <c r="A447" s="660" t="s">
        <v>564</v>
      </c>
      <c r="B447" s="661" t="s">
        <v>2167</v>
      </c>
      <c r="C447" s="662" t="s">
        <v>580</v>
      </c>
      <c r="D447" s="663" t="s">
        <v>2171</v>
      </c>
      <c r="E447" s="662" t="s">
        <v>4355</v>
      </c>
      <c r="F447" s="663" t="s">
        <v>4356</v>
      </c>
      <c r="G447" s="662" t="s">
        <v>3559</v>
      </c>
      <c r="H447" s="662" t="s">
        <v>3560</v>
      </c>
      <c r="I447" s="664">
        <v>12.372499999999999</v>
      </c>
      <c r="J447" s="664">
        <v>60</v>
      </c>
      <c r="K447" s="665">
        <v>742.27</v>
      </c>
    </row>
    <row r="448" spans="1:11" ht="14.4" customHeight="1" x14ac:dyDescent="0.3">
      <c r="A448" s="660" t="s">
        <v>564</v>
      </c>
      <c r="B448" s="661" t="s">
        <v>2167</v>
      </c>
      <c r="C448" s="662" t="s">
        <v>580</v>
      </c>
      <c r="D448" s="663" t="s">
        <v>2171</v>
      </c>
      <c r="E448" s="662" t="s">
        <v>4355</v>
      </c>
      <c r="F448" s="663" t="s">
        <v>4356</v>
      </c>
      <c r="G448" s="662" t="s">
        <v>3569</v>
      </c>
      <c r="H448" s="662" t="s">
        <v>3570</v>
      </c>
      <c r="I448" s="664">
        <v>25.56</v>
      </c>
      <c r="J448" s="664">
        <v>24</v>
      </c>
      <c r="K448" s="665">
        <v>613.44000000000005</v>
      </c>
    </row>
    <row r="449" spans="1:11" ht="14.4" customHeight="1" x14ac:dyDescent="0.3">
      <c r="A449" s="660" t="s">
        <v>564</v>
      </c>
      <c r="B449" s="661" t="s">
        <v>2167</v>
      </c>
      <c r="C449" s="662" t="s">
        <v>580</v>
      </c>
      <c r="D449" s="663" t="s">
        <v>2171</v>
      </c>
      <c r="E449" s="662" t="s">
        <v>4355</v>
      </c>
      <c r="F449" s="663" t="s">
        <v>4356</v>
      </c>
      <c r="G449" s="662" t="s">
        <v>4077</v>
      </c>
      <c r="H449" s="662" t="s">
        <v>4078</v>
      </c>
      <c r="I449" s="664">
        <v>1.3800000000000001</v>
      </c>
      <c r="J449" s="664">
        <v>1300</v>
      </c>
      <c r="K449" s="665">
        <v>1794</v>
      </c>
    </row>
    <row r="450" spans="1:11" ht="14.4" customHeight="1" x14ac:dyDescent="0.3">
      <c r="A450" s="660" t="s">
        <v>564</v>
      </c>
      <c r="B450" s="661" t="s">
        <v>2167</v>
      </c>
      <c r="C450" s="662" t="s">
        <v>580</v>
      </c>
      <c r="D450" s="663" t="s">
        <v>2171</v>
      </c>
      <c r="E450" s="662" t="s">
        <v>4355</v>
      </c>
      <c r="F450" s="663" t="s">
        <v>4356</v>
      </c>
      <c r="G450" s="662" t="s">
        <v>3495</v>
      </c>
      <c r="H450" s="662" t="s">
        <v>3496</v>
      </c>
      <c r="I450" s="664">
        <v>41.534285714285716</v>
      </c>
      <c r="J450" s="664">
        <v>484</v>
      </c>
      <c r="K450" s="665">
        <v>20103.150000000001</v>
      </c>
    </row>
    <row r="451" spans="1:11" ht="14.4" customHeight="1" x14ac:dyDescent="0.3">
      <c r="A451" s="660" t="s">
        <v>564</v>
      </c>
      <c r="B451" s="661" t="s">
        <v>2167</v>
      </c>
      <c r="C451" s="662" t="s">
        <v>580</v>
      </c>
      <c r="D451" s="663" t="s">
        <v>2171</v>
      </c>
      <c r="E451" s="662" t="s">
        <v>4355</v>
      </c>
      <c r="F451" s="663" t="s">
        <v>4356</v>
      </c>
      <c r="G451" s="662" t="s">
        <v>3585</v>
      </c>
      <c r="H451" s="662" t="s">
        <v>3586</v>
      </c>
      <c r="I451" s="664">
        <v>0.59800000000000009</v>
      </c>
      <c r="J451" s="664">
        <v>2200</v>
      </c>
      <c r="K451" s="665">
        <v>1315</v>
      </c>
    </row>
    <row r="452" spans="1:11" ht="14.4" customHeight="1" x14ac:dyDescent="0.3">
      <c r="A452" s="660" t="s">
        <v>564</v>
      </c>
      <c r="B452" s="661" t="s">
        <v>2167</v>
      </c>
      <c r="C452" s="662" t="s">
        <v>580</v>
      </c>
      <c r="D452" s="663" t="s">
        <v>2171</v>
      </c>
      <c r="E452" s="662" t="s">
        <v>4355</v>
      </c>
      <c r="F452" s="663" t="s">
        <v>4356</v>
      </c>
      <c r="G452" s="662" t="s">
        <v>3589</v>
      </c>
      <c r="H452" s="662" t="s">
        <v>3590</v>
      </c>
      <c r="I452" s="664">
        <v>66.23833333333333</v>
      </c>
      <c r="J452" s="664">
        <v>300</v>
      </c>
      <c r="K452" s="665">
        <v>19871.75</v>
      </c>
    </row>
    <row r="453" spans="1:11" ht="14.4" customHeight="1" x14ac:dyDescent="0.3">
      <c r="A453" s="660" t="s">
        <v>564</v>
      </c>
      <c r="B453" s="661" t="s">
        <v>2167</v>
      </c>
      <c r="C453" s="662" t="s">
        <v>580</v>
      </c>
      <c r="D453" s="663" t="s">
        <v>2171</v>
      </c>
      <c r="E453" s="662" t="s">
        <v>4355</v>
      </c>
      <c r="F453" s="663" t="s">
        <v>4356</v>
      </c>
      <c r="G453" s="662" t="s">
        <v>4081</v>
      </c>
      <c r="H453" s="662" t="s">
        <v>4082</v>
      </c>
      <c r="I453" s="664">
        <v>19.805999999999997</v>
      </c>
      <c r="J453" s="664">
        <v>67</v>
      </c>
      <c r="K453" s="665">
        <v>1326.97</v>
      </c>
    </row>
    <row r="454" spans="1:11" ht="14.4" customHeight="1" x14ac:dyDescent="0.3">
      <c r="A454" s="660" t="s">
        <v>564</v>
      </c>
      <c r="B454" s="661" t="s">
        <v>2167</v>
      </c>
      <c r="C454" s="662" t="s">
        <v>580</v>
      </c>
      <c r="D454" s="663" t="s">
        <v>2171</v>
      </c>
      <c r="E454" s="662" t="s">
        <v>4355</v>
      </c>
      <c r="F454" s="663" t="s">
        <v>4356</v>
      </c>
      <c r="G454" s="662" t="s">
        <v>3499</v>
      </c>
      <c r="H454" s="662" t="s">
        <v>3500</v>
      </c>
      <c r="I454" s="664">
        <v>26.17</v>
      </c>
      <c r="J454" s="664">
        <v>7</v>
      </c>
      <c r="K454" s="665">
        <v>183.19</v>
      </c>
    </row>
    <row r="455" spans="1:11" ht="14.4" customHeight="1" x14ac:dyDescent="0.3">
      <c r="A455" s="660" t="s">
        <v>564</v>
      </c>
      <c r="B455" s="661" t="s">
        <v>2167</v>
      </c>
      <c r="C455" s="662" t="s">
        <v>580</v>
      </c>
      <c r="D455" s="663" t="s">
        <v>2171</v>
      </c>
      <c r="E455" s="662" t="s">
        <v>4355</v>
      </c>
      <c r="F455" s="663" t="s">
        <v>4356</v>
      </c>
      <c r="G455" s="662" t="s">
        <v>4085</v>
      </c>
      <c r="H455" s="662" t="s">
        <v>4086</v>
      </c>
      <c r="I455" s="664">
        <v>9.7200000000000006</v>
      </c>
      <c r="J455" s="664">
        <v>24</v>
      </c>
      <c r="K455" s="665">
        <v>233.28</v>
      </c>
    </row>
    <row r="456" spans="1:11" ht="14.4" customHeight="1" x14ac:dyDescent="0.3">
      <c r="A456" s="660" t="s">
        <v>564</v>
      </c>
      <c r="B456" s="661" t="s">
        <v>2167</v>
      </c>
      <c r="C456" s="662" t="s">
        <v>580</v>
      </c>
      <c r="D456" s="663" t="s">
        <v>2171</v>
      </c>
      <c r="E456" s="662" t="s">
        <v>4355</v>
      </c>
      <c r="F456" s="663" t="s">
        <v>4356</v>
      </c>
      <c r="G456" s="662" t="s">
        <v>3615</v>
      </c>
      <c r="H456" s="662" t="s">
        <v>3616</v>
      </c>
      <c r="I456" s="664">
        <v>7.5119999999999987</v>
      </c>
      <c r="J456" s="664">
        <v>51</v>
      </c>
      <c r="K456" s="665">
        <v>383.15999999999997</v>
      </c>
    </row>
    <row r="457" spans="1:11" ht="14.4" customHeight="1" x14ac:dyDescent="0.3">
      <c r="A457" s="660" t="s">
        <v>564</v>
      </c>
      <c r="B457" s="661" t="s">
        <v>2167</v>
      </c>
      <c r="C457" s="662" t="s">
        <v>580</v>
      </c>
      <c r="D457" s="663" t="s">
        <v>2171</v>
      </c>
      <c r="E457" s="662" t="s">
        <v>4355</v>
      </c>
      <c r="F457" s="663" t="s">
        <v>4356</v>
      </c>
      <c r="G457" s="662" t="s">
        <v>3501</v>
      </c>
      <c r="H457" s="662" t="s">
        <v>3502</v>
      </c>
      <c r="I457" s="664">
        <v>0.85</v>
      </c>
      <c r="J457" s="664">
        <v>300</v>
      </c>
      <c r="K457" s="665">
        <v>255</v>
      </c>
    </row>
    <row r="458" spans="1:11" ht="14.4" customHeight="1" x14ac:dyDescent="0.3">
      <c r="A458" s="660" t="s">
        <v>564</v>
      </c>
      <c r="B458" s="661" t="s">
        <v>2167</v>
      </c>
      <c r="C458" s="662" t="s">
        <v>580</v>
      </c>
      <c r="D458" s="663" t="s">
        <v>2171</v>
      </c>
      <c r="E458" s="662" t="s">
        <v>4355</v>
      </c>
      <c r="F458" s="663" t="s">
        <v>4356</v>
      </c>
      <c r="G458" s="662" t="s">
        <v>3503</v>
      </c>
      <c r="H458" s="662" t="s">
        <v>3504</v>
      </c>
      <c r="I458" s="664">
        <v>1.5175000000000001</v>
      </c>
      <c r="J458" s="664">
        <v>350</v>
      </c>
      <c r="K458" s="665">
        <v>531.5</v>
      </c>
    </row>
    <row r="459" spans="1:11" ht="14.4" customHeight="1" x14ac:dyDescent="0.3">
      <c r="A459" s="660" t="s">
        <v>564</v>
      </c>
      <c r="B459" s="661" t="s">
        <v>2167</v>
      </c>
      <c r="C459" s="662" t="s">
        <v>580</v>
      </c>
      <c r="D459" s="663" t="s">
        <v>2171</v>
      </c>
      <c r="E459" s="662" t="s">
        <v>4355</v>
      </c>
      <c r="F459" s="663" t="s">
        <v>4356</v>
      </c>
      <c r="G459" s="662" t="s">
        <v>4265</v>
      </c>
      <c r="H459" s="662" t="s">
        <v>4266</v>
      </c>
      <c r="I459" s="664">
        <v>3.69</v>
      </c>
      <c r="J459" s="664">
        <v>200</v>
      </c>
      <c r="K459" s="665">
        <v>738.1</v>
      </c>
    </row>
    <row r="460" spans="1:11" ht="14.4" customHeight="1" x14ac:dyDescent="0.3">
      <c r="A460" s="660" t="s">
        <v>564</v>
      </c>
      <c r="B460" s="661" t="s">
        <v>2167</v>
      </c>
      <c r="C460" s="662" t="s">
        <v>580</v>
      </c>
      <c r="D460" s="663" t="s">
        <v>2171</v>
      </c>
      <c r="E460" s="662" t="s">
        <v>4357</v>
      </c>
      <c r="F460" s="663" t="s">
        <v>4358</v>
      </c>
      <c r="G460" s="662" t="s">
        <v>3681</v>
      </c>
      <c r="H460" s="662" t="s">
        <v>3682</v>
      </c>
      <c r="I460" s="664">
        <v>11.145714285714288</v>
      </c>
      <c r="J460" s="664">
        <v>480</v>
      </c>
      <c r="K460" s="665">
        <v>5350.7</v>
      </c>
    </row>
    <row r="461" spans="1:11" ht="14.4" customHeight="1" x14ac:dyDescent="0.3">
      <c r="A461" s="660" t="s">
        <v>564</v>
      </c>
      <c r="B461" s="661" t="s">
        <v>2167</v>
      </c>
      <c r="C461" s="662" t="s">
        <v>580</v>
      </c>
      <c r="D461" s="663" t="s">
        <v>2171</v>
      </c>
      <c r="E461" s="662" t="s">
        <v>4357</v>
      </c>
      <c r="F461" s="663" t="s">
        <v>4358</v>
      </c>
      <c r="G461" s="662" t="s">
        <v>3683</v>
      </c>
      <c r="H461" s="662" t="s">
        <v>3684</v>
      </c>
      <c r="I461" s="664">
        <v>1.0925</v>
      </c>
      <c r="J461" s="664">
        <v>5600</v>
      </c>
      <c r="K461" s="665">
        <v>6113</v>
      </c>
    </row>
    <row r="462" spans="1:11" ht="14.4" customHeight="1" x14ac:dyDescent="0.3">
      <c r="A462" s="660" t="s">
        <v>564</v>
      </c>
      <c r="B462" s="661" t="s">
        <v>2167</v>
      </c>
      <c r="C462" s="662" t="s">
        <v>580</v>
      </c>
      <c r="D462" s="663" t="s">
        <v>2171</v>
      </c>
      <c r="E462" s="662" t="s">
        <v>4357</v>
      </c>
      <c r="F462" s="663" t="s">
        <v>4358</v>
      </c>
      <c r="G462" s="662" t="s">
        <v>3507</v>
      </c>
      <c r="H462" s="662" t="s">
        <v>3508</v>
      </c>
      <c r="I462" s="664">
        <v>1.6762499999999998</v>
      </c>
      <c r="J462" s="664">
        <v>5800</v>
      </c>
      <c r="K462" s="665">
        <v>9721</v>
      </c>
    </row>
    <row r="463" spans="1:11" ht="14.4" customHeight="1" x14ac:dyDescent="0.3">
      <c r="A463" s="660" t="s">
        <v>564</v>
      </c>
      <c r="B463" s="661" t="s">
        <v>2167</v>
      </c>
      <c r="C463" s="662" t="s">
        <v>580</v>
      </c>
      <c r="D463" s="663" t="s">
        <v>2171</v>
      </c>
      <c r="E463" s="662" t="s">
        <v>4357</v>
      </c>
      <c r="F463" s="663" t="s">
        <v>4358</v>
      </c>
      <c r="G463" s="662" t="s">
        <v>3685</v>
      </c>
      <c r="H463" s="662" t="s">
        <v>3686</v>
      </c>
      <c r="I463" s="664">
        <v>0.47285714285714281</v>
      </c>
      <c r="J463" s="664">
        <v>3200</v>
      </c>
      <c r="K463" s="665">
        <v>1515</v>
      </c>
    </row>
    <row r="464" spans="1:11" ht="14.4" customHeight="1" x14ac:dyDescent="0.3">
      <c r="A464" s="660" t="s">
        <v>564</v>
      </c>
      <c r="B464" s="661" t="s">
        <v>2167</v>
      </c>
      <c r="C464" s="662" t="s">
        <v>580</v>
      </c>
      <c r="D464" s="663" t="s">
        <v>2171</v>
      </c>
      <c r="E464" s="662" t="s">
        <v>4357</v>
      </c>
      <c r="F464" s="663" t="s">
        <v>4358</v>
      </c>
      <c r="G464" s="662" t="s">
        <v>3687</v>
      </c>
      <c r="H464" s="662" t="s">
        <v>3688</v>
      </c>
      <c r="I464" s="664">
        <v>0.67</v>
      </c>
      <c r="J464" s="664">
        <v>4600</v>
      </c>
      <c r="K464" s="665">
        <v>3082</v>
      </c>
    </row>
    <row r="465" spans="1:11" ht="14.4" customHeight="1" x14ac:dyDescent="0.3">
      <c r="A465" s="660" t="s">
        <v>564</v>
      </c>
      <c r="B465" s="661" t="s">
        <v>2167</v>
      </c>
      <c r="C465" s="662" t="s">
        <v>580</v>
      </c>
      <c r="D465" s="663" t="s">
        <v>2171</v>
      </c>
      <c r="E465" s="662" t="s">
        <v>4357</v>
      </c>
      <c r="F465" s="663" t="s">
        <v>4358</v>
      </c>
      <c r="G465" s="662" t="s">
        <v>4091</v>
      </c>
      <c r="H465" s="662" t="s">
        <v>4092</v>
      </c>
      <c r="I465" s="664">
        <v>17.91</v>
      </c>
      <c r="J465" s="664">
        <v>40</v>
      </c>
      <c r="K465" s="665">
        <v>716.4</v>
      </c>
    </row>
    <row r="466" spans="1:11" ht="14.4" customHeight="1" x14ac:dyDescent="0.3">
      <c r="A466" s="660" t="s">
        <v>564</v>
      </c>
      <c r="B466" s="661" t="s">
        <v>2167</v>
      </c>
      <c r="C466" s="662" t="s">
        <v>580</v>
      </c>
      <c r="D466" s="663" t="s">
        <v>2171</v>
      </c>
      <c r="E466" s="662" t="s">
        <v>4357</v>
      </c>
      <c r="F466" s="663" t="s">
        <v>4358</v>
      </c>
      <c r="G466" s="662" t="s">
        <v>3697</v>
      </c>
      <c r="H466" s="662" t="s">
        <v>3698</v>
      </c>
      <c r="I466" s="664">
        <v>6.23</v>
      </c>
      <c r="J466" s="664">
        <v>30</v>
      </c>
      <c r="K466" s="665">
        <v>186.9</v>
      </c>
    </row>
    <row r="467" spans="1:11" ht="14.4" customHeight="1" x14ac:dyDescent="0.3">
      <c r="A467" s="660" t="s">
        <v>564</v>
      </c>
      <c r="B467" s="661" t="s">
        <v>2167</v>
      </c>
      <c r="C467" s="662" t="s">
        <v>580</v>
      </c>
      <c r="D467" s="663" t="s">
        <v>2171</v>
      </c>
      <c r="E467" s="662" t="s">
        <v>4357</v>
      </c>
      <c r="F467" s="663" t="s">
        <v>4358</v>
      </c>
      <c r="G467" s="662" t="s">
        <v>4099</v>
      </c>
      <c r="H467" s="662" t="s">
        <v>4100</v>
      </c>
      <c r="I467" s="664">
        <v>17.84</v>
      </c>
      <c r="J467" s="664">
        <v>370</v>
      </c>
      <c r="K467" s="665">
        <v>6603.1</v>
      </c>
    </row>
    <row r="468" spans="1:11" ht="14.4" customHeight="1" x14ac:dyDescent="0.3">
      <c r="A468" s="660" t="s">
        <v>564</v>
      </c>
      <c r="B468" s="661" t="s">
        <v>2167</v>
      </c>
      <c r="C468" s="662" t="s">
        <v>580</v>
      </c>
      <c r="D468" s="663" t="s">
        <v>2171</v>
      </c>
      <c r="E468" s="662" t="s">
        <v>4357</v>
      </c>
      <c r="F468" s="663" t="s">
        <v>4358</v>
      </c>
      <c r="G468" s="662" t="s">
        <v>3713</v>
      </c>
      <c r="H468" s="662" t="s">
        <v>3714</v>
      </c>
      <c r="I468" s="664">
        <v>17.907499999999999</v>
      </c>
      <c r="J468" s="664">
        <v>483</v>
      </c>
      <c r="K468" s="665">
        <v>8649.9599999999991</v>
      </c>
    </row>
    <row r="469" spans="1:11" ht="14.4" customHeight="1" x14ac:dyDescent="0.3">
      <c r="A469" s="660" t="s">
        <v>564</v>
      </c>
      <c r="B469" s="661" t="s">
        <v>2167</v>
      </c>
      <c r="C469" s="662" t="s">
        <v>580</v>
      </c>
      <c r="D469" s="663" t="s">
        <v>2171</v>
      </c>
      <c r="E469" s="662" t="s">
        <v>4357</v>
      </c>
      <c r="F469" s="663" t="s">
        <v>4358</v>
      </c>
      <c r="G469" s="662" t="s">
        <v>3715</v>
      </c>
      <c r="H469" s="662" t="s">
        <v>3716</v>
      </c>
      <c r="I469" s="664">
        <v>17.907999999999998</v>
      </c>
      <c r="J469" s="664">
        <v>217</v>
      </c>
      <c r="K469" s="665">
        <v>3886.1000000000004</v>
      </c>
    </row>
    <row r="470" spans="1:11" ht="14.4" customHeight="1" x14ac:dyDescent="0.3">
      <c r="A470" s="660" t="s">
        <v>564</v>
      </c>
      <c r="B470" s="661" t="s">
        <v>2167</v>
      </c>
      <c r="C470" s="662" t="s">
        <v>580</v>
      </c>
      <c r="D470" s="663" t="s">
        <v>2171</v>
      </c>
      <c r="E470" s="662" t="s">
        <v>4357</v>
      </c>
      <c r="F470" s="663" t="s">
        <v>4358</v>
      </c>
      <c r="G470" s="662" t="s">
        <v>4101</v>
      </c>
      <c r="H470" s="662" t="s">
        <v>4102</v>
      </c>
      <c r="I470" s="664">
        <v>17.893333333333334</v>
      </c>
      <c r="J470" s="664">
        <v>39</v>
      </c>
      <c r="K470" s="665">
        <v>697.54</v>
      </c>
    </row>
    <row r="471" spans="1:11" ht="14.4" customHeight="1" x14ac:dyDescent="0.3">
      <c r="A471" s="660" t="s">
        <v>564</v>
      </c>
      <c r="B471" s="661" t="s">
        <v>2167</v>
      </c>
      <c r="C471" s="662" t="s">
        <v>580</v>
      </c>
      <c r="D471" s="663" t="s">
        <v>2171</v>
      </c>
      <c r="E471" s="662" t="s">
        <v>4357</v>
      </c>
      <c r="F471" s="663" t="s">
        <v>4358</v>
      </c>
      <c r="G471" s="662" t="s">
        <v>3717</v>
      </c>
      <c r="H471" s="662" t="s">
        <v>3718</v>
      </c>
      <c r="I471" s="664">
        <v>17.907999999999998</v>
      </c>
      <c r="J471" s="664">
        <v>382</v>
      </c>
      <c r="K471" s="665">
        <v>6840.9000000000005</v>
      </c>
    </row>
    <row r="472" spans="1:11" ht="14.4" customHeight="1" x14ac:dyDescent="0.3">
      <c r="A472" s="660" t="s">
        <v>564</v>
      </c>
      <c r="B472" s="661" t="s">
        <v>2167</v>
      </c>
      <c r="C472" s="662" t="s">
        <v>580</v>
      </c>
      <c r="D472" s="663" t="s">
        <v>2171</v>
      </c>
      <c r="E472" s="662" t="s">
        <v>4357</v>
      </c>
      <c r="F472" s="663" t="s">
        <v>4358</v>
      </c>
      <c r="G472" s="662" t="s">
        <v>4267</v>
      </c>
      <c r="H472" s="662" t="s">
        <v>4268</v>
      </c>
      <c r="I472" s="664">
        <v>1500.4</v>
      </c>
      <c r="J472" s="664">
        <v>6</v>
      </c>
      <c r="K472" s="665">
        <v>9002.4000000000015</v>
      </c>
    </row>
    <row r="473" spans="1:11" ht="14.4" customHeight="1" x14ac:dyDescent="0.3">
      <c r="A473" s="660" t="s">
        <v>564</v>
      </c>
      <c r="B473" s="661" t="s">
        <v>2167</v>
      </c>
      <c r="C473" s="662" t="s">
        <v>580</v>
      </c>
      <c r="D473" s="663" t="s">
        <v>2171</v>
      </c>
      <c r="E473" s="662" t="s">
        <v>4357</v>
      </c>
      <c r="F473" s="663" t="s">
        <v>4358</v>
      </c>
      <c r="G473" s="662" t="s">
        <v>4107</v>
      </c>
      <c r="H473" s="662" t="s">
        <v>4108</v>
      </c>
      <c r="I473" s="664">
        <v>403.04</v>
      </c>
      <c r="J473" s="664">
        <v>140</v>
      </c>
      <c r="K473" s="665">
        <v>56425.439999999995</v>
      </c>
    </row>
    <row r="474" spans="1:11" ht="14.4" customHeight="1" x14ac:dyDescent="0.3">
      <c r="A474" s="660" t="s">
        <v>564</v>
      </c>
      <c r="B474" s="661" t="s">
        <v>2167</v>
      </c>
      <c r="C474" s="662" t="s">
        <v>580</v>
      </c>
      <c r="D474" s="663" t="s">
        <v>2171</v>
      </c>
      <c r="E474" s="662" t="s">
        <v>4357</v>
      </c>
      <c r="F474" s="663" t="s">
        <v>4358</v>
      </c>
      <c r="G474" s="662" t="s">
        <v>3745</v>
      </c>
      <c r="H474" s="662" t="s">
        <v>3746</v>
      </c>
      <c r="I474" s="664">
        <v>33.880000000000003</v>
      </c>
      <c r="J474" s="664">
        <v>5</v>
      </c>
      <c r="K474" s="665">
        <v>169.40000000000003</v>
      </c>
    </row>
    <row r="475" spans="1:11" ht="14.4" customHeight="1" x14ac:dyDescent="0.3">
      <c r="A475" s="660" t="s">
        <v>564</v>
      </c>
      <c r="B475" s="661" t="s">
        <v>2167</v>
      </c>
      <c r="C475" s="662" t="s">
        <v>580</v>
      </c>
      <c r="D475" s="663" t="s">
        <v>2171</v>
      </c>
      <c r="E475" s="662" t="s">
        <v>4357</v>
      </c>
      <c r="F475" s="663" t="s">
        <v>4358</v>
      </c>
      <c r="G475" s="662" t="s">
        <v>3757</v>
      </c>
      <c r="H475" s="662" t="s">
        <v>3758</v>
      </c>
      <c r="I475" s="664">
        <v>1.63375</v>
      </c>
      <c r="J475" s="664">
        <v>9300</v>
      </c>
      <c r="K475" s="665">
        <v>15190</v>
      </c>
    </row>
    <row r="476" spans="1:11" ht="14.4" customHeight="1" x14ac:dyDescent="0.3">
      <c r="A476" s="660" t="s">
        <v>564</v>
      </c>
      <c r="B476" s="661" t="s">
        <v>2167</v>
      </c>
      <c r="C476" s="662" t="s">
        <v>580</v>
      </c>
      <c r="D476" s="663" t="s">
        <v>2171</v>
      </c>
      <c r="E476" s="662" t="s">
        <v>4357</v>
      </c>
      <c r="F476" s="663" t="s">
        <v>4358</v>
      </c>
      <c r="G476" s="662" t="s">
        <v>3509</v>
      </c>
      <c r="H476" s="662" t="s">
        <v>3510</v>
      </c>
      <c r="I476" s="664">
        <v>5.13</v>
      </c>
      <c r="J476" s="664">
        <v>6460</v>
      </c>
      <c r="K476" s="665">
        <v>33139.800000000003</v>
      </c>
    </row>
    <row r="477" spans="1:11" ht="14.4" customHeight="1" x14ac:dyDescent="0.3">
      <c r="A477" s="660" t="s">
        <v>564</v>
      </c>
      <c r="B477" s="661" t="s">
        <v>2167</v>
      </c>
      <c r="C477" s="662" t="s">
        <v>580</v>
      </c>
      <c r="D477" s="663" t="s">
        <v>2171</v>
      </c>
      <c r="E477" s="662" t="s">
        <v>4357</v>
      </c>
      <c r="F477" s="663" t="s">
        <v>4358</v>
      </c>
      <c r="G477" s="662" t="s">
        <v>4109</v>
      </c>
      <c r="H477" s="662" t="s">
        <v>4110</v>
      </c>
      <c r="I477" s="664">
        <v>21.063333333333333</v>
      </c>
      <c r="J477" s="664">
        <v>30</v>
      </c>
      <c r="K477" s="665">
        <v>639.61</v>
      </c>
    </row>
    <row r="478" spans="1:11" ht="14.4" customHeight="1" x14ac:dyDescent="0.3">
      <c r="A478" s="660" t="s">
        <v>564</v>
      </c>
      <c r="B478" s="661" t="s">
        <v>2167</v>
      </c>
      <c r="C478" s="662" t="s">
        <v>580</v>
      </c>
      <c r="D478" s="663" t="s">
        <v>2171</v>
      </c>
      <c r="E478" s="662" t="s">
        <v>4357</v>
      </c>
      <c r="F478" s="663" t="s">
        <v>4358</v>
      </c>
      <c r="G478" s="662" t="s">
        <v>3767</v>
      </c>
      <c r="H478" s="662" t="s">
        <v>3768</v>
      </c>
      <c r="I478" s="664">
        <v>7.9500000000000011</v>
      </c>
      <c r="J478" s="664">
        <v>740</v>
      </c>
      <c r="K478" s="665">
        <v>5883</v>
      </c>
    </row>
    <row r="479" spans="1:11" ht="14.4" customHeight="1" x14ac:dyDescent="0.3">
      <c r="A479" s="660" t="s">
        <v>564</v>
      </c>
      <c r="B479" s="661" t="s">
        <v>2167</v>
      </c>
      <c r="C479" s="662" t="s">
        <v>580</v>
      </c>
      <c r="D479" s="663" t="s">
        <v>2171</v>
      </c>
      <c r="E479" s="662" t="s">
        <v>4357</v>
      </c>
      <c r="F479" s="663" t="s">
        <v>4358</v>
      </c>
      <c r="G479" s="662" t="s">
        <v>4111</v>
      </c>
      <c r="H479" s="662" t="s">
        <v>4112</v>
      </c>
      <c r="I479" s="664">
        <v>17.98</v>
      </c>
      <c r="J479" s="664">
        <v>300</v>
      </c>
      <c r="K479" s="665">
        <v>5394</v>
      </c>
    </row>
    <row r="480" spans="1:11" ht="14.4" customHeight="1" x14ac:dyDescent="0.3">
      <c r="A480" s="660" t="s">
        <v>564</v>
      </c>
      <c r="B480" s="661" t="s">
        <v>2167</v>
      </c>
      <c r="C480" s="662" t="s">
        <v>580</v>
      </c>
      <c r="D480" s="663" t="s">
        <v>2171</v>
      </c>
      <c r="E480" s="662" t="s">
        <v>4357</v>
      </c>
      <c r="F480" s="663" t="s">
        <v>4358</v>
      </c>
      <c r="G480" s="662" t="s">
        <v>4113</v>
      </c>
      <c r="H480" s="662" t="s">
        <v>4114</v>
      </c>
      <c r="I480" s="664">
        <v>17.98</v>
      </c>
      <c r="J480" s="664">
        <v>1100</v>
      </c>
      <c r="K480" s="665">
        <v>19778</v>
      </c>
    </row>
    <row r="481" spans="1:11" ht="14.4" customHeight="1" x14ac:dyDescent="0.3">
      <c r="A481" s="660" t="s">
        <v>564</v>
      </c>
      <c r="B481" s="661" t="s">
        <v>2167</v>
      </c>
      <c r="C481" s="662" t="s">
        <v>580</v>
      </c>
      <c r="D481" s="663" t="s">
        <v>2171</v>
      </c>
      <c r="E481" s="662" t="s">
        <v>4357</v>
      </c>
      <c r="F481" s="663" t="s">
        <v>4358</v>
      </c>
      <c r="G481" s="662" t="s">
        <v>3785</v>
      </c>
      <c r="H481" s="662" t="s">
        <v>3786</v>
      </c>
      <c r="I481" s="664">
        <v>11.501249999999999</v>
      </c>
      <c r="J481" s="664">
        <v>2850</v>
      </c>
      <c r="K481" s="665">
        <v>32780</v>
      </c>
    </row>
    <row r="482" spans="1:11" ht="14.4" customHeight="1" x14ac:dyDescent="0.3">
      <c r="A482" s="660" t="s">
        <v>564</v>
      </c>
      <c r="B482" s="661" t="s">
        <v>2167</v>
      </c>
      <c r="C482" s="662" t="s">
        <v>580</v>
      </c>
      <c r="D482" s="663" t="s">
        <v>2171</v>
      </c>
      <c r="E482" s="662" t="s">
        <v>4357</v>
      </c>
      <c r="F482" s="663" t="s">
        <v>4358</v>
      </c>
      <c r="G482" s="662" t="s">
        <v>4115</v>
      </c>
      <c r="H482" s="662" t="s">
        <v>4116</v>
      </c>
      <c r="I482" s="664">
        <v>17.98</v>
      </c>
      <c r="J482" s="664">
        <v>100</v>
      </c>
      <c r="K482" s="665">
        <v>1798.09</v>
      </c>
    </row>
    <row r="483" spans="1:11" ht="14.4" customHeight="1" x14ac:dyDescent="0.3">
      <c r="A483" s="660" t="s">
        <v>564</v>
      </c>
      <c r="B483" s="661" t="s">
        <v>2167</v>
      </c>
      <c r="C483" s="662" t="s">
        <v>580</v>
      </c>
      <c r="D483" s="663" t="s">
        <v>2171</v>
      </c>
      <c r="E483" s="662" t="s">
        <v>4357</v>
      </c>
      <c r="F483" s="663" t="s">
        <v>4358</v>
      </c>
      <c r="G483" s="662" t="s">
        <v>3789</v>
      </c>
      <c r="H483" s="662" t="s">
        <v>3790</v>
      </c>
      <c r="I483" s="664">
        <v>17.98</v>
      </c>
      <c r="J483" s="664">
        <v>450</v>
      </c>
      <c r="K483" s="665">
        <v>8091</v>
      </c>
    </row>
    <row r="484" spans="1:11" ht="14.4" customHeight="1" x14ac:dyDescent="0.3">
      <c r="A484" s="660" t="s">
        <v>564</v>
      </c>
      <c r="B484" s="661" t="s">
        <v>2167</v>
      </c>
      <c r="C484" s="662" t="s">
        <v>580</v>
      </c>
      <c r="D484" s="663" t="s">
        <v>2171</v>
      </c>
      <c r="E484" s="662" t="s">
        <v>4357</v>
      </c>
      <c r="F484" s="663" t="s">
        <v>4358</v>
      </c>
      <c r="G484" s="662" t="s">
        <v>4117</v>
      </c>
      <c r="H484" s="662" t="s">
        <v>4118</v>
      </c>
      <c r="I484" s="664">
        <v>38.5</v>
      </c>
      <c r="J484" s="664">
        <v>150</v>
      </c>
      <c r="K484" s="665">
        <v>5775.2199999999993</v>
      </c>
    </row>
    <row r="485" spans="1:11" ht="14.4" customHeight="1" x14ac:dyDescent="0.3">
      <c r="A485" s="660" t="s">
        <v>564</v>
      </c>
      <c r="B485" s="661" t="s">
        <v>2167</v>
      </c>
      <c r="C485" s="662" t="s">
        <v>580</v>
      </c>
      <c r="D485" s="663" t="s">
        <v>2171</v>
      </c>
      <c r="E485" s="662" t="s">
        <v>4357</v>
      </c>
      <c r="F485" s="663" t="s">
        <v>4358</v>
      </c>
      <c r="G485" s="662" t="s">
        <v>4269</v>
      </c>
      <c r="H485" s="662" t="s">
        <v>4270</v>
      </c>
      <c r="I485" s="664">
        <v>17.98</v>
      </c>
      <c r="J485" s="664">
        <v>100</v>
      </c>
      <c r="K485" s="665">
        <v>1798.06</v>
      </c>
    </row>
    <row r="486" spans="1:11" ht="14.4" customHeight="1" x14ac:dyDescent="0.3">
      <c r="A486" s="660" t="s">
        <v>564</v>
      </c>
      <c r="B486" s="661" t="s">
        <v>2167</v>
      </c>
      <c r="C486" s="662" t="s">
        <v>580</v>
      </c>
      <c r="D486" s="663" t="s">
        <v>2171</v>
      </c>
      <c r="E486" s="662" t="s">
        <v>4357</v>
      </c>
      <c r="F486" s="663" t="s">
        <v>4358</v>
      </c>
      <c r="G486" s="662" t="s">
        <v>4119</v>
      </c>
      <c r="H486" s="662" t="s">
        <v>4120</v>
      </c>
      <c r="I486" s="664">
        <v>12.104285714285712</v>
      </c>
      <c r="J486" s="664">
        <v>170</v>
      </c>
      <c r="K486" s="665">
        <v>2057.6999999999998</v>
      </c>
    </row>
    <row r="487" spans="1:11" ht="14.4" customHeight="1" x14ac:dyDescent="0.3">
      <c r="A487" s="660" t="s">
        <v>564</v>
      </c>
      <c r="B487" s="661" t="s">
        <v>2167</v>
      </c>
      <c r="C487" s="662" t="s">
        <v>580</v>
      </c>
      <c r="D487" s="663" t="s">
        <v>2171</v>
      </c>
      <c r="E487" s="662" t="s">
        <v>4357</v>
      </c>
      <c r="F487" s="663" t="s">
        <v>4358</v>
      </c>
      <c r="G487" s="662" t="s">
        <v>3799</v>
      </c>
      <c r="H487" s="662" t="s">
        <v>3800</v>
      </c>
      <c r="I487" s="664">
        <v>5.24</v>
      </c>
      <c r="J487" s="664">
        <v>50</v>
      </c>
      <c r="K487" s="665">
        <v>262</v>
      </c>
    </row>
    <row r="488" spans="1:11" ht="14.4" customHeight="1" x14ac:dyDescent="0.3">
      <c r="A488" s="660" t="s">
        <v>564</v>
      </c>
      <c r="B488" s="661" t="s">
        <v>2167</v>
      </c>
      <c r="C488" s="662" t="s">
        <v>580</v>
      </c>
      <c r="D488" s="663" t="s">
        <v>2171</v>
      </c>
      <c r="E488" s="662" t="s">
        <v>4357</v>
      </c>
      <c r="F488" s="663" t="s">
        <v>4358</v>
      </c>
      <c r="G488" s="662" t="s">
        <v>4121</v>
      </c>
      <c r="H488" s="662" t="s">
        <v>4122</v>
      </c>
      <c r="I488" s="664">
        <v>10.723333333333334</v>
      </c>
      <c r="J488" s="664">
        <v>30</v>
      </c>
      <c r="K488" s="665">
        <v>321.7</v>
      </c>
    </row>
    <row r="489" spans="1:11" ht="14.4" customHeight="1" x14ac:dyDescent="0.3">
      <c r="A489" s="660" t="s">
        <v>564</v>
      </c>
      <c r="B489" s="661" t="s">
        <v>2167</v>
      </c>
      <c r="C489" s="662" t="s">
        <v>580</v>
      </c>
      <c r="D489" s="663" t="s">
        <v>2171</v>
      </c>
      <c r="E489" s="662" t="s">
        <v>4357</v>
      </c>
      <c r="F489" s="663" t="s">
        <v>4358</v>
      </c>
      <c r="G489" s="662" t="s">
        <v>3511</v>
      </c>
      <c r="H489" s="662" t="s">
        <v>3512</v>
      </c>
      <c r="I489" s="664">
        <v>0.47</v>
      </c>
      <c r="J489" s="664">
        <v>1100</v>
      </c>
      <c r="K489" s="665">
        <v>517</v>
      </c>
    </row>
    <row r="490" spans="1:11" ht="14.4" customHeight="1" x14ac:dyDescent="0.3">
      <c r="A490" s="660" t="s">
        <v>564</v>
      </c>
      <c r="B490" s="661" t="s">
        <v>2167</v>
      </c>
      <c r="C490" s="662" t="s">
        <v>580</v>
      </c>
      <c r="D490" s="663" t="s">
        <v>2171</v>
      </c>
      <c r="E490" s="662" t="s">
        <v>4357</v>
      </c>
      <c r="F490" s="663" t="s">
        <v>4358</v>
      </c>
      <c r="G490" s="662" t="s">
        <v>3825</v>
      </c>
      <c r="H490" s="662" t="s">
        <v>3826</v>
      </c>
      <c r="I490" s="664">
        <v>4.03</v>
      </c>
      <c r="J490" s="664">
        <v>3850</v>
      </c>
      <c r="K490" s="665">
        <v>15515.5</v>
      </c>
    </row>
    <row r="491" spans="1:11" ht="14.4" customHeight="1" x14ac:dyDescent="0.3">
      <c r="A491" s="660" t="s">
        <v>564</v>
      </c>
      <c r="B491" s="661" t="s">
        <v>2167</v>
      </c>
      <c r="C491" s="662" t="s">
        <v>580</v>
      </c>
      <c r="D491" s="663" t="s">
        <v>2171</v>
      </c>
      <c r="E491" s="662" t="s">
        <v>4357</v>
      </c>
      <c r="F491" s="663" t="s">
        <v>4358</v>
      </c>
      <c r="G491" s="662" t="s">
        <v>3827</v>
      </c>
      <c r="H491" s="662" t="s">
        <v>3828</v>
      </c>
      <c r="I491" s="664">
        <v>2.6</v>
      </c>
      <c r="J491" s="664">
        <v>250</v>
      </c>
      <c r="K491" s="665">
        <v>650</v>
      </c>
    </row>
    <row r="492" spans="1:11" ht="14.4" customHeight="1" x14ac:dyDescent="0.3">
      <c r="A492" s="660" t="s">
        <v>564</v>
      </c>
      <c r="B492" s="661" t="s">
        <v>2167</v>
      </c>
      <c r="C492" s="662" t="s">
        <v>580</v>
      </c>
      <c r="D492" s="663" t="s">
        <v>2171</v>
      </c>
      <c r="E492" s="662" t="s">
        <v>4357</v>
      </c>
      <c r="F492" s="663" t="s">
        <v>4358</v>
      </c>
      <c r="G492" s="662" t="s">
        <v>3829</v>
      </c>
      <c r="H492" s="662" t="s">
        <v>3830</v>
      </c>
      <c r="I492" s="664">
        <v>2.6025</v>
      </c>
      <c r="J492" s="664">
        <v>200</v>
      </c>
      <c r="K492" s="665">
        <v>520.5</v>
      </c>
    </row>
    <row r="493" spans="1:11" ht="14.4" customHeight="1" x14ac:dyDescent="0.3">
      <c r="A493" s="660" t="s">
        <v>564</v>
      </c>
      <c r="B493" s="661" t="s">
        <v>2167</v>
      </c>
      <c r="C493" s="662" t="s">
        <v>580</v>
      </c>
      <c r="D493" s="663" t="s">
        <v>2171</v>
      </c>
      <c r="E493" s="662" t="s">
        <v>4357</v>
      </c>
      <c r="F493" s="663" t="s">
        <v>4358</v>
      </c>
      <c r="G493" s="662" t="s">
        <v>4123</v>
      </c>
      <c r="H493" s="662" t="s">
        <v>4124</v>
      </c>
      <c r="I493" s="664">
        <v>2.6025</v>
      </c>
      <c r="J493" s="664">
        <v>200</v>
      </c>
      <c r="K493" s="665">
        <v>520.5</v>
      </c>
    </row>
    <row r="494" spans="1:11" ht="14.4" customHeight="1" x14ac:dyDescent="0.3">
      <c r="A494" s="660" t="s">
        <v>564</v>
      </c>
      <c r="B494" s="661" t="s">
        <v>2167</v>
      </c>
      <c r="C494" s="662" t="s">
        <v>580</v>
      </c>
      <c r="D494" s="663" t="s">
        <v>2171</v>
      </c>
      <c r="E494" s="662" t="s">
        <v>4357</v>
      </c>
      <c r="F494" s="663" t="s">
        <v>4358</v>
      </c>
      <c r="G494" s="662" t="s">
        <v>4271</v>
      </c>
      <c r="H494" s="662" t="s">
        <v>4272</v>
      </c>
      <c r="I494" s="664">
        <v>17.91</v>
      </c>
      <c r="J494" s="664">
        <v>20</v>
      </c>
      <c r="K494" s="665">
        <v>358.16</v>
      </c>
    </row>
    <row r="495" spans="1:11" ht="14.4" customHeight="1" x14ac:dyDescent="0.3">
      <c r="A495" s="660" t="s">
        <v>564</v>
      </c>
      <c r="B495" s="661" t="s">
        <v>2167</v>
      </c>
      <c r="C495" s="662" t="s">
        <v>580</v>
      </c>
      <c r="D495" s="663" t="s">
        <v>2171</v>
      </c>
      <c r="E495" s="662" t="s">
        <v>4357</v>
      </c>
      <c r="F495" s="663" t="s">
        <v>4358</v>
      </c>
      <c r="G495" s="662" t="s">
        <v>4273</v>
      </c>
      <c r="H495" s="662" t="s">
        <v>4274</v>
      </c>
      <c r="I495" s="664">
        <v>17.91</v>
      </c>
      <c r="J495" s="664">
        <v>10</v>
      </c>
      <c r="K495" s="665">
        <v>179.08</v>
      </c>
    </row>
    <row r="496" spans="1:11" ht="14.4" customHeight="1" x14ac:dyDescent="0.3">
      <c r="A496" s="660" t="s">
        <v>564</v>
      </c>
      <c r="B496" s="661" t="s">
        <v>2167</v>
      </c>
      <c r="C496" s="662" t="s">
        <v>580</v>
      </c>
      <c r="D496" s="663" t="s">
        <v>2171</v>
      </c>
      <c r="E496" s="662" t="s">
        <v>4357</v>
      </c>
      <c r="F496" s="663" t="s">
        <v>4358</v>
      </c>
      <c r="G496" s="662" t="s">
        <v>4125</v>
      </c>
      <c r="H496" s="662" t="s">
        <v>4126</v>
      </c>
      <c r="I496" s="664">
        <v>41</v>
      </c>
      <c r="J496" s="664">
        <v>47</v>
      </c>
      <c r="K496" s="665">
        <v>1926.88</v>
      </c>
    </row>
    <row r="497" spans="1:11" ht="14.4" customHeight="1" x14ac:dyDescent="0.3">
      <c r="A497" s="660" t="s">
        <v>564</v>
      </c>
      <c r="B497" s="661" t="s">
        <v>2167</v>
      </c>
      <c r="C497" s="662" t="s">
        <v>580</v>
      </c>
      <c r="D497" s="663" t="s">
        <v>2171</v>
      </c>
      <c r="E497" s="662" t="s">
        <v>4357</v>
      </c>
      <c r="F497" s="663" t="s">
        <v>4358</v>
      </c>
      <c r="G497" s="662" t="s">
        <v>4275</v>
      </c>
      <c r="H497" s="662" t="s">
        <v>4276</v>
      </c>
      <c r="I497" s="664">
        <v>1500.4</v>
      </c>
      <c r="J497" s="664">
        <v>2</v>
      </c>
      <c r="K497" s="665">
        <v>3000.8</v>
      </c>
    </row>
    <row r="498" spans="1:11" ht="14.4" customHeight="1" x14ac:dyDescent="0.3">
      <c r="A498" s="660" t="s">
        <v>564</v>
      </c>
      <c r="B498" s="661" t="s">
        <v>2167</v>
      </c>
      <c r="C498" s="662" t="s">
        <v>580</v>
      </c>
      <c r="D498" s="663" t="s">
        <v>2171</v>
      </c>
      <c r="E498" s="662" t="s">
        <v>4357</v>
      </c>
      <c r="F498" s="663" t="s">
        <v>4358</v>
      </c>
      <c r="G498" s="662" t="s">
        <v>4277</v>
      </c>
      <c r="H498" s="662" t="s">
        <v>4278</v>
      </c>
      <c r="I498" s="664">
        <v>72.150000000000006</v>
      </c>
      <c r="J498" s="664">
        <v>25</v>
      </c>
      <c r="K498" s="665">
        <v>1803.81</v>
      </c>
    </row>
    <row r="499" spans="1:11" ht="14.4" customHeight="1" x14ac:dyDescent="0.3">
      <c r="A499" s="660" t="s">
        <v>564</v>
      </c>
      <c r="B499" s="661" t="s">
        <v>2167</v>
      </c>
      <c r="C499" s="662" t="s">
        <v>580</v>
      </c>
      <c r="D499" s="663" t="s">
        <v>2171</v>
      </c>
      <c r="E499" s="662" t="s">
        <v>4357</v>
      </c>
      <c r="F499" s="663" t="s">
        <v>4358</v>
      </c>
      <c r="G499" s="662" t="s">
        <v>4155</v>
      </c>
      <c r="H499" s="662" t="s">
        <v>4156</v>
      </c>
      <c r="I499" s="664">
        <v>197.95</v>
      </c>
      <c r="J499" s="664">
        <v>20</v>
      </c>
      <c r="K499" s="665">
        <v>3959.1</v>
      </c>
    </row>
    <row r="500" spans="1:11" ht="14.4" customHeight="1" x14ac:dyDescent="0.3">
      <c r="A500" s="660" t="s">
        <v>564</v>
      </c>
      <c r="B500" s="661" t="s">
        <v>2167</v>
      </c>
      <c r="C500" s="662" t="s">
        <v>580</v>
      </c>
      <c r="D500" s="663" t="s">
        <v>2171</v>
      </c>
      <c r="E500" s="662" t="s">
        <v>4357</v>
      </c>
      <c r="F500" s="663" t="s">
        <v>4358</v>
      </c>
      <c r="G500" s="662" t="s">
        <v>4161</v>
      </c>
      <c r="H500" s="662" t="s">
        <v>4162</v>
      </c>
      <c r="I500" s="664">
        <v>72.150000000000006</v>
      </c>
      <c r="J500" s="664">
        <v>75</v>
      </c>
      <c r="K500" s="665">
        <v>5411.43</v>
      </c>
    </row>
    <row r="501" spans="1:11" ht="14.4" customHeight="1" x14ac:dyDescent="0.3">
      <c r="A501" s="660" t="s">
        <v>564</v>
      </c>
      <c r="B501" s="661" t="s">
        <v>2167</v>
      </c>
      <c r="C501" s="662" t="s">
        <v>580</v>
      </c>
      <c r="D501" s="663" t="s">
        <v>2171</v>
      </c>
      <c r="E501" s="662" t="s">
        <v>4357</v>
      </c>
      <c r="F501" s="663" t="s">
        <v>4358</v>
      </c>
      <c r="G501" s="662" t="s">
        <v>4279</v>
      </c>
      <c r="H501" s="662" t="s">
        <v>4280</v>
      </c>
      <c r="I501" s="664">
        <v>2.63</v>
      </c>
      <c r="J501" s="664">
        <v>50</v>
      </c>
      <c r="K501" s="665">
        <v>131.69999999999999</v>
      </c>
    </row>
    <row r="502" spans="1:11" ht="14.4" customHeight="1" x14ac:dyDescent="0.3">
      <c r="A502" s="660" t="s">
        <v>564</v>
      </c>
      <c r="B502" s="661" t="s">
        <v>2167</v>
      </c>
      <c r="C502" s="662" t="s">
        <v>580</v>
      </c>
      <c r="D502" s="663" t="s">
        <v>2171</v>
      </c>
      <c r="E502" s="662" t="s">
        <v>4357</v>
      </c>
      <c r="F502" s="663" t="s">
        <v>4358</v>
      </c>
      <c r="G502" s="662" t="s">
        <v>3881</v>
      </c>
      <c r="H502" s="662" t="s">
        <v>3882</v>
      </c>
      <c r="I502" s="664">
        <v>8.4700000000000006</v>
      </c>
      <c r="J502" s="664">
        <v>550</v>
      </c>
      <c r="K502" s="665">
        <v>4658.5</v>
      </c>
    </row>
    <row r="503" spans="1:11" ht="14.4" customHeight="1" x14ac:dyDescent="0.3">
      <c r="A503" s="660" t="s">
        <v>564</v>
      </c>
      <c r="B503" s="661" t="s">
        <v>2167</v>
      </c>
      <c r="C503" s="662" t="s">
        <v>580</v>
      </c>
      <c r="D503" s="663" t="s">
        <v>2171</v>
      </c>
      <c r="E503" s="662" t="s">
        <v>4357</v>
      </c>
      <c r="F503" s="663" t="s">
        <v>4358</v>
      </c>
      <c r="G503" s="662" t="s">
        <v>4169</v>
      </c>
      <c r="H503" s="662" t="s">
        <v>4170</v>
      </c>
      <c r="I503" s="664">
        <v>17.91</v>
      </c>
      <c r="J503" s="664">
        <v>40</v>
      </c>
      <c r="K503" s="665">
        <v>716.32</v>
      </c>
    </row>
    <row r="504" spans="1:11" ht="14.4" customHeight="1" x14ac:dyDescent="0.3">
      <c r="A504" s="660" t="s">
        <v>564</v>
      </c>
      <c r="B504" s="661" t="s">
        <v>2167</v>
      </c>
      <c r="C504" s="662" t="s">
        <v>580</v>
      </c>
      <c r="D504" s="663" t="s">
        <v>2171</v>
      </c>
      <c r="E504" s="662" t="s">
        <v>4357</v>
      </c>
      <c r="F504" s="663" t="s">
        <v>4358</v>
      </c>
      <c r="G504" s="662" t="s">
        <v>4173</v>
      </c>
      <c r="H504" s="662" t="s">
        <v>4174</v>
      </c>
      <c r="I504" s="664">
        <v>101.64</v>
      </c>
      <c r="J504" s="664">
        <v>30</v>
      </c>
      <c r="K504" s="665">
        <v>3049.2</v>
      </c>
    </row>
    <row r="505" spans="1:11" ht="14.4" customHeight="1" x14ac:dyDescent="0.3">
      <c r="A505" s="660" t="s">
        <v>564</v>
      </c>
      <c r="B505" s="661" t="s">
        <v>2167</v>
      </c>
      <c r="C505" s="662" t="s">
        <v>580</v>
      </c>
      <c r="D505" s="663" t="s">
        <v>2171</v>
      </c>
      <c r="E505" s="662" t="s">
        <v>4357</v>
      </c>
      <c r="F505" s="663" t="s">
        <v>4358</v>
      </c>
      <c r="G505" s="662" t="s">
        <v>4281</v>
      </c>
      <c r="H505" s="662" t="s">
        <v>4282</v>
      </c>
      <c r="I505" s="664">
        <v>33.76</v>
      </c>
      <c r="J505" s="664">
        <v>25</v>
      </c>
      <c r="K505" s="665">
        <v>844</v>
      </c>
    </row>
    <row r="506" spans="1:11" ht="14.4" customHeight="1" x14ac:dyDescent="0.3">
      <c r="A506" s="660" t="s">
        <v>564</v>
      </c>
      <c r="B506" s="661" t="s">
        <v>2167</v>
      </c>
      <c r="C506" s="662" t="s">
        <v>580</v>
      </c>
      <c r="D506" s="663" t="s">
        <v>2171</v>
      </c>
      <c r="E506" s="662" t="s">
        <v>4357</v>
      </c>
      <c r="F506" s="663" t="s">
        <v>4358</v>
      </c>
      <c r="G506" s="662" t="s">
        <v>4283</v>
      </c>
      <c r="H506" s="662" t="s">
        <v>4284</v>
      </c>
      <c r="I506" s="664">
        <v>96.68</v>
      </c>
      <c r="J506" s="664">
        <v>40</v>
      </c>
      <c r="K506" s="665">
        <v>3867.2</v>
      </c>
    </row>
    <row r="507" spans="1:11" ht="14.4" customHeight="1" x14ac:dyDescent="0.3">
      <c r="A507" s="660" t="s">
        <v>564</v>
      </c>
      <c r="B507" s="661" t="s">
        <v>2167</v>
      </c>
      <c r="C507" s="662" t="s">
        <v>580</v>
      </c>
      <c r="D507" s="663" t="s">
        <v>2171</v>
      </c>
      <c r="E507" s="662" t="s">
        <v>4357</v>
      </c>
      <c r="F507" s="663" t="s">
        <v>4358</v>
      </c>
      <c r="G507" s="662" t="s">
        <v>4285</v>
      </c>
      <c r="H507" s="662" t="s">
        <v>4286</v>
      </c>
      <c r="I507" s="664">
        <v>1089</v>
      </c>
      <c r="J507" s="664">
        <v>2</v>
      </c>
      <c r="K507" s="665">
        <v>2178</v>
      </c>
    </row>
    <row r="508" spans="1:11" ht="14.4" customHeight="1" x14ac:dyDescent="0.3">
      <c r="A508" s="660" t="s">
        <v>564</v>
      </c>
      <c r="B508" s="661" t="s">
        <v>2167</v>
      </c>
      <c r="C508" s="662" t="s">
        <v>580</v>
      </c>
      <c r="D508" s="663" t="s">
        <v>2171</v>
      </c>
      <c r="E508" s="662" t="s">
        <v>4357</v>
      </c>
      <c r="F508" s="663" t="s">
        <v>4358</v>
      </c>
      <c r="G508" s="662" t="s">
        <v>4287</v>
      </c>
      <c r="H508" s="662" t="s">
        <v>4288</v>
      </c>
      <c r="I508" s="664">
        <v>1524.6</v>
      </c>
      <c r="J508" s="664">
        <v>1</v>
      </c>
      <c r="K508" s="665">
        <v>1524.6</v>
      </c>
    </row>
    <row r="509" spans="1:11" ht="14.4" customHeight="1" x14ac:dyDescent="0.3">
      <c r="A509" s="660" t="s">
        <v>564</v>
      </c>
      <c r="B509" s="661" t="s">
        <v>2167</v>
      </c>
      <c r="C509" s="662" t="s">
        <v>580</v>
      </c>
      <c r="D509" s="663" t="s">
        <v>2171</v>
      </c>
      <c r="E509" s="662" t="s">
        <v>4357</v>
      </c>
      <c r="F509" s="663" t="s">
        <v>4358</v>
      </c>
      <c r="G509" s="662" t="s">
        <v>4289</v>
      </c>
      <c r="H509" s="662" t="s">
        <v>4290</v>
      </c>
      <c r="I509" s="664">
        <v>1089</v>
      </c>
      <c r="J509" s="664">
        <v>23</v>
      </c>
      <c r="K509" s="665">
        <v>25047</v>
      </c>
    </row>
    <row r="510" spans="1:11" ht="14.4" customHeight="1" x14ac:dyDescent="0.3">
      <c r="A510" s="660" t="s">
        <v>564</v>
      </c>
      <c r="B510" s="661" t="s">
        <v>2167</v>
      </c>
      <c r="C510" s="662" t="s">
        <v>580</v>
      </c>
      <c r="D510" s="663" t="s">
        <v>2171</v>
      </c>
      <c r="E510" s="662" t="s">
        <v>4357</v>
      </c>
      <c r="F510" s="663" t="s">
        <v>4358</v>
      </c>
      <c r="G510" s="662" t="s">
        <v>4291</v>
      </c>
      <c r="H510" s="662" t="s">
        <v>4292</v>
      </c>
      <c r="I510" s="664">
        <v>1089</v>
      </c>
      <c r="J510" s="664">
        <v>19</v>
      </c>
      <c r="K510" s="665">
        <v>20691</v>
      </c>
    </row>
    <row r="511" spans="1:11" ht="14.4" customHeight="1" x14ac:dyDescent="0.3">
      <c r="A511" s="660" t="s">
        <v>564</v>
      </c>
      <c r="B511" s="661" t="s">
        <v>2167</v>
      </c>
      <c r="C511" s="662" t="s">
        <v>580</v>
      </c>
      <c r="D511" s="663" t="s">
        <v>2171</v>
      </c>
      <c r="E511" s="662" t="s">
        <v>4357</v>
      </c>
      <c r="F511" s="663" t="s">
        <v>4358</v>
      </c>
      <c r="G511" s="662" t="s">
        <v>4293</v>
      </c>
      <c r="H511" s="662" t="s">
        <v>4294</v>
      </c>
      <c r="I511" s="664">
        <v>1089</v>
      </c>
      <c r="J511" s="664">
        <v>8</v>
      </c>
      <c r="K511" s="665">
        <v>8712</v>
      </c>
    </row>
    <row r="512" spans="1:11" ht="14.4" customHeight="1" x14ac:dyDescent="0.3">
      <c r="A512" s="660" t="s">
        <v>564</v>
      </c>
      <c r="B512" s="661" t="s">
        <v>2167</v>
      </c>
      <c r="C512" s="662" t="s">
        <v>580</v>
      </c>
      <c r="D512" s="663" t="s">
        <v>2171</v>
      </c>
      <c r="E512" s="662" t="s">
        <v>4357</v>
      </c>
      <c r="F512" s="663" t="s">
        <v>4358</v>
      </c>
      <c r="G512" s="662" t="s">
        <v>4295</v>
      </c>
      <c r="H512" s="662" t="s">
        <v>4296</v>
      </c>
      <c r="I512" s="664">
        <v>1089</v>
      </c>
      <c r="J512" s="664">
        <v>2</v>
      </c>
      <c r="K512" s="665">
        <v>2178</v>
      </c>
    </row>
    <row r="513" spans="1:11" ht="14.4" customHeight="1" x14ac:dyDescent="0.3">
      <c r="A513" s="660" t="s">
        <v>564</v>
      </c>
      <c r="B513" s="661" t="s">
        <v>2167</v>
      </c>
      <c r="C513" s="662" t="s">
        <v>580</v>
      </c>
      <c r="D513" s="663" t="s">
        <v>2171</v>
      </c>
      <c r="E513" s="662" t="s">
        <v>4357</v>
      </c>
      <c r="F513" s="663" t="s">
        <v>4358</v>
      </c>
      <c r="G513" s="662" t="s">
        <v>4297</v>
      </c>
      <c r="H513" s="662" t="s">
        <v>4298</v>
      </c>
      <c r="I513" s="664">
        <v>1089</v>
      </c>
      <c r="J513" s="664">
        <v>7</v>
      </c>
      <c r="K513" s="665">
        <v>7623</v>
      </c>
    </row>
    <row r="514" spans="1:11" ht="14.4" customHeight="1" x14ac:dyDescent="0.3">
      <c r="A514" s="660" t="s">
        <v>564</v>
      </c>
      <c r="B514" s="661" t="s">
        <v>2167</v>
      </c>
      <c r="C514" s="662" t="s">
        <v>580</v>
      </c>
      <c r="D514" s="663" t="s">
        <v>2171</v>
      </c>
      <c r="E514" s="662" t="s">
        <v>4357</v>
      </c>
      <c r="F514" s="663" t="s">
        <v>4358</v>
      </c>
      <c r="G514" s="662" t="s">
        <v>4299</v>
      </c>
      <c r="H514" s="662" t="s">
        <v>4300</v>
      </c>
      <c r="I514" s="664">
        <v>123.21</v>
      </c>
      <c r="J514" s="664">
        <v>10</v>
      </c>
      <c r="K514" s="665">
        <v>1232.1400000000001</v>
      </c>
    </row>
    <row r="515" spans="1:11" ht="14.4" customHeight="1" x14ac:dyDescent="0.3">
      <c r="A515" s="660" t="s">
        <v>564</v>
      </c>
      <c r="B515" s="661" t="s">
        <v>2167</v>
      </c>
      <c r="C515" s="662" t="s">
        <v>580</v>
      </c>
      <c r="D515" s="663" t="s">
        <v>2171</v>
      </c>
      <c r="E515" s="662" t="s">
        <v>4357</v>
      </c>
      <c r="F515" s="663" t="s">
        <v>4358</v>
      </c>
      <c r="G515" s="662" t="s">
        <v>4189</v>
      </c>
      <c r="H515" s="662" t="s">
        <v>4190</v>
      </c>
      <c r="I515" s="664">
        <v>9.44</v>
      </c>
      <c r="J515" s="664">
        <v>40</v>
      </c>
      <c r="K515" s="665">
        <v>377.5</v>
      </c>
    </row>
    <row r="516" spans="1:11" ht="14.4" customHeight="1" x14ac:dyDescent="0.3">
      <c r="A516" s="660" t="s">
        <v>564</v>
      </c>
      <c r="B516" s="661" t="s">
        <v>2167</v>
      </c>
      <c r="C516" s="662" t="s">
        <v>580</v>
      </c>
      <c r="D516" s="663" t="s">
        <v>2171</v>
      </c>
      <c r="E516" s="662" t="s">
        <v>4357</v>
      </c>
      <c r="F516" s="663" t="s">
        <v>4358</v>
      </c>
      <c r="G516" s="662" t="s">
        <v>4301</v>
      </c>
      <c r="H516" s="662" t="s">
        <v>4302</v>
      </c>
      <c r="I516" s="664">
        <v>123.21</v>
      </c>
      <c r="J516" s="664">
        <v>10</v>
      </c>
      <c r="K516" s="665">
        <v>1232.1400000000001</v>
      </c>
    </row>
    <row r="517" spans="1:11" ht="14.4" customHeight="1" x14ac:dyDescent="0.3">
      <c r="A517" s="660" t="s">
        <v>564</v>
      </c>
      <c r="B517" s="661" t="s">
        <v>2167</v>
      </c>
      <c r="C517" s="662" t="s">
        <v>580</v>
      </c>
      <c r="D517" s="663" t="s">
        <v>2171</v>
      </c>
      <c r="E517" s="662" t="s">
        <v>4357</v>
      </c>
      <c r="F517" s="663" t="s">
        <v>4358</v>
      </c>
      <c r="G517" s="662" t="s">
        <v>4303</v>
      </c>
      <c r="H517" s="662" t="s">
        <v>4304</v>
      </c>
      <c r="I517" s="664">
        <v>1500.4</v>
      </c>
      <c r="J517" s="664">
        <v>8</v>
      </c>
      <c r="K517" s="665">
        <v>12003.2</v>
      </c>
    </row>
    <row r="518" spans="1:11" ht="14.4" customHeight="1" x14ac:dyDescent="0.3">
      <c r="A518" s="660" t="s">
        <v>564</v>
      </c>
      <c r="B518" s="661" t="s">
        <v>2167</v>
      </c>
      <c r="C518" s="662" t="s">
        <v>580</v>
      </c>
      <c r="D518" s="663" t="s">
        <v>2171</v>
      </c>
      <c r="E518" s="662" t="s">
        <v>4357</v>
      </c>
      <c r="F518" s="663" t="s">
        <v>4358</v>
      </c>
      <c r="G518" s="662" t="s">
        <v>4305</v>
      </c>
      <c r="H518" s="662" t="s">
        <v>4306</v>
      </c>
      <c r="I518" s="664">
        <v>9.44</v>
      </c>
      <c r="J518" s="664">
        <v>10</v>
      </c>
      <c r="K518" s="665">
        <v>94.4</v>
      </c>
    </row>
    <row r="519" spans="1:11" ht="14.4" customHeight="1" x14ac:dyDescent="0.3">
      <c r="A519" s="660" t="s">
        <v>564</v>
      </c>
      <c r="B519" s="661" t="s">
        <v>2167</v>
      </c>
      <c r="C519" s="662" t="s">
        <v>580</v>
      </c>
      <c r="D519" s="663" t="s">
        <v>2171</v>
      </c>
      <c r="E519" s="662" t="s">
        <v>4357</v>
      </c>
      <c r="F519" s="663" t="s">
        <v>4358</v>
      </c>
      <c r="G519" s="662" t="s">
        <v>4307</v>
      </c>
      <c r="H519" s="662" t="s">
        <v>4308</v>
      </c>
      <c r="I519" s="664">
        <v>14.52</v>
      </c>
      <c r="J519" s="664">
        <v>190</v>
      </c>
      <c r="K519" s="665">
        <v>2758.7999999999997</v>
      </c>
    </row>
    <row r="520" spans="1:11" ht="14.4" customHeight="1" x14ac:dyDescent="0.3">
      <c r="A520" s="660" t="s">
        <v>564</v>
      </c>
      <c r="B520" s="661" t="s">
        <v>2167</v>
      </c>
      <c r="C520" s="662" t="s">
        <v>580</v>
      </c>
      <c r="D520" s="663" t="s">
        <v>2171</v>
      </c>
      <c r="E520" s="662" t="s">
        <v>4357</v>
      </c>
      <c r="F520" s="663" t="s">
        <v>4358</v>
      </c>
      <c r="G520" s="662" t="s">
        <v>4309</v>
      </c>
      <c r="H520" s="662" t="s">
        <v>4310</v>
      </c>
      <c r="I520" s="664">
        <v>14.52</v>
      </c>
      <c r="J520" s="664">
        <v>300</v>
      </c>
      <c r="K520" s="665">
        <v>4356</v>
      </c>
    </row>
    <row r="521" spans="1:11" ht="14.4" customHeight="1" x14ac:dyDescent="0.3">
      <c r="A521" s="660" t="s">
        <v>564</v>
      </c>
      <c r="B521" s="661" t="s">
        <v>2167</v>
      </c>
      <c r="C521" s="662" t="s">
        <v>580</v>
      </c>
      <c r="D521" s="663" t="s">
        <v>2171</v>
      </c>
      <c r="E521" s="662" t="s">
        <v>4357</v>
      </c>
      <c r="F521" s="663" t="s">
        <v>4358</v>
      </c>
      <c r="G521" s="662" t="s">
        <v>4207</v>
      </c>
      <c r="H521" s="662" t="s">
        <v>4208</v>
      </c>
      <c r="I521" s="664">
        <v>14.52</v>
      </c>
      <c r="J521" s="664">
        <v>270</v>
      </c>
      <c r="K521" s="665">
        <v>3920.3999999999996</v>
      </c>
    </row>
    <row r="522" spans="1:11" ht="14.4" customHeight="1" x14ac:dyDescent="0.3">
      <c r="A522" s="660" t="s">
        <v>564</v>
      </c>
      <c r="B522" s="661" t="s">
        <v>2167</v>
      </c>
      <c r="C522" s="662" t="s">
        <v>580</v>
      </c>
      <c r="D522" s="663" t="s">
        <v>2171</v>
      </c>
      <c r="E522" s="662" t="s">
        <v>4357</v>
      </c>
      <c r="F522" s="663" t="s">
        <v>4358</v>
      </c>
      <c r="G522" s="662" t="s">
        <v>4311</v>
      </c>
      <c r="H522" s="662" t="s">
        <v>4312</v>
      </c>
      <c r="I522" s="664">
        <v>14.520000000000001</v>
      </c>
      <c r="J522" s="664">
        <v>390</v>
      </c>
      <c r="K522" s="665">
        <v>5662.8</v>
      </c>
    </row>
    <row r="523" spans="1:11" ht="14.4" customHeight="1" x14ac:dyDescent="0.3">
      <c r="A523" s="660" t="s">
        <v>564</v>
      </c>
      <c r="B523" s="661" t="s">
        <v>2167</v>
      </c>
      <c r="C523" s="662" t="s">
        <v>580</v>
      </c>
      <c r="D523" s="663" t="s">
        <v>2171</v>
      </c>
      <c r="E523" s="662" t="s">
        <v>4357</v>
      </c>
      <c r="F523" s="663" t="s">
        <v>4358</v>
      </c>
      <c r="G523" s="662" t="s">
        <v>4313</v>
      </c>
      <c r="H523" s="662" t="s">
        <v>4314</v>
      </c>
      <c r="I523" s="664">
        <v>1089</v>
      </c>
      <c r="J523" s="664">
        <v>4</v>
      </c>
      <c r="K523" s="665">
        <v>4356</v>
      </c>
    </row>
    <row r="524" spans="1:11" ht="14.4" customHeight="1" x14ac:dyDescent="0.3">
      <c r="A524" s="660" t="s">
        <v>564</v>
      </c>
      <c r="B524" s="661" t="s">
        <v>2167</v>
      </c>
      <c r="C524" s="662" t="s">
        <v>580</v>
      </c>
      <c r="D524" s="663" t="s">
        <v>2171</v>
      </c>
      <c r="E524" s="662" t="s">
        <v>4357</v>
      </c>
      <c r="F524" s="663" t="s">
        <v>4358</v>
      </c>
      <c r="G524" s="662" t="s">
        <v>4315</v>
      </c>
      <c r="H524" s="662" t="s">
        <v>4316</v>
      </c>
      <c r="I524" s="664">
        <v>1712.7550000000001</v>
      </c>
      <c r="J524" s="664">
        <v>4</v>
      </c>
      <c r="K524" s="665">
        <v>6851.02</v>
      </c>
    </row>
    <row r="525" spans="1:11" ht="14.4" customHeight="1" x14ac:dyDescent="0.3">
      <c r="A525" s="660" t="s">
        <v>564</v>
      </c>
      <c r="B525" s="661" t="s">
        <v>2167</v>
      </c>
      <c r="C525" s="662" t="s">
        <v>580</v>
      </c>
      <c r="D525" s="663" t="s">
        <v>2171</v>
      </c>
      <c r="E525" s="662" t="s">
        <v>4357</v>
      </c>
      <c r="F525" s="663" t="s">
        <v>4358</v>
      </c>
      <c r="G525" s="662" t="s">
        <v>4317</v>
      </c>
      <c r="H525" s="662" t="s">
        <v>4318</v>
      </c>
      <c r="I525" s="664">
        <v>1712.7550000000001</v>
      </c>
      <c r="J525" s="664">
        <v>4</v>
      </c>
      <c r="K525" s="665">
        <v>6851.02</v>
      </c>
    </row>
    <row r="526" spans="1:11" ht="14.4" customHeight="1" x14ac:dyDescent="0.3">
      <c r="A526" s="660" t="s">
        <v>564</v>
      </c>
      <c r="B526" s="661" t="s">
        <v>2167</v>
      </c>
      <c r="C526" s="662" t="s">
        <v>580</v>
      </c>
      <c r="D526" s="663" t="s">
        <v>2171</v>
      </c>
      <c r="E526" s="662" t="s">
        <v>4359</v>
      </c>
      <c r="F526" s="663" t="s">
        <v>4360</v>
      </c>
      <c r="G526" s="662" t="s">
        <v>3957</v>
      </c>
      <c r="H526" s="662" t="s">
        <v>3958</v>
      </c>
      <c r="I526" s="664">
        <v>319.91000000000003</v>
      </c>
      <c r="J526" s="664">
        <v>80</v>
      </c>
      <c r="K526" s="665">
        <v>25592.959999999999</v>
      </c>
    </row>
    <row r="527" spans="1:11" ht="14.4" customHeight="1" x14ac:dyDescent="0.3">
      <c r="A527" s="660" t="s">
        <v>564</v>
      </c>
      <c r="B527" s="661" t="s">
        <v>2167</v>
      </c>
      <c r="C527" s="662" t="s">
        <v>580</v>
      </c>
      <c r="D527" s="663" t="s">
        <v>2171</v>
      </c>
      <c r="E527" s="662" t="s">
        <v>4367</v>
      </c>
      <c r="F527" s="663" t="s">
        <v>4368</v>
      </c>
      <c r="G527" s="662" t="s">
        <v>4213</v>
      </c>
      <c r="H527" s="662" t="s">
        <v>4214</v>
      </c>
      <c r="I527" s="664">
        <v>8.1675000000000004</v>
      </c>
      <c r="J527" s="664">
        <v>3650</v>
      </c>
      <c r="K527" s="665">
        <v>29808.5</v>
      </c>
    </row>
    <row r="528" spans="1:11" ht="14.4" customHeight="1" x14ac:dyDescent="0.3">
      <c r="A528" s="660" t="s">
        <v>564</v>
      </c>
      <c r="B528" s="661" t="s">
        <v>2167</v>
      </c>
      <c r="C528" s="662" t="s">
        <v>580</v>
      </c>
      <c r="D528" s="663" t="s">
        <v>2171</v>
      </c>
      <c r="E528" s="662" t="s">
        <v>4367</v>
      </c>
      <c r="F528" s="663" t="s">
        <v>4368</v>
      </c>
      <c r="G528" s="662" t="s">
        <v>3973</v>
      </c>
      <c r="H528" s="662" t="s">
        <v>3974</v>
      </c>
      <c r="I528" s="664">
        <v>12.747142857142858</v>
      </c>
      <c r="J528" s="664">
        <v>500</v>
      </c>
      <c r="K528" s="665">
        <v>6369.12</v>
      </c>
    </row>
    <row r="529" spans="1:11" ht="14.4" customHeight="1" x14ac:dyDescent="0.3">
      <c r="A529" s="660" t="s">
        <v>564</v>
      </c>
      <c r="B529" s="661" t="s">
        <v>2167</v>
      </c>
      <c r="C529" s="662" t="s">
        <v>580</v>
      </c>
      <c r="D529" s="663" t="s">
        <v>2171</v>
      </c>
      <c r="E529" s="662" t="s">
        <v>4369</v>
      </c>
      <c r="F529" s="663" t="s">
        <v>4370</v>
      </c>
      <c r="G529" s="662" t="s">
        <v>4319</v>
      </c>
      <c r="H529" s="662" t="s">
        <v>4320</v>
      </c>
      <c r="I529" s="664">
        <v>34.880000000000003</v>
      </c>
      <c r="J529" s="664">
        <v>360</v>
      </c>
      <c r="K529" s="665">
        <v>12556.6</v>
      </c>
    </row>
    <row r="530" spans="1:11" ht="14.4" customHeight="1" x14ac:dyDescent="0.3">
      <c r="A530" s="660" t="s">
        <v>564</v>
      </c>
      <c r="B530" s="661" t="s">
        <v>2167</v>
      </c>
      <c r="C530" s="662" t="s">
        <v>580</v>
      </c>
      <c r="D530" s="663" t="s">
        <v>2171</v>
      </c>
      <c r="E530" s="662" t="s">
        <v>4361</v>
      </c>
      <c r="F530" s="663" t="s">
        <v>4362</v>
      </c>
      <c r="G530" s="662" t="s">
        <v>3515</v>
      </c>
      <c r="H530" s="662" t="s">
        <v>3516</v>
      </c>
      <c r="I530" s="664">
        <v>180.4375</v>
      </c>
      <c r="J530" s="664">
        <v>150</v>
      </c>
      <c r="K530" s="665">
        <v>27065.520000000004</v>
      </c>
    </row>
    <row r="531" spans="1:11" ht="14.4" customHeight="1" x14ac:dyDescent="0.3">
      <c r="A531" s="660" t="s">
        <v>564</v>
      </c>
      <c r="B531" s="661" t="s">
        <v>2167</v>
      </c>
      <c r="C531" s="662" t="s">
        <v>580</v>
      </c>
      <c r="D531" s="663" t="s">
        <v>2171</v>
      </c>
      <c r="E531" s="662" t="s">
        <v>4361</v>
      </c>
      <c r="F531" s="663" t="s">
        <v>4362</v>
      </c>
      <c r="G531" s="662" t="s">
        <v>3991</v>
      </c>
      <c r="H531" s="662" t="s">
        <v>3992</v>
      </c>
      <c r="I531" s="664">
        <v>0.30714285714285711</v>
      </c>
      <c r="J531" s="664">
        <v>2600</v>
      </c>
      <c r="K531" s="665">
        <v>798</v>
      </c>
    </row>
    <row r="532" spans="1:11" ht="14.4" customHeight="1" x14ac:dyDescent="0.3">
      <c r="A532" s="660" t="s">
        <v>564</v>
      </c>
      <c r="B532" s="661" t="s">
        <v>2167</v>
      </c>
      <c r="C532" s="662" t="s">
        <v>580</v>
      </c>
      <c r="D532" s="663" t="s">
        <v>2171</v>
      </c>
      <c r="E532" s="662" t="s">
        <v>4361</v>
      </c>
      <c r="F532" s="663" t="s">
        <v>4362</v>
      </c>
      <c r="G532" s="662" t="s">
        <v>3517</v>
      </c>
      <c r="H532" s="662" t="s">
        <v>3518</v>
      </c>
      <c r="I532" s="664">
        <v>0.30199999999999999</v>
      </c>
      <c r="J532" s="664">
        <v>2000</v>
      </c>
      <c r="K532" s="665">
        <v>602</v>
      </c>
    </row>
    <row r="533" spans="1:11" ht="14.4" customHeight="1" x14ac:dyDescent="0.3">
      <c r="A533" s="660" t="s">
        <v>564</v>
      </c>
      <c r="B533" s="661" t="s">
        <v>2167</v>
      </c>
      <c r="C533" s="662" t="s">
        <v>580</v>
      </c>
      <c r="D533" s="663" t="s">
        <v>2171</v>
      </c>
      <c r="E533" s="662" t="s">
        <v>4361</v>
      </c>
      <c r="F533" s="663" t="s">
        <v>4362</v>
      </c>
      <c r="G533" s="662" t="s">
        <v>4215</v>
      </c>
      <c r="H533" s="662" t="s">
        <v>4216</v>
      </c>
      <c r="I533" s="664">
        <v>48.82</v>
      </c>
      <c r="J533" s="664">
        <v>25</v>
      </c>
      <c r="K533" s="665">
        <v>1220.5899999999999</v>
      </c>
    </row>
    <row r="534" spans="1:11" ht="14.4" customHeight="1" x14ac:dyDescent="0.3">
      <c r="A534" s="660" t="s">
        <v>564</v>
      </c>
      <c r="B534" s="661" t="s">
        <v>2167</v>
      </c>
      <c r="C534" s="662" t="s">
        <v>580</v>
      </c>
      <c r="D534" s="663" t="s">
        <v>2171</v>
      </c>
      <c r="E534" s="662" t="s">
        <v>4361</v>
      </c>
      <c r="F534" s="663" t="s">
        <v>4362</v>
      </c>
      <c r="G534" s="662" t="s">
        <v>3519</v>
      </c>
      <c r="H534" s="662" t="s">
        <v>3520</v>
      </c>
      <c r="I534" s="664">
        <v>0.48499999999999999</v>
      </c>
      <c r="J534" s="664">
        <v>6900</v>
      </c>
      <c r="K534" s="665">
        <v>3342</v>
      </c>
    </row>
    <row r="535" spans="1:11" ht="14.4" customHeight="1" x14ac:dyDescent="0.3">
      <c r="A535" s="660" t="s">
        <v>564</v>
      </c>
      <c r="B535" s="661" t="s">
        <v>2167</v>
      </c>
      <c r="C535" s="662" t="s">
        <v>580</v>
      </c>
      <c r="D535" s="663" t="s">
        <v>2171</v>
      </c>
      <c r="E535" s="662" t="s">
        <v>4361</v>
      </c>
      <c r="F535" s="663" t="s">
        <v>4362</v>
      </c>
      <c r="G535" s="662" t="s">
        <v>4217</v>
      </c>
      <c r="H535" s="662" t="s">
        <v>4218</v>
      </c>
      <c r="I535" s="664">
        <v>48.82</v>
      </c>
      <c r="J535" s="664">
        <v>50</v>
      </c>
      <c r="K535" s="665">
        <v>2441.1799999999998</v>
      </c>
    </row>
    <row r="536" spans="1:11" ht="14.4" customHeight="1" x14ac:dyDescent="0.3">
      <c r="A536" s="660" t="s">
        <v>564</v>
      </c>
      <c r="B536" s="661" t="s">
        <v>2167</v>
      </c>
      <c r="C536" s="662" t="s">
        <v>580</v>
      </c>
      <c r="D536" s="663" t="s">
        <v>2171</v>
      </c>
      <c r="E536" s="662" t="s">
        <v>4361</v>
      </c>
      <c r="F536" s="663" t="s">
        <v>4362</v>
      </c>
      <c r="G536" s="662" t="s">
        <v>3521</v>
      </c>
      <c r="H536" s="662" t="s">
        <v>3522</v>
      </c>
      <c r="I536" s="664">
        <v>180.44</v>
      </c>
      <c r="J536" s="664">
        <v>25</v>
      </c>
      <c r="K536" s="665">
        <v>4510.88</v>
      </c>
    </row>
    <row r="537" spans="1:11" ht="14.4" customHeight="1" x14ac:dyDescent="0.3">
      <c r="A537" s="660" t="s">
        <v>564</v>
      </c>
      <c r="B537" s="661" t="s">
        <v>2167</v>
      </c>
      <c r="C537" s="662" t="s">
        <v>580</v>
      </c>
      <c r="D537" s="663" t="s">
        <v>2171</v>
      </c>
      <c r="E537" s="662" t="s">
        <v>4361</v>
      </c>
      <c r="F537" s="663" t="s">
        <v>4362</v>
      </c>
      <c r="G537" s="662" t="s">
        <v>4221</v>
      </c>
      <c r="H537" s="662" t="s">
        <v>4222</v>
      </c>
      <c r="I537" s="664">
        <v>29.4</v>
      </c>
      <c r="J537" s="664">
        <v>25</v>
      </c>
      <c r="K537" s="665">
        <v>735.08</v>
      </c>
    </row>
    <row r="538" spans="1:11" ht="14.4" customHeight="1" x14ac:dyDescent="0.3">
      <c r="A538" s="660" t="s">
        <v>564</v>
      </c>
      <c r="B538" s="661" t="s">
        <v>2167</v>
      </c>
      <c r="C538" s="662" t="s">
        <v>580</v>
      </c>
      <c r="D538" s="663" t="s">
        <v>2171</v>
      </c>
      <c r="E538" s="662" t="s">
        <v>4361</v>
      </c>
      <c r="F538" s="663" t="s">
        <v>4362</v>
      </c>
      <c r="G538" s="662" t="s">
        <v>4225</v>
      </c>
      <c r="H538" s="662" t="s">
        <v>4226</v>
      </c>
      <c r="I538" s="664">
        <v>180.44</v>
      </c>
      <c r="J538" s="664">
        <v>25</v>
      </c>
      <c r="K538" s="665">
        <v>4510.88</v>
      </c>
    </row>
    <row r="539" spans="1:11" ht="14.4" customHeight="1" x14ac:dyDescent="0.3">
      <c r="A539" s="660" t="s">
        <v>564</v>
      </c>
      <c r="B539" s="661" t="s">
        <v>2167</v>
      </c>
      <c r="C539" s="662" t="s">
        <v>580</v>
      </c>
      <c r="D539" s="663" t="s">
        <v>2171</v>
      </c>
      <c r="E539" s="662" t="s">
        <v>4361</v>
      </c>
      <c r="F539" s="663" t="s">
        <v>4362</v>
      </c>
      <c r="G539" s="662" t="s">
        <v>4321</v>
      </c>
      <c r="H539" s="662" t="s">
        <v>4322</v>
      </c>
      <c r="I539" s="664">
        <v>48.83</v>
      </c>
      <c r="J539" s="664">
        <v>25</v>
      </c>
      <c r="K539" s="665">
        <v>1220.67</v>
      </c>
    </row>
    <row r="540" spans="1:11" ht="14.4" customHeight="1" x14ac:dyDescent="0.3">
      <c r="A540" s="660" t="s">
        <v>564</v>
      </c>
      <c r="B540" s="661" t="s">
        <v>2167</v>
      </c>
      <c r="C540" s="662" t="s">
        <v>580</v>
      </c>
      <c r="D540" s="663" t="s">
        <v>2171</v>
      </c>
      <c r="E540" s="662" t="s">
        <v>4363</v>
      </c>
      <c r="F540" s="663" t="s">
        <v>4364</v>
      </c>
      <c r="G540" s="662" t="s">
        <v>4233</v>
      </c>
      <c r="H540" s="662" t="s">
        <v>4234</v>
      </c>
      <c r="I540" s="664">
        <v>1.22</v>
      </c>
      <c r="J540" s="664">
        <v>900</v>
      </c>
      <c r="K540" s="665">
        <v>1097.4000000000001</v>
      </c>
    </row>
    <row r="541" spans="1:11" ht="14.4" customHeight="1" x14ac:dyDescent="0.3">
      <c r="A541" s="660" t="s">
        <v>564</v>
      </c>
      <c r="B541" s="661" t="s">
        <v>2167</v>
      </c>
      <c r="C541" s="662" t="s">
        <v>580</v>
      </c>
      <c r="D541" s="663" t="s">
        <v>2171</v>
      </c>
      <c r="E541" s="662" t="s">
        <v>4363</v>
      </c>
      <c r="F541" s="663" t="s">
        <v>4364</v>
      </c>
      <c r="G541" s="662" t="s">
        <v>3533</v>
      </c>
      <c r="H541" s="662" t="s">
        <v>3534</v>
      </c>
      <c r="I541" s="664">
        <v>1.22</v>
      </c>
      <c r="J541" s="664">
        <v>6500</v>
      </c>
      <c r="K541" s="665">
        <v>7926.8099999999995</v>
      </c>
    </row>
    <row r="542" spans="1:11" ht="14.4" customHeight="1" x14ac:dyDescent="0.3">
      <c r="A542" s="660" t="s">
        <v>564</v>
      </c>
      <c r="B542" s="661" t="s">
        <v>2167</v>
      </c>
      <c r="C542" s="662" t="s">
        <v>580</v>
      </c>
      <c r="D542" s="663" t="s">
        <v>2171</v>
      </c>
      <c r="E542" s="662" t="s">
        <v>4363</v>
      </c>
      <c r="F542" s="663" t="s">
        <v>4364</v>
      </c>
      <c r="G542" s="662" t="s">
        <v>3535</v>
      </c>
      <c r="H542" s="662" t="s">
        <v>3536</v>
      </c>
      <c r="I542" s="664">
        <v>0.71</v>
      </c>
      <c r="J542" s="664">
        <v>7600</v>
      </c>
      <c r="K542" s="665">
        <v>5396</v>
      </c>
    </row>
    <row r="543" spans="1:11" ht="14.4" customHeight="1" x14ac:dyDescent="0.3">
      <c r="A543" s="660" t="s">
        <v>564</v>
      </c>
      <c r="B543" s="661" t="s">
        <v>2167</v>
      </c>
      <c r="C543" s="662" t="s">
        <v>580</v>
      </c>
      <c r="D543" s="663" t="s">
        <v>2171</v>
      </c>
      <c r="E543" s="662" t="s">
        <v>4363</v>
      </c>
      <c r="F543" s="663" t="s">
        <v>4364</v>
      </c>
      <c r="G543" s="662" t="s">
        <v>4013</v>
      </c>
      <c r="H543" s="662" t="s">
        <v>4014</v>
      </c>
      <c r="I543" s="664">
        <v>0.71</v>
      </c>
      <c r="J543" s="664">
        <v>3000</v>
      </c>
      <c r="K543" s="665">
        <v>2130</v>
      </c>
    </row>
    <row r="544" spans="1:11" ht="14.4" customHeight="1" x14ac:dyDescent="0.3">
      <c r="A544" s="660" t="s">
        <v>564</v>
      </c>
      <c r="B544" s="661" t="s">
        <v>2167</v>
      </c>
      <c r="C544" s="662" t="s">
        <v>580</v>
      </c>
      <c r="D544" s="663" t="s">
        <v>2171</v>
      </c>
      <c r="E544" s="662" t="s">
        <v>4363</v>
      </c>
      <c r="F544" s="663" t="s">
        <v>4364</v>
      </c>
      <c r="G544" s="662" t="s">
        <v>4015</v>
      </c>
      <c r="H544" s="662" t="s">
        <v>4016</v>
      </c>
      <c r="I544" s="664">
        <v>0.71</v>
      </c>
      <c r="J544" s="664">
        <v>9400</v>
      </c>
      <c r="K544" s="665">
        <v>6674</v>
      </c>
    </row>
    <row r="545" spans="1:11" ht="14.4" customHeight="1" x14ac:dyDescent="0.3">
      <c r="A545" s="660" t="s">
        <v>564</v>
      </c>
      <c r="B545" s="661" t="s">
        <v>2167</v>
      </c>
      <c r="C545" s="662" t="s">
        <v>580</v>
      </c>
      <c r="D545" s="663" t="s">
        <v>2171</v>
      </c>
      <c r="E545" s="662" t="s">
        <v>4371</v>
      </c>
      <c r="F545" s="663" t="s">
        <v>4372</v>
      </c>
      <c r="G545" s="662" t="s">
        <v>4029</v>
      </c>
      <c r="H545" s="662" t="s">
        <v>4030</v>
      </c>
      <c r="I545" s="664">
        <v>152.46</v>
      </c>
      <c r="J545" s="664">
        <v>10</v>
      </c>
      <c r="K545" s="665">
        <v>1524.6000000000001</v>
      </c>
    </row>
    <row r="546" spans="1:11" ht="14.4" customHeight="1" x14ac:dyDescent="0.3">
      <c r="A546" s="660" t="s">
        <v>564</v>
      </c>
      <c r="B546" s="661" t="s">
        <v>2167</v>
      </c>
      <c r="C546" s="662" t="s">
        <v>580</v>
      </c>
      <c r="D546" s="663" t="s">
        <v>2171</v>
      </c>
      <c r="E546" s="662" t="s">
        <v>4375</v>
      </c>
      <c r="F546" s="663" t="s">
        <v>4376</v>
      </c>
      <c r="G546" s="662" t="s">
        <v>4235</v>
      </c>
      <c r="H546" s="662" t="s">
        <v>4236</v>
      </c>
      <c r="I546" s="664">
        <v>169.495</v>
      </c>
      <c r="J546" s="664">
        <v>20</v>
      </c>
      <c r="K546" s="665">
        <v>3389.9</v>
      </c>
    </row>
    <row r="547" spans="1:11" ht="14.4" customHeight="1" x14ac:dyDescent="0.3">
      <c r="A547" s="660" t="s">
        <v>564</v>
      </c>
      <c r="B547" s="661" t="s">
        <v>2167</v>
      </c>
      <c r="C547" s="662" t="s">
        <v>580</v>
      </c>
      <c r="D547" s="663" t="s">
        <v>2171</v>
      </c>
      <c r="E547" s="662" t="s">
        <v>4375</v>
      </c>
      <c r="F547" s="663" t="s">
        <v>4376</v>
      </c>
      <c r="G547" s="662" t="s">
        <v>4237</v>
      </c>
      <c r="H547" s="662" t="s">
        <v>4238</v>
      </c>
      <c r="I547" s="664">
        <v>179</v>
      </c>
      <c r="J547" s="664">
        <v>20</v>
      </c>
      <c r="K547" s="665">
        <v>3579.9300000000003</v>
      </c>
    </row>
    <row r="548" spans="1:11" ht="14.4" customHeight="1" x14ac:dyDescent="0.3">
      <c r="A548" s="660" t="s">
        <v>564</v>
      </c>
      <c r="B548" s="661" t="s">
        <v>2167</v>
      </c>
      <c r="C548" s="662" t="s">
        <v>580</v>
      </c>
      <c r="D548" s="663" t="s">
        <v>2171</v>
      </c>
      <c r="E548" s="662" t="s">
        <v>4375</v>
      </c>
      <c r="F548" s="663" t="s">
        <v>4376</v>
      </c>
      <c r="G548" s="662" t="s">
        <v>4239</v>
      </c>
      <c r="H548" s="662" t="s">
        <v>4240</v>
      </c>
      <c r="I548" s="664">
        <v>14.456666666666669</v>
      </c>
      <c r="J548" s="664">
        <v>90</v>
      </c>
      <c r="K548" s="665">
        <v>1301.0999999999999</v>
      </c>
    </row>
    <row r="549" spans="1:11" ht="14.4" customHeight="1" x14ac:dyDescent="0.3">
      <c r="A549" s="660" t="s">
        <v>564</v>
      </c>
      <c r="B549" s="661" t="s">
        <v>2167</v>
      </c>
      <c r="C549" s="662" t="s">
        <v>580</v>
      </c>
      <c r="D549" s="663" t="s">
        <v>2171</v>
      </c>
      <c r="E549" s="662" t="s">
        <v>4375</v>
      </c>
      <c r="F549" s="663" t="s">
        <v>4376</v>
      </c>
      <c r="G549" s="662" t="s">
        <v>4243</v>
      </c>
      <c r="H549" s="662" t="s">
        <v>4244</v>
      </c>
      <c r="I549" s="664">
        <v>14.452500000000001</v>
      </c>
      <c r="J549" s="664">
        <v>200</v>
      </c>
      <c r="K549" s="665">
        <v>2890.53</v>
      </c>
    </row>
    <row r="550" spans="1:11" ht="14.4" customHeight="1" x14ac:dyDescent="0.3">
      <c r="A550" s="660" t="s">
        <v>564</v>
      </c>
      <c r="B550" s="661" t="s">
        <v>2167</v>
      </c>
      <c r="C550" s="662" t="s">
        <v>580</v>
      </c>
      <c r="D550" s="663" t="s">
        <v>2171</v>
      </c>
      <c r="E550" s="662" t="s">
        <v>4375</v>
      </c>
      <c r="F550" s="663" t="s">
        <v>4376</v>
      </c>
      <c r="G550" s="662" t="s">
        <v>4323</v>
      </c>
      <c r="H550" s="662" t="s">
        <v>4324</v>
      </c>
      <c r="I550" s="664">
        <v>220.22</v>
      </c>
      <c r="J550" s="664">
        <v>40</v>
      </c>
      <c r="K550" s="665">
        <v>8808.7999999999993</v>
      </c>
    </row>
    <row r="551" spans="1:11" ht="14.4" customHeight="1" x14ac:dyDescent="0.3">
      <c r="A551" s="660" t="s">
        <v>564</v>
      </c>
      <c r="B551" s="661" t="s">
        <v>2167</v>
      </c>
      <c r="C551" s="662" t="s">
        <v>580</v>
      </c>
      <c r="D551" s="663" t="s">
        <v>2171</v>
      </c>
      <c r="E551" s="662" t="s">
        <v>4375</v>
      </c>
      <c r="F551" s="663" t="s">
        <v>4376</v>
      </c>
      <c r="G551" s="662" t="s">
        <v>4247</v>
      </c>
      <c r="H551" s="662" t="s">
        <v>4248</v>
      </c>
      <c r="I551" s="664">
        <v>104.05999999999999</v>
      </c>
      <c r="J551" s="664">
        <v>60</v>
      </c>
      <c r="K551" s="665">
        <v>6243.6</v>
      </c>
    </row>
    <row r="552" spans="1:11" ht="14.4" customHeight="1" x14ac:dyDescent="0.3">
      <c r="A552" s="660" t="s">
        <v>564</v>
      </c>
      <c r="B552" s="661" t="s">
        <v>2167</v>
      </c>
      <c r="C552" s="662" t="s">
        <v>580</v>
      </c>
      <c r="D552" s="663" t="s">
        <v>2171</v>
      </c>
      <c r="E552" s="662" t="s">
        <v>4375</v>
      </c>
      <c r="F552" s="663" t="s">
        <v>4376</v>
      </c>
      <c r="G552" s="662" t="s">
        <v>4249</v>
      </c>
      <c r="H552" s="662" t="s">
        <v>4250</v>
      </c>
      <c r="I552" s="664">
        <v>120.00125</v>
      </c>
      <c r="J552" s="664">
        <v>310</v>
      </c>
      <c r="K552" s="665">
        <v>37200.28</v>
      </c>
    </row>
    <row r="553" spans="1:11" ht="14.4" customHeight="1" x14ac:dyDescent="0.3">
      <c r="A553" s="660" t="s">
        <v>564</v>
      </c>
      <c r="B553" s="661" t="s">
        <v>2167</v>
      </c>
      <c r="C553" s="662" t="s">
        <v>580</v>
      </c>
      <c r="D553" s="663" t="s">
        <v>2171</v>
      </c>
      <c r="E553" s="662" t="s">
        <v>4375</v>
      </c>
      <c r="F553" s="663" t="s">
        <v>4376</v>
      </c>
      <c r="G553" s="662" t="s">
        <v>4251</v>
      </c>
      <c r="H553" s="662" t="s">
        <v>4252</v>
      </c>
      <c r="I553" s="664">
        <v>104.05999999999997</v>
      </c>
      <c r="J553" s="664">
        <v>140</v>
      </c>
      <c r="K553" s="665">
        <v>14568.400000000001</v>
      </c>
    </row>
    <row r="554" spans="1:11" ht="14.4" customHeight="1" x14ac:dyDescent="0.3">
      <c r="A554" s="660" t="s">
        <v>564</v>
      </c>
      <c r="B554" s="661" t="s">
        <v>2167</v>
      </c>
      <c r="C554" s="662" t="s">
        <v>580</v>
      </c>
      <c r="D554" s="663" t="s">
        <v>2171</v>
      </c>
      <c r="E554" s="662" t="s">
        <v>4375</v>
      </c>
      <c r="F554" s="663" t="s">
        <v>4376</v>
      </c>
      <c r="G554" s="662" t="s">
        <v>4257</v>
      </c>
      <c r="H554" s="662" t="s">
        <v>4258</v>
      </c>
      <c r="I554" s="664">
        <v>198.98500000000001</v>
      </c>
      <c r="J554" s="664">
        <v>20</v>
      </c>
      <c r="K554" s="665">
        <v>3979.74</v>
      </c>
    </row>
    <row r="555" spans="1:11" ht="14.4" customHeight="1" x14ac:dyDescent="0.3">
      <c r="A555" s="660" t="s">
        <v>564</v>
      </c>
      <c r="B555" s="661" t="s">
        <v>2167</v>
      </c>
      <c r="C555" s="662" t="s">
        <v>580</v>
      </c>
      <c r="D555" s="663" t="s">
        <v>2171</v>
      </c>
      <c r="E555" s="662" t="s">
        <v>4375</v>
      </c>
      <c r="F555" s="663" t="s">
        <v>4376</v>
      </c>
      <c r="G555" s="662" t="s">
        <v>4259</v>
      </c>
      <c r="H555" s="662" t="s">
        <v>4260</v>
      </c>
      <c r="I555" s="664">
        <v>104.05999999999997</v>
      </c>
      <c r="J555" s="664">
        <v>440</v>
      </c>
      <c r="K555" s="665">
        <v>45786.399999999994</v>
      </c>
    </row>
    <row r="556" spans="1:11" ht="14.4" customHeight="1" x14ac:dyDescent="0.3">
      <c r="A556" s="660" t="s">
        <v>564</v>
      </c>
      <c r="B556" s="661" t="s">
        <v>2167</v>
      </c>
      <c r="C556" s="662" t="s">
        <v>580</v>
      </c>
      <c r="D556" s="663" t="s">
        <v>2171</v>
      </c>
      <c r="E556" s="662" t="s">
        <v>4375</v>
      </c>
      <c r="F556" s="663" t="s">
        <v>4376</v>
      </c>
      <c r="G556" s="662" t="s">
        <v>4261</v>
      </c>
      <c r="H556" s="662" t="s">
        <v>4262</v>
      </c>
      <c r="I556" s="664">
        <v>104.05999999999997</v>
      </c>
      <c r="J556" s="664">
        <v>410</v>
      </c>
      <c r="K556" s="665">
        <v>42664.600000000006</v>
      </c>
    </row>
    <row r="557" spans="1:11" ht="14.4" customHeight="1" x14ac:dyDescent="0.3">
      <c r="A557" s="660" t="s">
        <v>564</v>
      </c>
      <c r="B557" s="661" t="s">
        <v>2167</v>
      </c>
      <c r="C557" s="662" t="s">
        <v>580</v>
      </c>
      <c r="D557" s="663" t="s">
        <v>2171</v>
      </c>
      <c r="E557" s="662" t="s">
        <v>4375</v>
      </c>
      <c r="F557" s="663" t="s">
        <v>4376</v>
      </c>
      <c r="G557" s="662" t="s">
        <v>4263</v>
      </c>
      <c r="H557" s="662" t="s">
        <v>4264</v>
      </c>
      <c r="I557" s="664">
        <v>198.98</v>
      </c>
      <c r="J557" s="664">
        <v>10</v>
      </c>
      <c r="K557" s="665">
        <v>1989.85</v>
      </c>
    </row>
    <row r="558" spans="1:11" ht="14.4" customHeight="1" x14ac:dyDescent="0.3">
      <c r="A558" s="660" t="s">
        <v>564</v>
      </c>
      <c r="B558" s="661" t="s">
        <v>2167</v>
      </c>
      <c r="C558" s="662" t="s">
        <v>580</v>
      </c>
      <c r="D558" s="663" t="s">
        <v>2171</v>
      </c>
      <c r="E558" s="662" t="s">
        <v>4375</v>
      </c>
      <c r="F558" s="663" t="s">
        <v>4376</v>
      </c>
      <c r="G558" s="662" t="s">
        <v>4325</v>
      </c>
      <c r="H558" s="662" t="s">
        <v>4326</v>
      </c>
      <c r="I558" s="664">
        <v>132</v>
      </c>
      <c r="J558" s="664">
        <v>10</v>
      </c>
      <c r="K558" s="665">
        <v>1320</v>
      </c>
    </row>
    <row r="559" spans="1:11" ht="14.4" customHeight="1" x14ac:dyDescent="0.3">
      <c r="A559" s="660" t="s">
        <v>564</v>
      </c>
      <c r="B559" s="661" t="s">
        <v>2167</v>
      </c>
      <c r="C559" s="662" t="s">
        <v>580</v>
      </c>
      <c r="D559" s="663" t="s">
        <v>2171</v>
      </c>
      <c r="E559" s="662" t="s">
        <v>4375</v>
      </c>
      <c r="F559" s="663" t="s">
        <v>4376</v>
      </c>
      <c r="G559" s="662" t="s">
        <v>4327</v>
      </c>
      <c r="H559" s="662" t="s">
        <v>4328</v>
      </c>
      <c r="I559" s="664">
        <v>861.98</v>
      </c>
      <c r="J559" s="664">
        <v>2</v>
      </c>
      <c r="K559" s="665">
        <v>1723.96</v>
      </c>
    </row>
    <row r="560" spans="1:11" ht="14.4" customHeight="1" x14ac:dyDescent="0.3">
      <c r="A560" s="660" t="s">
        <v>564</v>
      </c>
      <c r="B560" s="661" t="s">
        <v>2167</v>
      </c>
      <c r="C560" s="662" t="s">
        <v>580</v>
      </c>
      <c r="D560" s="663" t="s">
        <v>2171</v>
      </c>
      <c r="E560" s="662" t="s">
        <v>4375</v>
      </c>
      <c r="F560" s="663" t="s">
        <v>4376</v>
      </c>
      <c r="G560" s="662" t="s">
        <v>4329</v>
      </c>
      <c r="H560" s="662" t="s">
        <v>4330</v>
      </c>
      <c r="I560" s="664">
        <v>198.98</v>
      </c>
      <c r="J560" s="664">
        <v>10</v>
      </c>
      <c r="K560" s="665">
        <v>1989.85</v>
      </c>
    </row>
    <row r="561" spans="1:11" ht="14.4" customHeight="1" x14ac:dyDescent="0.3">
      <c r="A561" s="660" t="s">
        <v>564</v>
      </c>
      <c r="B561" s="661" t="s">
        <v>2167</v>
      </c>
      <c r="C561" s="662" t="s">
        <v>580</v>
      </c>
      <c r="D561" s="663" t="s">
        <v>2171</v>
      </c>
      <c r="E561" s="662" t="s">
        <v>4375</v>
      </c>
      <c r="F561" s="663" t="s">
        <v>4376</v>
      </c>
      <c r="G561" s="662" t="s">
        <v>4331</v>
      </c>
      <c r="H561" s="662" t="s">
        <v>4332</v>
      </c>
      <c r="I561" s="664">
        <v>861.98</v>
      </c>
      <c r="J561" s="664">
        <v>4</v>
      </c>
      <c r="K561" s="665">
        <v>3447.92</v>
      </c>
    </row>
    <row r="562" spans="1:11" ht="14.4" customHeight="1" x14ac:dyDescent="0.3">
      <c r="A562" s="660" t="s">
        <v>564</v>
      </c>
      <c r="B562" s="661" t="s">
        <v>2167</v>
      </c>
      <c r="C562" s="662" t="s">
        <v>583</v>
      </c>
      <c r="D562" s="663" t="s">
        <v>2172</v>
      </c>
      <c r="E562" s="662" t="s">
        <v>4355</v>
      </c>
      <c r="F562" s="663" t="s">
        <v>4356</v>
      </c>
      <c r="G562" s="662" t="s">
        <v>3541</v>
      </c>
      <c r="H562" s="662" t="s">
        <v>3542</v>
      </c>
      <c r="I562" s="664">
        <v>1.84</v>
      </c>
      <c r="J562" s="664">
        <v>10</v>
      </c>
      <c r="K562" s="665">
        <v>18.399999999999999</v>
      </c>
    </row>
    <row r="563" spans="1:11" ht="14.4" customHeight="1" x14ac:dyDescent="0.3">
      <c r="A563" s="660" t="s">
        <v>564</v>
      </c>
      <c r="B563" s="661" t="s">
        <v>2167</v>
      </c>
      <c r="C563" s="662" t="s">
        <v>583</v>
      </c>
      <c r="D563" s="663" t="s">
        <v>2172</v>
      </c>
      <c r="E563" s="662" t="s">
        <v>4355</v>
      </c>
      <c r="F563" s="663" t="s">
        <v>4356</v>
      </c>
      <c r="G563" s="662" t="s">
        <v>3549</v>
      </c>
      <c r="H563" s="662" t="s">
        <v>3550</v>
      </c>
      <c r="I563" s="664">
        <v>2.9550000000000001</v>
      </c>
      <c r="J563" s="664">
        <v>20</v>
      </c>
      <c r="K563" s="665">
        <v>59.1</v>
      </c>
    </row>
    <row r="564" spans="1:11" ht="14.4" customHeight="1" x14ac:dyDescent="0.3">
      <c r="A564" s="660" t="s">
        <v>564</v>
      </c>
      <c r="B564" s="661" t="s">
        <v>2167</v>
      </c>
      <c r="C564" s="662" t="s">
        <v>583</v>
      </c>
      <c r="D564" s="663" t="s">
        <v>2172</v>
      </c>
      <c r="E564" s="662" t="s">
        <v>4355</v>
      </c>
      <c r="F564" s="663" t="s">
        <v>4356</v>
      </c>
      <c r="G564" s="662" t="s">
        <v>3551</v>
      </c>
      <c r="H564" s="662" t="s">
        <v>3552</v>
      </c>
      <c r="I564" s="664">
        <v>9.76</v>
      </c>
      <c r="J564" s="664">
        <v>10</v>
      </c>
      <c r="K564" s="665">
        <v>97.6</v>
      </c>
    </row>
    <row r="565" spans="1:11" ht="14.4" customHeight="1" x14ac:dyDescent="0.3">
      <c r="A565" s="660" t="s">
        <v>564</v>
      </c>
      <c r="B565" s="661" t="s">
        <v>2167</v>
      </c>
      <c r="C565" s="662" t="s">
        <v>583</v>
      </c>
      <c r="D565" s="663" t="s">
        <v>2172</v>
      </c>
      <c r="E565" s="662" t="s">
        <v>4355</v>
      </c>
      <c r="F565" s="663" t="s">
        <v>4356</v>
      </c>
      <c r="G565" s="662" t="s">
        <v>3557</v>
      </c>
      <c r="H565" s="662" t="s">
        <v>3558</v>
      </c>
      <c r="I565" s="664">
        <v>28.037500000000001</v>
      </c>
      <c r="J565" s="664">
        <v>14</v>
      </c>
      <c r="K565" s="665">
        <v>391.17</v>
      </c>
    </row>
    <row r="566" spans="1:11" ht="14.4" customHeight="1" x14ac:dyDescent="0.3">
      <c r="A566" s="660" t="s">
        <v>564</v>
      </c>
      <c r="B566" s="661" t="s">
        <v>2167</v>
      </c>
      <c r="C566" s="662" t="s">
        <v>583</v>
      </c>
      <c r="D566" s="663" t="s">
        <v>2172</v>
      </c>
      <c r="E566" s="662" t="s">
        <v>4355</v>
      </c>
      <c r="F566" s="663" t="s">
        <v>4356</v>
      </c>
      <c r="G566" s="662" t="s">
        <v>3585</v>
      </c>
      <c r="H566" s="662" t="s">
        <v>3586</v>
      </c>
      <c r="I566" s="664">
        <v>0.6</v>
      </c>
      <c r="J566" s="664">
        <v>100</v>
      </c>
      <c r="K566" s="665">
        <v>60</v>
      </c>
    </row>
    <row r="567" spans="1:11" ht="14.4" customHeight="1" x14ac:dyDescent="0.3">
      <c r="A567" s="660" t="s">
        <v>564</v>
      </c>
      <c r="B567" s="661" t="s">
        <v>2167</v>
      </c>
      <c r="C567" s="662" t="s">
        <v>583</v>
      </c>
      <c r="D567" s="663" t="s">
        <v>2172</v>
      </c>
      <c r="E567" s="662" t="s">
        <v>4355</v>
      </c>
      <c r="F567" s="663" t="s">
        <v>4356</v>
      </c>
      <c r="G567" s="662" t="s">
        <v>3591</v>
      </c>
      <c r="H567" s="662" t="s">
        <v>3592</v>
      </c>
      <c r="I567" s="664">
        <v>8.58</v>
      </c>
      <c r="J567" s="664">
        <v>12</v>
      </c>
      <c r="K567" s="665">
        <v>102.96</v>
      </c>
    </row>
    <row r="568" spans="1:11" ht="14.4" customHeight="1" x14ac:dyDescent="0.3">
      <c r="A568" s="660" t="s">
        <v>564</v>
      </c>
      <c r="B568" s="661" t="s">
        <v>2167</v>
      </c>
      <c r="C568" s="662" t="s">
        <v>583</v>
      </c>
      <c r="D568" s="663" t="s">
        <v>2172</v>
      </c>
      <c r="E568" s="662" t="s">
        <v>4357</v>
      </c>
      <c r="F568" s="663" t="s">
        <v>4358</v>
      </c>
      <c r="G568" s="662" t="s">
        <v>3683</v>
      </c>
      <c r="H568" s="662" t="s">
        <v>3684</v>
      </c>
      <c r="I568" s="664">
        <v>1.0900000000000001</v>
      </c>
      <c r="J568" s="664">
        <v>400</v>
      </c>
      <c r="K568" s="665">
        <v>436</v>
      </c>
    </row>
    <row r="569" spans="1:11" ht="14.4" customHeight="1" x14ac:dyDescent="0.3">
      <c r="A569" s="660" t="s">
        <v>564</v>
      </c>
      <c r="B569" s="661" t="s">
        <v>2167</v>
      </c>
      <c r="C569" s="662" t="s">
        <v>583</v>
      </c>
      <c r="D569" s="663" t="s">
        <v>2172</v>
      </c>
      <c r="E569" s="662" t="s">
        <v>4357</v>
      </c>
      <c r="F569" s="663" t="s">
        <v>4358</v>
      </c>
      <c r="G569" s="662" t="s">
        <v>3507</v>
      </c>
      <c r="H569" s="662" t="s">
        <v>3508</v>
      </c>
      <c r="I569" s="664">
        <v>1.6719999999999999</v>
      </c>
      <c r="J569" s="664">
        <v>1000</v>
      </c>
      <c r="K569" s="665">
        <v>1671</v>
      </c>
    </row>
    <row r="570" spans="1:11" ht="14.4" customHeight="1" x14ac:dyDescent="0.3">
      <c r="A570" s="660" t="s">
        <v>564</v>
      </c>
      <c r="B570" s="661" t="s">
        <v>2167</v>
      </c>
      <c r="C570" s="662" t="s">
        <v>583</v>
      </c>
      <c r="D570" s="663" t="s">
        <v>2172</v>
      </c>
      <c r="E570" s="662" t="s">
        <v>4357</v>
      </c>
      <c r="F570" s="663" t="s">
        <v>4358</v>
      </c>
      <c r="G570" s="662" t="s">
        <v>3685</v>
      </c>
      <c r="H570" s="662" t="s">
        <v>3686</v>
      </c>
      <c r="I570" s="664">
        <v>0.47333333333333333</v>
      </c>
      <c r="J570" s="664">
        <v>300</v>
      </c>
      <c r="K570" s="665">
        <v>142</v>
      </c>
    </row>
    <row r="571" spans="1:11" ht="14.4" customHeight="1" x14ac:dyDescent="0.3">
      <c r="A571" s="660" t="s">
        <v>564</v>
      </c>
      <c r="B571" s="661" t="s">
        <v>2167</v>
      </c>
      <c r="C571" s="662" t="s">
        <v>583</v>
      </c>
      <c r="D571" s="663" t="s">
        <v>2172</v>
      </c>
      <c r="E571" s="662" t="s">
        <v>4357</v>
      </c>
      <c r="F571" s="663" t="s">
        <v>4358</v>
      </c>
      <c r="G571" s="662" t="s">
        <v>3687</v>
      </c>
      <c r="H571" s="662" t="s">
        <v>3688</v>
      </c>
      <c r="I571" s="664">
        <v>0.67</v>
      </c>
      <c r="J571" s="664">
        <v>200</v>
      </c>
      <c r="K571" s="665">
        <v>134</v>
      </c>
    </row>
    <row r="572" spans="1:11" ht="14.4" customHeight="1" x14ac:dyDescent="0.3">
      <c r="A572" s="660" t="s">
        <v>564</v>
      </c>
      <c r="B572" s="661" t="s">
        <v>2167</v>
      </c>
      <c r="C572" s="662" t="s">
        <v>583</v>
      </c>
      <c r="D572" s="663" t="s">
        <v>2172</v>
      </c>
      <c r="E572" s="662" t="s">
        <v>4357</v>
      </c>
      <c r="F572" s="663" t="s">
        <v>4358</v>
      </c>
      <c r="G572" s="662" t="s">
        <v>3757</v>
      </c>
      <c r="H572" s="662" t="s">
        <v>3758</v>
      </c>
      <c r="I572" s="664">
        <v>1.64</v>
      </c>
      <c r="J572" s="664">
        <v>450</v>
      </c>
      <c r="K572" s="665">
        <v>738</v>
      </c>
    </row>
    <row r="573" spans="1:11" ht="14.4" customHeight="1" x14ac:dyDescent="0.3">
      <c r="A573" s="660" t="s">
        <v>564</v>
      </c>
      <c r="B573" s="661" t="s">
        <v>2167</v>
      </c>
      <c r="C573" s="662" t="s">
        <v>583</v>
      </c>
      <c r="D573" s="663" t="s">
        <v>2172</v>
      </c>
      <c r="E573" s="662" t="s">
        <v>4357</v>
      </c>
      <c r="F573" s="663" t="s">
        <v>4358</v>
      </c>
      <c r="G573" s="662" t="s">
        <v>3509</v>
      </c>
      <c r="H573" s="662" t="s">
        <v>3510</v>
      </c>
      <c r="I573" s="664">
        <v>5.13</v>
      </c>
      <c r="J573" s="664">
        <v>380</v>
      </c>
      <c r="K573" s="665">
        <v>1949.3999999999999</v>
      </c>
    </row>
    <row r="574" spans="1:11" ht="14.4" customHeight="1" x14ac:dyDescent="0.3">
      <c r="A574" s="660" t="s">
        <v>564</v>
      </c>
      <c r="B574" s="661" t="s">
        <v>2167</v>
      </c>
      <c r="C574" s="662" t="s">
        <v>583</v>
      </c>
      <c r="D574" s="663" t="s">
        <v>2172</v>
      </c>
      <c r="E574" s="662" t="s">
        <v>4357</v>
      </c>
      <c r="F574" s="663" t="s">
        <v>4358</v>
      </c>
      <c r="G574" s="662" t="s">
        <v>3767</v>
      </c>
      <c r="H574" s="662" t="s">
        <v>3768</v>
      </c>
      <c r="I574" s="664">
        <v>7.95</v>
      </c>
      <c r="J574" s="664">
        <v>220</v>
      </c>
      <c r="K574" s="665">
        <v>1749</v>
      </c>
    </row>
    <row r="575" spans="1:11" ht="14.4" customHeight="1" x14ac:dyDescent="0.3">
      <c r="A575" s="660" t="s">
        <v>564</v>
      </c>
      <c r="B575" s="661" t="s">
        <v>2167</v>
      </c>
      <c r="C575" s="662" t="s">
        <v>583</v>
      </c>
      <c r="D575" s="663" t="s">
        <v>2172</v>
      </c>
      <c r="E575" s="662" t="s">
        <v>4357</v>
      </c>
      <c r="F575" s="663" t="s">
        <v>4358</v>
      </c>
      <c r="G575" s="662" t="s">
        <v>3805</v>
      </c>
      <c r="H575" s="662" t="s">
        <v>3806</v>
      </c>
      <c r="I575" s="664">
        <v>1.37</v>
      </c>
      <c r="J575" s="664">
        <v>525</v>
      </c>
      <c r="K575" s="665">
        <v>711.75</v>
      </c>
    </row>
    <row r="576" spans="1:11" ht="14.4" customHeight="1" x14ac:dyDescent="0.3">
      <c r="A576" s="660" t="s">
        <v>564</v>
      </c>
      <c r="B576" s="661" t="s">
        <v>2167</v>
      </c>
      <c r="C576" s="662" t="s">
        <v>583</v>
      </c>
      <c r="D576" s="663" t="s">
        <v>2172</v>
      </c>
      <c r="E576" s="662" t="s">
        <v>4357</v>
      </c>
      <c r="F576" s="663" t="s">
        <v>4358</v>
      </c>
      <c r="G576" s="662" t="s">
        <v>3825</v>
      </c>
      <c r="H576" s="662" t="s">
        <v>3826</v>
      </c>
      <c r="I576" s="664">
        <v>4.03</v>
      </c>
      <c r="J576" s="664">
        <v>150</v>
      </c>
      <c r="K576" s="665">
        <v>604.5</v>
      </c>
    </row>
    <row r="577" spans="1:11" ht="14.4" customHeight="1" x14ac:dyDescent="0.3">
      <c r="A577" s="660" t="s">
        <v>564</v>
      </c>
      <c r="B577" s="661" t="s">
        <v>2167</v>
      </c>
      <c r="C577" s="662" t="s">
        <v>583</v>
      </c>
      <c r="D577" s="663" t="s">
        <v>2172</v>
      </c>
      <c r="E577" s="662" t="s">
        <v>4357</v>
      </c>
      <c r="F577" s="663" t="s">
        <v>4358</v>
      </c>
      <c r="G577" s="662" t="s">
        <v>4333</v>
      </c>
      <c r="H577" s="662" t="s">
        <v>4334</v>
      </c>
      <c r="I577" s="664">
        <v>9.1999999999999993</v>
      </c>
      <c r="J577" s="664">
        <v>100</v>
      </c>
      <c r="K577" s="665">
        <v>920</v>
      </c>
    </row>
    <row r="578" spans="1:11" ht="14.4" customHeight="1" x14ac:dyDescent="0.3">
      <c r="A578" s="660" t="s">
        <v>564</v>
      </c>
      <c r="B578" s="661" t="s">
        <v>2167</v>
      </c>
      <c r="C578" s="662" t="s">
        <v>583</v>
      </c>
      <c r="D578" s="663" t="s">
        <v>2172</v>
      </c>
      <c r="E578" s="662" t="s">
        <v>4357</v>
      </c>
      <c r="F578" s="663" t="s">
        <v>4358</v>
      </c>
      <c r="G578" s="662" t="s">
        <v>4335</v>
      </c>
      <c r="H578" s="662" t="s">
        <v>4336</v>
      </c>
      <c r="I578" s="664">
        <v>172.5</v>
      </c>
      <c r="J578" s="664">
        <v>1</v>
      </c>
      <c r="K578" s="665">
        <v>172.5</v>
      </c>
    </row>
    <row r="579" spans="1:11" ht="14.4" customHeight="1" x14ac:dyDescent="0.3">
      <c r="A579" s="660" t="s">
        <v>564</v>
      </c>
      <c r="B579" s="661" t="s">
        <v>2167</v>
      </c>
      <c r="C579" s="662" t="s">
        <v>583</v>
      </c>
      <c r="D579" s="663" t="s">
        <v>2172</v>
      </c>
      <c r="E579" s="662" t="s">
        <v>4357</v>
      </c>
      <c r="F579" s="663" t="s">
        <v>4358</v>
      </c>
      <c r="G579" s="662" t="s">
        <v>3881</v>
      </c>
      <c r="H579" s="662" t="s">
        <v>3882</v>
      </c>
      <c r="I579" s="664">
        <v>8.4700000000000006</v>
      </c>
      <c r="J579" s="664">
        <v>50</v>
      </c>
      <c r="K579" s="665">
        <v>423.5</v>
      </c>
    </row>
    <row r="580" spans="1:11" ht="14.4" customHeight="1" x14ac:dyDescent="0.3">
      <c r="A580" s="660" t="s">
        <v>564</v>
      </c>
      <c r="B580" s="661" t="s">
        <v>2167</v>
      </c>
      <c r="C580" s="662" t="s">
        <v>583</v>
      </c>
      <c r="D580" s="663" t="s">
        <v>2172</v>
      </c>
      <c r="E580" s="662" t="s">
        <v>4357</v>
      </c>
      <c r="F580" s="663" t="s">
        <v>4358</v>
      </c>
      <c r="G580" s="662" t="s">
        <v>4337</v>
      </c>
      <c r="H580" s="662" t="s">
        <v>4338</v>
      </c>
      <c r="I580" s="664">
        <v>1.45</v>
      </c>
      <c r="J580" s="664">
        <v>2112</v>
      </c>
      <c r="K580" s="665">
        <v>3066.62</v>
      </c>
    </row>
    <row r="581" spans="1:11" ht="14.4" customHeight="1" x14ac:dyDescent="0.3">
      <c r="A581" s="660" t="s">
        <v>564</v>
      </c>
      <c r="B581" s="661" t="s">
        <v>2167</v>
      </c>
      <c r="C581" s="662" t="s">
        <v>583</v>
      </c>
      <c r="D581" s="663" t="s">
        <v>2172</v>
      </c>
      <c r="E581" s="662" t="s">
        <v>4367</v>
      </c>
      <c r="F581" s="663" t="s">
        <v>4368</v>
      </c>
      <c r="G581" s="662" t="s">
        <v>4213</v>
      </c>
      <c r="H581" s="662" t="s">
        <v>4214</v>
      </c>
      <c r="I581" s="664">
        <v>8.1649999999999991</v>
      </c>
      <c r="J581" s="664">
        <v>70</v>
      </c>
      <c r="K581" s="665">
        <v>571.70000000000005</v>
      </c>
    </row>
    <row r="582" spans="1:11" ht="14.4" customHeight="1" x14ac:dyDescent="0.3">
      <c r="A582" s="660" t="s">
        <v>564</v>
      </c>
      <c r="B582" s="661" t="s">
        <v>2167</v>
      </c>
      <c r="C582" s="662" t="s">
        <v>583</v>
      </c>
      <c r="D582" s="663" t="s">
        <v>2172</v>
      </c>
      <c r="E582" s="662" t="s">
        <v>4361</v>
      </c>
      <c r="F582" s="663" t="s">
        <v>4362</v>
      </c>
      <c r="G582" s="662" t="s">
        <v>3991</v>
      </c>
      <c r="H582" s="662" t="s">
        <v>3992</v>
      </c>
      <c r="I582" s="664">
        <v>0.30499999999999999</v>
      </c>
      <c r="J582" s="664">
        <v>200</v>
      </c>
      <c r="K582" s="665">
        <v>61</v>
      </c>
    </row>
    <row r="583" spans="1:11" ht="14.4" customHeight="1" x14ac:dyDescent="0.3">
      <c r="A583" s="660" t="s">
        <v>564</v>
      </c>
      <c r="B583" s="661" t="s">
        <v>2167</v>
      </c>
      <c r="C583" s="662" t="s">
        <v>583</v>
      </c>
      <c r="D583" s="663" t="s">
        <v>2172</v>
      </c>
      <c r="E583" s="662" t="s">
        <v>4361</v>
      </c>
      <c r="F583" s="663" t="s">
        <v>4362</v>
      </c>
      <c r="G583" s="662" t="s">
        <v>3517</v>
      </c>
      <c r="H583" s="662" t="s">
        <v>3518</v>
      </c>
      <c r="I583" s="664">
        <v>0.31</v>
      </c>
      <c r="J583" s="664">
        <v>200</v>
      </c>
      <c r="K583" s="665">
        <v>62</v>
      </c>
    </row>
    <row r="584" spans="1:11" ht="14.4" customHeight="1" x14ac:dyDescent="0.3">
      <c r="A584" s="660" t="s">
        <v>564</v>
      </c>
      <c r="B584" s="661" t="s">
        <v>2167</v>
      </c>
      <c r="C584" s="662" t="s">
        <v>583</v>
      </c>
      <c r="D584" s="663" t="s">
        <v>2172</v>
      </c>
      <c r="E584" s="662" t="s">
        <v>4361</v>
      </c>
      <c r="F584" s="663" t="s">
        <v>4362</v>
      </c>
      <c r="G584" s="662" t="s">
        <v>3519</v>
      </c>
      <c r="H584" s="662" t="s">
        <v>3520</v>
      </c>
      <c r="I584" s="664">
        <v>0.48</v>
      </c>
      <c r="J584" s="664">
        <v>400</v>
      </c>
      <c r="K584" s="665">
        <v>192</v>
      </c>
    </row>
    <row r="585" spans="1:11" ht="14.4" customHeight="1" x14ac:dyDescent="0.3">
      <c r="A585" s="660" t="s">
        <v>564</v>
      </c>
      <c r="B585" s="661" t="s">
        <v>2167</v>
      </c>
      <c r="C585" s="662" t="s">
        <v>583</v>
      </c>
      <c r="D585" s="663" t="s">
        <v>2172</v>
      </c>
      <c r="E585" s="662" t="s">
        <v>4363</v>
      </c>
      <c r="F585" s="663" t="s">
        <v>4364</v>
      </c>
      <c r="G585" s="662" t="s">
        <v>3535</v>
      </c>
      <c r="H585" s="662" t="s">
        <v>3536</v>
      </c>
      <c r="I585" s="664">
        <v>0.71</v>
      </c>
      <c r="J585" s="664">
        <v>3600</v>
      </c>
      <c r="K585" s="665">
        <v>2556</v>
      </c>
    </row>
    <row r="586" spans="1:11" ht="14.4" customHeight="1" x14ac:dyDescent="0.3">
      <c r="A586" s="660" t="s">
        <v>564</v>
      </c>
      <c r="B586" s="661" t="s">
        <v>2167</v>
      </c>
      <c r="C586" s="662" t="s">
        <v>583</v>
      </c>
      <c r="D586" s="663" t="s">
        <v>2172</v>
      </c>
      <c r="E586" s="662" t="s">
        <v>4363</v>
      </c>
      <c r="F586" s="663" t="s">
        <v>4364</v>
      </c>
      <c r="G586" s="662" t="s">
        <v>4013</v>
      </c>
      <c r="H586" s="662" t="s">
        <v>4014</v>
      </c>
      <c r="I586" s="664">
        <v>0.71</v>
      </c>
      <c r="J586" s="664">
        <v>800</v>
      </c>
      <c r="K586" s="665">
        <v>568</v>
      </c>
    </row>
    <row r="587" spans="1:11" ht="14.4" customHeight="1" x14ac:dyDescent="0.3">
      <c r="A587" s="660" t="s">
        <v>564</v>
      </c>
      <c r="B587" s="661" t="s">
        <v>2167</v>
      </c>
      <c r="C587" s="662" t="s">
        <v>583</v>
      </c>
      <c r="D587" s="663" t="s">
        <v>2172</v>
      </c>
      <c r="E587" s="662" t="s">
        <v>4363</v>
      </c>
      <c r="F587" s="663" t="s">
        <v>4364</v>
      </c>
      <c r="G587" s="662" t="s">
        <v>4015</v>
      </c>
      <c r="H587" s="662" t="s">
        <v>4016</v>
      </c>
      <c r="I587" s="664">
        <v>0.71</v>
      </c>
      <c r="J587" s="664">
        <v>2800</v>
      </c>
      <c r="K587" s="665">
        <v>1988</v>
      </c>
    </row>
    <row r="588" spans="1:11" ht="14.4" customHeight="1" x14ac:dyDescent="0.3">
      <c r="A588" s="660" t="s">
        <v>564</v>
      </c>
      <c r="B588" s="661" t="s">
        <v>2167</v>
      </c>
      <c r="C588" s="662" t="s">
        <v>583</v>
      </c>
      <c r="D588" s="663" t="s">
        <v>2172</v>
      </c>
      <c r="E588" s="662" t="s">
        <v>4375</v>
      </c>
      <c r="F588" s="663" t="s">
        <v>4376</v>
      </c>
      <c r="G588" s="662" t="s">
        <v>4239</v>
      </c>
      <c r="H588" s="662" t="s">
        <v>4240</v>
      </c>
      <c r="I588" s="664">
        <v>14.24</v>
      </c>
      <c r="J588" s="664">
        <v>350</v>
      </c>
      <c r="K588" s="665">
        <v>5033</v>
      </c>
    </row>
    <row r="589" spans="1:11" ht="14.4" customHeight="1" x14ac:dyDescent="0.3">
      <c r="A589" s="660" t="s">
        <v>564</v>
      </c>
      <c r="B589" s="661" t="s">
        <v>2167</v>
      </c>
      <c r="C589" s="662" t="s">
        <v>586</v>
      </c>
      <c r="D589" s="663" t="s">
        <v>2173</v>
      </c>
      <c r="E589" s="662" t="s">
        <v>4355</v>
      </c>
      <c r="F589" s="663" t="s">
        <v>4356</v>
      </c>
      <c r="G589" s="662" t="s">
        <v>4073</v>
      </c>
      <c r="H589" s="662" t="s">
        <v>4074</v>
      </c>
      <c r="I589" s="664">
        <v>34.700000000000003</v>
      </c>
      <c r="J589" s="664">
        <v>12</v>
      </c>
      <c r="K589" s="665">
        <v>416.35</v>
      </c>
    </row>
    <row r="590" spans="1:11" ht="14.4" customHeight="1" x14ac:dyDescent="0.3">
      <c r="A590" s="660" t="s">
        <v>564</v>
      </c>
      <c r="B590" s="661" t="s">
        <v>2167</v>
      </c>
      <c r="C590" s="662" t="s">
        <v>586</v>
      </c>
      <c r="D590" s="663" t="s">
        <v>2173</v>
      </c>
      <c r="E590" s="662" t="s">
        <v>4355</v>
      </c>
      <c r="F590" s="663" t="s">
        <v>4356</v>
      </c>
      <c r="G590" s="662" t="s">
        <v>4077</v>
      </c>
      <c r="H590" s="662" t="s">
        <v>4078</v>
      </c>
      <c r="I590" s="664">
        <v>1.38</v>
      </c>
      <c r="J590" s="664">
        <v>450</v>
      </c>
      <c r="K590" s="665">
        <v>621</v>
      </c>
    </row>
    <row r="591" spans="1:11" ht="14.4" customHeight="1" x14ac:dyDescent="0.3">
      <c r="A591" s="660" t="s">
        <v>564</v>
      </c>
      <c r="B591" s="661" t="s">
        <v>2167</v>
      </c>
      <c r="C591" s="662" t="s">
        <v>586</v>
      </c>
      <c r="D591" s="663" t="s">
        <v>2173</v>
      </c>
      <c r="E591" s="662" t="s">
        <v>4355</v>
      </c>
      <c r="F591" s="663" t="s">
        <v>4356</v>
      </c>
      <c r="G591" s="662" t="s">
        <v>3585</v>
      </c>
      <c r="H591" s="662" t="s">
        <v>3586</v>
      </c>
      <c r="I591" s="664">
        <v>0.59750000000000003</v>
      </c>
      <c r="J591" s="664">
        <v>1200</v>
      </c>
      <c r="K591" s="665">
        <v>717.5</v>
      </c>
    </row>
    <row r="592" spans="1:11" ht="14.4" customHeight="1" x14ac:dyDescent="0.3">
      <c r="A592" s="660" t="s">
        <v>564</v>
      </c>
      <c r="B592" s="661" t="s">
        <v>2167</v>
      </c>
      <c r="C592" s="662" t="s">
        <v>586</v>
      </c>
      <c r="D592" s="663" t="s">
        <v>2173</v>
      </c>
      <c r="E592" s="662" t="s">
        <v>4355</v>
      </c>
      <c r="F592" s="663" t="s">
        <v>4356</v>
      </c>
      <c r="G592" s="662" t="s">
        <v>3615</v>
      </c>
      <c r="H592" s="662" t="s">
        <v>3616</v>
      </c>
      <c r="I592" s="664">
        <v>7.51</v>
      </c>
      <c r="J592" s="664">
        <v>10</v>
      </c>
      <c r="K592" s="665">
        <v>75.099999999999994</v>
      </c>
    </row>
    <row r="593" spans="1:11" ht="14.4" customHeight="1" x14ac:dyDescent="0.3">
      <c r="A593" s="660" t="s">
        <v>564</v>
      </c>
      <c r="B593" s="661" t="s">
        <v>2167</v>
      </c>
      <c r="C593" s="662" t="s">
        <v>586</v>
      </c>
      <c r="D593" s="663" t="s">
        <v>2173</v>
      </c>
      <c r="E593" s="662" t="s">
        <v>4355</v>
      </c>
      <c r="F593" s="663" t="s">
        <v>4356</v>
      </c>
      <c r="G593" s="662" t="s">
        <v>3501</v>
      </c>
      <c r="H593" s="662" t="s">
        <v>3502</v>
      </c>
      <c r="I593" s="664">
        <v>0.85</v>
      </c>
      <c r="J593" s="664">
        <v>200</v>
      </c>
      <c r="K593" s="665">
        <v>170</v>
      </c>
    </row>
    <row r="594" spans="1:11" ht="14.4" customHeight="1" x14ac:dyDescent="0.3">
      <c r="A594" s="660" t="s">
        <v>564</v>
      </c>
      <c r="B594" s="661" t="s">
        <v>2167</v>
      </c>
      <c r="C594" s="662" t="s">
        <v>586</v>
      </c>
      <c r="D594" s="663" t="s">
        <v>2173</v>
      </c>
      <c r="E594" s="662" t="s">
        <v>4357</v>
      </c>
      <c r="F594" s="663" t="s">
        <v>4358</v>
      </c>
      <c r="G594" s="662" t="s">
        <v>3681</v>
      </c>
      <c r="H594" s="662" t="s">
        <v>3682</v>
      </c>
      <c r="I594" s="664">
        <v>11.147499999999999</v>
      </c>
      <c r="J594" s="664">
        <v>90</v>
      </c>
      <c r="K594" s="665">
        <v>1003.3</v>
      </c>
    </row>
    <row r="595" spans="1:11" ht="14.4" customHeight="1" x14ac:dyDescent="0.3">
      <c r="A595" s="660" t="s">
        <v>564</v>
      </c>
      <c r="B595" s="661" t="s">
        <v>2167</v>
      </c>
      <c r="C595" s="662" t="s">
        <v>586</v>
      </c>
      <c r="D595" s="663" t="s">
        <v>2173</v>
      </c>
      <c r="E595" s="662" t="s">
        <v>4357</v>
      </c>
      <c r="F595" s="663" t="s">
        <v>4358</v>
      </c>
      <c r="G595" s="662" t="s">
        <v>4339</v>
      </c>
      <c r="H595" s="662" t="s">
        <v>4340</v>
      </c>
      <c r="I595" s="664">
        <v>30.25</v>
      </c>
      <c r="J595" s="664">
        <v>50</v>
      </c>
      <c r="K595" s="665">
        <v>1512.5</v>
      </c>
    </row>
    <row r="596" spans="1:11" ht="14.4" customHeight="1" x14ac:dyDescent="0.3">
      <c r="A596" s="660" t="s">
        <v>564</v>
      </c>
      <c r="B596" s="661" t="s">
        <v>2167</v>
      </c>
      <c r="C596" s="662" t="s">
        <v>586</v>
      </c>
      <c r="D596" s="663" t="s">
        <v>2173</v>
      </c>
      <c r="E596" s="662" t="s">
        <v>4357</v>
      </c>
      <c r="F596" s="663" t="s">
        <v>4358</v>
      </c>
      <c r="G596" s="662" t="s">
        <v>3683</v>
      </c>
      <c r="H596" s="662" t="s">
        <v>3684</v>
      </c>
      <c r="I596" s="664">
        <v>1.0925</v>
      </c>
      <c r="J596" s="664">
        <v>1200</v>
      </c>
      <c r="K596" s="665">
        <v>1311</v>
      </c>
    </row>
    <row r="597" spans="1:11" ht="14.4" customHeight="1" x14ac:dyDescent="0.3">
      <c r="A597" s="660" t="s">
        <v>564</v>
      </c>
      <c r="B597" s="661" t="s">
        <v>2167</v>
      </c>
      <c r="C597" s="662" t="s">
        <v>586</v>
      </c>
      <c r="D597" s="663" t="s">
        <v>2173</v>
      </c>
      <c r="E597" s="662" t="s">
        <v>4357</v>
      </c>
      <c r="F597" s="663" t="s">
        <v>4358</v>
      </c>
      <c r="G597" s="662" t="s">
        <v>3507</v>
      </c>
      <c r="H597" s="662" t="s">
        <v>3508</v>
      </c>
      <c r="I597" s="664">
        <v>1.68</v>
      </c>
      <c r="J597" s="664">
        <v>400</v>
      </c>
      <c r="K597" s="665">
        <v>672</v>
      </c>
    </row>
    <row r="598" spans="1:11" ht="14.4" customHeight="1" x14ac:dyDescent="0.3">
      <c r="A598" s="660" t="s">
        <v>564</v>
      </c>
      <c r="B598" s="661" t="s">
        <v>2167</v>
      </c>
      <c r="C598" s="662" t="s">
        <v>586</v>
      </c>
      <c r="D598" s="663" t="s">
        <v>2173</v>
      </c>
      <c r="E598" s="662" t="s">
        <v>4357</v>
      </c>
      <c r="F598" s="663" t="s">
        <v>4358</v>
      </c>
      <c r="G598" s="662" t="s">
        <v>3685</v>
      </c>
      <c r="H598" s="662" t="s">
        <v>3686</v>
      </c>
      <c r="I598" s="664">
        <v>0.47</v>
      </c>
      <c r="J598" s="664">
        <v>200</v>
      </c>
      <c r="K598" s="665">
        <v>94</v>
      </c>
    </row>
    <row r="599" spans="1:11" ht="14.4" customHeight="1" x14ac:dyDescent="0.3">
      <c r="A599" s="660" t="s">
        <v>564</v>
      </c>
      <c r="B599" s="661" t="s">
        <v>2167</v>
      </c>
      <c r="C599" s="662" t="s">
        <v>586</v>
      </c>
      <c r="D599" s="663" t="s">
        <v>2173</v>
      </c>
      <c r="E599" s="662" t="s">
        <v>4357</v>
      </c>
      <c r="F599" s="663" t="s">
        <v>4358</v>
      </c>
      <c r="G599" s="662" t="s">
        <v>3687</v>
      </c>
      <c r="H599" s="662" t="s">
        <v>3688</v>
      </c>
      <c r="I599" s="664">
        <v>0.67</v>
      </c>
      <c r="J599" s="664">
        <v>600</v>
      </c>
      <c r="K599" s="665">
        <v>402</v>
      </c>
    </row>
    <row r="600" spans="1:11" ht="14.4" customHeight="1" x14ac:dyDescent="0.3">
      <c r="A600" s="660" t="s">
        <v>564</v>
      </c>
      <c r="B600" s="661" t="s">
        <v>2167</v>
      </c>
      <c r="C600" s="662" t="s">
        <v>586</v>
      </c>
      <c r="D600" s="663" t="s">
        <v>2173</v>
      </c>
      <c r="E600" s="662" t="s">
        <v>4357</v>
      </c>
      <c r="F600" s="663" t="s">
        <v>4358</v>
      </c>
      <c r="G600" s="662" t="s">
        <v>4341</v>
      </c>
      <c r="H600" s="662" t="s">
        <v>4342</v>
      </c>
      <c r="I600" s="664">
        <v>17.884999999999998</v>
      </c>
      <c r="J600" s="664">
        <v>50</v>
      </c>
      <c r="K600" s="665">
        <v>894</v>
      </c>
    </row>
    <row r="601" spans="1:11" ht="14.4" customHeight="1" x14ac:dyDescent="0.3">
      <c r="A601" s="660" t="s">
        <v>564</v>
      </c>
      <c r="B601" s="661" t="s">
        <v>2167</v>
      </c>
      <c r="C601" s="662" t="s">
        <v>586</v>
      </c>
      <c r="D601" s="663" t="s">
        <v>2173</v>
      </c>
      <c r="E601" s="662" t="s">
        <v>4357</v>
      </c>
      <c r="F601" s="663" t="s">
        <v>4358</v>
      </c>
      <c r="G601" s="662" t="s">
        <v>4089</v>
      </c>
      <c r="H601" s="662" t="s">
        <v>4090</v>
      </c>
      <c r="I601" s="664">
        <v>47.19</v>
      </c>
      <c r="J601" s="664">
        <v>90</v>
      </c>
      <c r="K601" s="665">
        <v>4247.0999999999995</v>
      </c>
    </row>
    <row r="602" spans="1:11" ht="14.4" customHeight="1" x14ac:dyDescent="0.3">
      <c r="A602" s="660" t="s">
        <v>564</v>
      </c>
      <c r="B602" s="661" t="s">
        <v>2167</v>
      </c>
      <c r="C602" s="662" t="s">
        <v>586</v>
      </c>
      <c r="D602" s="663" t="s">
        <v>2173</v>
      </c>
      <c r="E602" s="662" t="s">
        <v>4357</v>
      </c>
      <c r="F602" s="663" t="s">
        <v>4358</v>
      </c>
      <c r="G602" s="662" t="s">
        <v>4101</v>
      </c>
      <c r="H602" s="662" t="s">
        <v>4102</v>
      </c>
      <c r="I602" s="664">
        <v>17.884999999999998</v>
      </c>
      <c r="J602" s="664">
        <v>20</v>
      </c>
      <c r="K602" s="665">
        <v>357.66999999999996</v>
      </c>
    </row>
    <row r="603" spans="1:11" ht="14.4" customHeight="1" x14ac:dyDescent="0.3">
      <c r="A603" s="660" t="s">
        <v>564</v>
      </c>
      <c r="B603" s="661" t="s">
        <v>2167</v>
      </c>
      <c r="C603" s="662" t="s">
        <v>586</v>
      </c>
      <c r="D603" s="663" t="s">
        <v>2173</v>
      </c>
      <c r="E603" s="662" t="s">
        <v>4357</v>
      </c>
      <c r="F603" s="663" t="s">
        <v>4358</v>
      </c>
      <c r="G603" s="662" t="s">
        <v>4103</v>
      </c>
      <c r="H603" s="662" t="s">
        <v>4104</v>
      </c>
      <c r="I603" s="664">
        <v>17.907499999999999</v>
      </c>
      <c r="J603" s="664">
        <v>50</v>
      </c>
      <c r="K603" s="665">
        <v>895.40000000000009</v>
      </c>
    </row>
    <row r="604" spans="1:11" ht="14.4" customHeight="1" x14ac:dyDescent="0.3">
      <c r="A604" s="660" t="s">
        <v>564</v>
      </c>
      <c r="B604" s="661" t="s">
        <v>2167</v>
      </c>
      <c r="C604" s="662" t="s">
        <v>586</v>
      </c>
      <c r="D604" s="663" t="s">
        <v>2173</v>
      </c>
      <c r="E604" s="662" t="s">
        <v>4357</v>
      </c>
      <c r="F604" s="663" t="s">
        <v>4358</v>
      </c>
      <c r="G604" s="662" t="s">
        <v>3745</v>
      </c>
      <c r="H604" s="662" t="s">
        <v>3746</v>
      </c>
      <c r="I604" s="664">
        <v>33.880000000000003</v>
      </c>
      <c r="J604" s="664">
        <v>1</v>
      </c>
      <c r="K604" s="665">
        <v>33.880000000000003</v>
      </c>
    </row>
    <row r="605" spans="1:11" ht="14.4" customHeight="1" x14ac:dyDescent="0.3">
      <c r="A605" s="660" t="s">
        <v>564</v>
      </c>
      <c r="B605" s="661" t="s">
        <v>2167</v>
      </c>
      <c r="C605" s="662" t="s">
        <v>586</v>
      </c>
      <c r="D605" s="663" t="s">
        <v>2173</v>
      </c>
      <c r="E605" s="662" t="s">
        <v>4357</v>
      </c>
      <c r="F605" s="663" t="s">
        <v>4358</v>
      </c>
      <c r="G605" s="662" t="s">
        <v>3509</v>
      </c>
      <c r="H605" s="662" t="s">
        <v>3510</v>
      </c>
      <c r="I605" s="664">
        <v>5.13</v>
      </c>
      <c r="J605" s="664">
        <v>940</v>
      </c>
      <c r="K605" s="665">
        <v>4822.2</v>
      </c>
    </row>
    <row r="606" spans="1:11" ht="14.4" customHeight="1" x14ac:dyDescent="0.3">
      <c r="A606" s="660" t="s">
        <v>564</v>
      </c>
      <c r="B606" s="661" t="s">
        <v>2167</v>
      </c>
      <c r="C606" s="662" t="s">
        <v>586</v>
      </c>
      <c r="D606" s="663" t="s">
        <v>2173</v>
      </c>
      <c r="E606" s="662" t="s">
        <v>4357</v>
      </c>
      <c r="F606" s="663" t="s">
        <v>4358</v>
      </c>
      <c r="G606" s="662" t="s">
        <v>4111</v>
      </c>
      <c r="H606" s="662" t="s">
        <v>4112</v>
      </c>
      <c r="I606" s="664">
        <v>17.98</v>
      </c>
      <c r="J606" s="664">
        <v>300</v>
      </c>
      <c r="K606" s="665">
        <v>5394</v>
      </c>
    </row>
    <row r="607" spans="1:11" ht="14.4" customHeight="1" x14ac:dyDescent="0.3">
      <c r="A607" s="660" t="s">
        <v>564</v>
      </c>
      <c r="B607" s="661" t="s">
        <v>2167</v>
      </c>
      <c r="C607" s="662" t="s">
        <v>586</v>
      </c>
      <c r="D607" s="663" t="s">
        <v>2173</v>
      </c>
      <c r="E607" s="662" t="s">
        <v>4357</v>
      </c>
      <c r="F607" s="663" t="s">
        <v>4358</v>
      </c>
      <c r="G607" s="662" t="s">
        <v>4113</v>
      </c>
      <c r="H607" s="662" t="s">
        <v>4114</v>
      </c>
      <c r="I607" s="664">
        <v>17.98</v>
      </c>
      <c r="J607" s="664">
        <v>50</v>
      </c>
      <c r="K607" s="665">
        <v>899</v>
      </c>
    </row>
    <row r="608" spans="1:11" ht="14.4" customHeight="1" x14ac:dyDescent="0.3">
      <c r="A608" s="660" t="s">
        <v>564</v>
      </c>
      <c r="B608" s="661" t="s">
        <v>2167</v>
      </c>
      <c r="C608" s="662" t="s">
        <v>586</v>
      </c>
      <c r="D608" s="663" t="s">
        <v>2173</v>
      </c>
      <c r="E608" s="662" t="s">
        <v>4357</v>
      </c>
      <c r="F608" s="663" t="s">
        <v>4358</v>
      </c>
      <c r="G608" s="662" t="s">
        <v>3785</v>
      </c>
      <c r="H608" s="662" t="s">
        <v>3786</v>
      </c>
      <c r="I608" s="664">
        <v>11.5</v>
      </c>
      <c r="J608" s="664">
        <v>150</v>
      </c>
      <c r="K608" s="665">
        <v>1725</v>
      </c>
    </row>
    <row r="609" spans="1:11" ht="14.4" customHeight="1" x14ac:dyDescent="0.3">
      <c r="A609" s="660" t="s">
        <v>564</v>
      </c>
      <c r="B609" s="661" t="s">
        <v>2167</v>
      </c>
      <c r="C609" s="662" t="s">
        <v>586</v>
      </c>
      <c r="D609" s="663" t="s">
        <v>2173</v>
      </c>
      <c r="E609" s="662" t="s">
        <v>4357</v>
      </c>
      <c r="F609" s="663" t="s">
        <v>4358</v>
      </c>
      <c r="G609" s="662" t="s">
        <v>4117</v>
      </c>
      <c r="H609" s="662" t="s">
        <v>4118</v>
      </c>
      <c r="I609" s="664">
        <v>38.5</v>
      </c>
      <c r="J609" s="664">
        <v>450</v>
      </c>
      <c r="K609" s="665">
        <v>17326.22</v>
      </c>
    </row>
    <row r="610" spans="1:11" ht="14.4" customHeight="1" x14ac:dyDescent="0.3">
      <c r="A610" s="660" t="s">
        <v>564</v>
      </c>
      <c r="B610" s="661" t="s">
        <v>2167</v>
      </c>
      <c r="C610" s="662" t="s">
        <v>586</v>
      </c>
      <c r="D610" s="663" t="s">
        <v>2173</v>
      </c>
      <c r="E610" s="662" t="s">
        <v>4357</v>
      </c>
      <c r="F610" s="663" t="s">
        <v>4358</v>
      </c>
      <c r="G610" s="662" t="s">
        <v>4343</v>
      </c>
      <c r="H610" s="662" t="s">
        <v>4344</v>
      </c>
      <c r="I610" s="664">
        <v>2.4</v>
      </c>
      <c r="J610" s="664">
        <v>600</v>
      </c>
      <c r="K610" s="665">
        <v>1440</v>
      </c>
    </row>
    <row r="611" spans="1:11" ht="14.4" customHeight="1" x14ac:dyDescent="0.3">
      <c r="A611" s="660" t="s">
        <v>564</v>
      </c>
      <c r="B611" s="661" t="s">
        <v>2167</v>
      </c>
      <c r="C611" s="662" t="s">
        <v>586</v>
      </c>
      <c r="D611" s="663" t="s">
        <v>2173</v>
      </c>
      <c r="E611" s="662" t="s">
        <v>4357</v>
      </c>
      <c r="F611" s="663" t="s">
        <v>4358</v>
      </c>
      <c r="G611" s="662" t="s">
        <v>4119</v>
      </c>
      <c r="H611" s="662" t="s">
        <v>4120</v>
      </c>
      <c r="I611" s="664">
        <v>12.106666666666667</v>
      </c>
      <c r="J611" s="664">
        <v>45</v>
      </c>
      <c r="K611" s="665">
        <v>544.79999999999995</v>
      </c>
    </row>
    <row r="612" spans="1:11" ht="14.4" customHeight="1" x14ac:dyDescent="0.3">
      <c r="A612" s="660" t="s">
        <v>564</v>
      </c>
      <c r="B612" s="661" t="s">
        <v>2167</v>
      </c>
      <c r="C612" s="662" t="s">
        <v>586</v>
      </c>
      <c r="D612" s="663" t="s">
        <v>2173</v>
      </c>
      <c r="E612" s="662" t="s">
        <v>4357</v>
      </c>
      <c r="F612" s="663" t="s">
        <v>4358</v>
      </c>
      <c r="G612" s="662" t="s">
        <v>3511</v>
      </c>
      <c r="H612" s="662" t="s">
        <v>3512</v>
      </c>
      <c r="I612" s="664">
        <v>0.47</v>
      </c>
      <c r="J612" s="664">
        <v>500</v>
      </c>
      <c r="K612" s="665">
        <v>235</v>
      </c>
    </row>
    <row r="613" spans="1:11" ht="14.4" customHeight="1" x14ac:dyDescent="0.3">
      <c r="A613" s="660" t="s">
        <v>564</v>
      </c>
      <c r="B613" s="661" t="s">
        <v>2167</v>
      </c>
      <c r="C613" s="662" t="s">
        <v>586</v>
      </c>
      <c r="D613" s="663" t="s">
        <v>2173</v>
      </c>
      <c r="E613" s="662" t="s">
        <v>4357</v>
      </c>
      <c r="F613" s="663" t="s">
        <v>4358</v>
      </c>
      <c r="G613" s="662" t="s">
        <v>3825</v>
      </c>
      <c r="H613" s="662" t="s">
        <v>3826</v>
      </c>
      <c r="I613" s="664">
        <v>4.0250000000000004</v>
      </c>
      <c r="J613" s="664">
        <v>150</v>
      </c>
      <c r="K613" s="665">
        <v>603.5</v>
      </c>
    </row>
    <row r="614" spans="1:11" ht="14.4" customHeight="1" x14ac:dyDescent="0.3">
      <c r="A614" s="660" t="s">
        <v>564</v>
      </c>
      <c r="B614" s="661" t="s">
        <v>2167</v>
      </c>
      <c r="C614" s="662" t="s">
        <v>586</v>
      </c>
      <c r="D614" s="663" t="s">
        <v>2173</v>
      </c>
      <c r="E614" s="662" t="s">
        <v>4357</v>
      </c>
      <c r="F614" s="663" t="s">
        <v>4358</v>
      </c>
      <c r="G614" s="662" t="s">
        <v>4125</v>
      </c>
      <c r="H614" s="662" t="s">
        <v>4126</v>
      </c>
      <c r="I614" s="664">
        <v>41</v>
      </c>
      <c r="J614" s="664">
        <v>20</v>
      </c>
      <c r="K614" s="665">
        <v>819.95</v>
      </c>
    </row>
    <row r="615" spans="1:11" ht="14.4" customHeight="1" x14ac:dyDescent="0.3">
      <c r="A615" s="660" t="s">
        <v>564</v>
      </c>
      <c r="B615" s="661" t="s">
        <v>2167</v>
      </c>
      <c r="C615" s="662" t="s">
        <v>586</v>
      </c>
      <c r="D615" s="663" t="s">
        <v>2173</v>
      </c>
      <c r="E615" s="662" t="s">
        <v>4357</v>
      </c>
      <c r="F615" s="663" t="s">
        <v>4358</v>
      </c>
      <c r="G615" s="662" t="s">
        <v>4345</v>
      </c>
      <c r="H615" s="662" t="s">
        <v>4346</v>
      </c>
      <c r="I615" s="664">
        <v>77.44</v>
      </c>
      <c r="J615" s="664">
        <v>10</v>
      </c>
      <c r="K615" s="665">
        <v>774.4</v>
      </c>
    </row>
    <row r="616" spans="1:11" ht="14.4" customHeight="1" x14ac:dyDescent="0.3">
      <c r="A616" s="660" t="s">
        <v>564</v>
      </c>
      <c r="B616" s="661" t="s">
        <v>2167</v>
      </c>
      <c r="C616" s="662" t="s">
        <v>586</v>
      </c>
      <c r="D616" s="663" t="s">
        <v>2173</v>
      </c>
      <c r="E616" s="662" t="s">
        <v>4357</v>
      </c>
      <c r="F616" s="663" t="s">
        <v>4358</v>
      </c>
      <c r="G616" s="662" t="s">
        <v>4167</v>
      </c>
      <c r="H616" s="662" t="s">
        <v>4168</v>
      </c>
      <c r="I616" s="664">
        <v>17.91</v>
      </c>
      <c r="J616" s="664">
        <v>50</v>
      </c>
      <c r="K616" s="665">
        <v>895.5</v>
      </c>
    </row>
    <row r="617" spans="1:11" ht="14.4" customHeight="1" x14ac:dyDescent="0.3">
      <c r="A617" s="660" t="s">
        <v>564</v>
      </c>
      <c r="B617" s="661" t="s">
        <v>2167</v>
      </c>
      <c r="C617" s="662" t="s">
        <v>586</v>
      </c>
      <c r="D617" s="663" t="s">
        <v>2173</v>
      </c>
      <c r="E617" s="662" t="s">
        <v>4357</v>
      </c>
      <c r="F617" s="663" t="s">
        <v>4358</v>
      </c>
      <c r="G617" s="662" t="s">
        <v>4347</v>
      </c>
      <c r="H617" s="662" t="s">
        <v>4348</v>
      </c>
      <c r="I617" s="664">
        <v>22.99</v>
      </c>
      <c r="J617" s="664">
        <v>50</v>
      </c>
      <c r="K617" s="665">
        <v>1149.5</v>
      </c>
    </row>
    <row r="618" spans="1:11" ht="14.4" customHeight="1" x14ac:dyDescent="0.3">
      <c r="A618" s="660" t="s">
        <v>564</v>
      </c>
      <c r="B618" s="661" t="s">
        <v>2167</v>
      </c>
      <c r="C618" s="662" t="s">
        <v>586</v>
      </c>
      <c r="D618" s="663" t="s">
        <v>2173</v>
      </c>
      <c r="E618" s="662" t="s">
        <v>4367</v>
      </c>
      <c r="F618" s="663" t="s">
        <v>4368</v>
      </c>
      <c r="G618" s="662" t="s">
        <v>4213</v>
      </c>
      <c r="H618" s="662" t="s">
        <v>4214</v>
      </c>
      <c r="I618" s="664">
        <v>8.17</v>
      </c>
      <c r="J618" s="664">
        <v>50</v>
      </c>
      <c r="K618" s="665">
        <v>408.5</v>
      </c>
    </row>
    <row r="619" spans="1:11" ht="14.4" customHeight="1" x14ac:dyDescent="0.3">
      <c r="A619" s="660" t="s">
        <v>564</v>
      </c>
      <c r="B619" s="661" t="s">
        <v>2167</v>
      </c>
      <c r="C619" s="662" t="s">
        <v>586</v>
      </c>
      <c r="D619" s="663" t="s">
        <v>2173</v>
      </c>
      <c r="E619" s="662" t="s">
        <v>4361</v>
      </c>
      <c r="F619" s="663" t="s">
        <v>4362</v>
      </c>
      <c r="G619" s="662" t="s">
        <v>3991</v>
      </c>
      <c r="H619" s="662" t="s">
        <v>3992</v>
      </c>
      <c r="I619" s="664">
        <v>0.30499999999999999</v>
      </c>
      <c r="J619" s="664">
        <v>300</v>
      </c>
      <c r="K619" s="665">
        <v>91</v>
      </c>
    </row>
    <row r="620" spans="1:11" ht="14.4" customHeight="1" x14ac:dyDescent="0.3">
      <c r="A620" s="660" t="s">
        <v>564</v>
      </c>
      <c r="B620" s="661" t="s">
        <v>2167</v>
      </c>
      <c r="C620" s="662" t="s">
        <v>586</v>
      </c>
      <c r="D620" s="663" t="s">
        <v>2173</v>
      </c>
      <c r="E620" s="662" t="s">
        <v>4361</v>
      </c>
      <c r="F620" s="663" t="s">
        <v>4362</v>
      </c>
      <c r="G620" s="662" t="s">
        <v>3517</v>
      </c>
      <c r="H620" s="662" t="s">
        <v>3518</v>
      </c>
      <c r="I620" s="664">
        <v>0.3</v>
      </c>
      <c r="J620" s="664">
        <v>400</v>
      </c>
      <c r="K620" s="665">
        <v>120</v>
      </c>
    </row>
    <row r="621" spans="1:11" ht="14.4" customHeight="1" x14ac:dyDescent="0.3">
      <c r="A621" s="660" t="s">
        <v>564</v>
      </c>
      <c r="B621" s="661" t="s">
        <v>2167</v>
      </c>
      <c r="C621" s="662" t="s">
        <v>586</v>
      </c>
      <c r="D621" s="663" t="s">
        <v>2173</v>
      </c>
      <c r="E621" s="662" t="s">
        <v>4361</v>
      </c>
      <c r="F621" s="663" t="s">
        <v>4362</v>
      </c>
      <c r="G621" s="662" t="s">
        <v>3519</v>
      </c>
      <c r="H621" s="662" t="s">
        <v>3520</v>
      </c>
      <c r="I621" s="664">
        <v>0.48749999999999999</v>
      </c>
      <c r="J621" s="664">
        <v>800</v>
      </c>
      <c r="K621" s="665">
        <v>389</v>
      </c>
    </row>
    <row r="622" spans="1:11" ht="14.4" customHeight="1" x14ac:dyDescent="0.3">
      <c r="A622" s="660" t="s">
        <v>564</v>
      </c>
      <c r="B622" s="661" t="s">
        <v>2167</v>
      </c>
      <c r="C622" s="662" t="s">
        <v>586</v>
      </c>
      <c r="D622" s="663" t="s">
        <v>2173</v>
      </c>
      <c r="E622" s="662" t="s">
        <v>4361</v>
      </c>
      <c r="F622" s="663" t="s">
        <v>4362</v>
      </c>
      <c r="G622" s="662" t="s">
        <v>4221</v>
      </c>
      <c r="H622" s="662" t="s">
        <v>4222</v>
      </c>
      <c r="I622" s="664">
        <v>29.399999999999995</v>
      </c>
      <c r="J622" s="664">
        <v>100</v>
      </c>
      <c r="K622" s="665">
        <v>2940.08</v>
      </c>
    </row>
    <row r="623" spans="1:11" ht="14.4" customHeight="1" x14ac:dyDescent="0.3">
      <c r="A623" s="660" t="s">
        <v>564</v>
      </c>
      <c r="B623" s="661" t="s">
        <v>2167</v>
      </c>
      <c r="C623" s="662" t="s">
        <v>586</v>
      </c>
      <c r="D623" s="663" t="s">
        <v>2173</v>
      </c>
      <c r="E623" s="662" t="s">
        <v>4363</v>
      </c>
      <c r="F623" s="663" t="s">
        <v>4364</v>
      </c>
      <c r="G623" s="662" t="s">
        <v>4233</v>
      </c>
      <c r="H623" s="662" t="s">
        <v>4234</v>
      </c>
      <c r="I623" s="664">
        <v>1.22</v>
      </c>
      <c r="J623" s="664">
        <v>200</v>
      </c>
      <c r="K623" s="665">
        <v>243.37</v>
      </c>
    </row>
    <row r="624" spans="1:11" ht="14.4" customHeight="1" x14ac:dyDescent="0.3">
      <c r="A624" s="660" t="s">
        <v>564</v>
      </c>
      <c r="B624" s="661" t="s">
        <v>2167</v>
      </c>
      <c r="C624" s="662" t="s">
        <v>586</v>
      </c>
      <c r="D624" s="663" t="s">
        <v>2173</v>
      </c>
      <c r="E624" s="662" t="s">
        <v>4363</v>
      </c>
      <c r="F624" s="663" t="s">
        <v>4364</v>
      </c>
      <c r="G624" s="662" t="s">
        <v>3533</v>
      </c>
      <c r="H624" s="662" t="s">
        <v>3534</v>
      </c>
      <c r="I624" s="664">
        <v>1.22</v>
      </c>
      <c r="J624" s="664">
        <v>300</v>
      </c>
      <c r="K624" s="665">
        <v>366</v>
      </c>
    </row>
    <row r="625" spans="1:11" ht="14.4" customHeight="1" x14ac:dyDescent="0.3">
      <c r="A625" s="660" t="s">
        <v>564</v>
      </c>
      <c r="B625" s="661" t="s">
        <v>2167</v>
      </c>
      <c r="C625" s="662" t="s">
        <v>586</v>
      </c>
      <c r="D625" s="663" t="s">
        <v>2173</v>
      </c>
      <c r="E625" s="662" t="s">
        <v>4363</v>
      </c>
      <c r="F625" s="663" t="s">
        <v>4364</v>
      </c>
      <c r="G625" s="662" t="s">
        <v>3535</v>
      </c>
      <c r="H625" s="662" t="s">
        <v>3536</v>
      </c>
      <c r="I625" s="664">
        <v>0.71</v>
      </c>
      <c r="J625" s="664">
        <v>200</v>
      </c>
      <c r="K625" s="665">
        <v>142</v>
      </c>
    </row>
    <row r="626" spans="1:11" ht="14.4" customHeight="1" x14ac:dyDescent="0.3">
      <c r="A626" s="660" t="s">
        <v>564</v>
      </c>
      <c r="B626" s="661" t="s">
        <v>2167</v>
      </c>
      <c r="C626" s="662" t="s">
        <v>586</v>
      </c>
      <c r="D626" s="663" t="s">
        <v>2173</v>
      </c>
      <c r="E626" s="662" t="s">
        <v>4375</v>
      </c>
      <c r="F626" s="663" t="s">
        <v>4376</v>
      </c>
      <c r="G626" s="662" t="s">
        <v>4235</v>
      </c>
      <c r="H626" s="662" t="s">
        <v>4236</v>
      </c>
      <c r="I626" s="664">
        <v>154.74250000000001</v>
      </c>
      <c r="J626" s="664">
        <v>40</v>
      </c>
      <c r="K626" s="665">
        <v>6189.6500000000005</v>
      </c>
    </row>
    <row r="627" spans="1:11" ht="14.4" customHeight="1" x14ac:dyDescent="0.3">
      <c r="A627" s="660" t="s">
        <v>564</v>
      </c>
      <c r="B627" s="661" t="s">
        <v>2167</v>
      </c>
      <c r="C627" s="662" t="s">
        <v>586</v>
      </c>
      <c r="D627" s="663" t="s">
        <v>2173</v>
      </c>
      <c r="E627" s="662" t="s">
        <v>4375</v>
      </c>
      <c r="F627" s="663" t="s">
        <v>4376</v>
      </c>
      <c r="G627" s="662" t="s">
        <v>4249</v>
      </c>
      <c r="H627" s="662" t="s">
        <v>4250</v>
      </c>
      <c r="I627" s="664">
        <v>120</v>
      </c>
      <c r="J627" s="664">
        <v>30</v>
      </c>
      <c r="K627" s="665">
        <v>3600</v>
      </c>
    </row>
    <row r="628" spans="1:11" ht="14.4" customHeight="1" x14ac:dyDescent="0.3">
      <c r="A628" s="660" t="s">
        <v>564</v>
      </c>
      <c r="B628" s="661" t="s">
        <v>2167</v>
      </c>
      <c r="C628" s="662" t="s">
        <v>586</v>
      </c>
      <c r="D628" s="663" t="s">
        <v>2173</v>
      </c>
      <c r="E628" s="662" t="s">
        <v>4375</v>
      </c>
      <c r="F628" s="663" t="s">
        <v>4376</v>
      </c>
      <c r="G628" s="662" t="s">
        <v>4349</v>
      </c>
      <c r="H628" s="662" t="s">
        <v>4350</v>
      </c>
      <c r="I628" s="664">
        <v>132</v>
      </c>
      <c r="J628" s="664">
        <v>10</v>
      </c>
      <c r="K628" s="665">
        <v>1319.99</v>
      </c>
    </row>
    <row r="629" spans="1:11" ht="14.4" customHeight="1" x14ac:dyDescent="0.3">
      <c r="A629" s="660" t="s">
        <v>564</v>
      </c>
      <c r="B629" s="661" t="s">
        <v>2167</v>
      </c>
      <c r="C629" s="662" t="s">
        <v>586</v>
      </c>
      <c r="D629" s="663" t="s">
        <v>2173</v>
      </c>
      <c r="E629" s="662" t="s">
        <v>4375</v>
      </c>
      <c r="F629" s="663" t="s">
        <v>4376</v>
      </c>
      <c r="G629" s="662" t="s">
        <v>4351</v>
      </c>
      <c r="H629" s="662" t="s">
        <v>4352</v>
      </c>
      <c r="I629" s="664">
        <v>132</v>
      </c>
      <c r="J629" s="664">
        <v>40</v>
      </c>
      <c r="K629" s="665">
        <v>5279.9699999999993</v>
      </c>
    </row>
    <row r="630" spans="1:11" ht="14.4" customHeight="1" x14ac:dyDescent="0.3">
      <c r="A630" s="660" t="s">
        <v>564</v>
      </c>
      <c r="B630" s="661" t="s">
        <v>2167</v>
      </c>
      <c r="C630" s="662" t="s">
        <v>586</v>
      </c>
      <c r="D630" s="663" t="s">
        <v>2173</v>
      </c>
      <c r="E630" s="662" t="s">
        <v>4375</v>
      </c>
      <c r="F630" s="663" t="s">
        <v>4376</v>
      </c>
      <c r="G630" s="662" t="s">
        <v>4353</v>
      </c>
      <c r="H630" s="662" t="s">
        <v>4354</v>
      </c>
      <c r="I630" s="664">
        <v>132</v>
      </c>
      <c r="J630" s="664">
        <v>30</v>
      </c>
      <c r="K630" s="665">
        <v>3959.98</v>
      </c>
    </row>
    <row r="631" spans="1:11" ht="14.4" customHeight="1" thickBot="1" x14ac:dyDescent="0.35">
      <c r="A631" s="666" t="s">
        <v>564</v>
      </c>
      <c r="B631" s="667" t="s">
        <v>2167</v>
      </c>
      <c r="C631" s="668" t="s">
        <v>586</v>
      </c>
      <c r="D631" s="669" t="s">
        <v>2173</v>
      </c>
      <c r="E631" s="668" t="s">
        <v>4375</v>
      </c>
      <c r="F631" s="669" t="s">
        <v>4376</v>
      </c>
      <c r="G631" s="668" t="s">
        <v>4325</v>
      </c>
      <c r="H631" s="668" t="s">
        <v>4326</v>
      </c>
      <c r="I631" s="670">
        <v>132</v>
      </c>
      <c r="J631" s="670">
        <v>10</v>
      </c>
      <c r="K631" s="671">
        <v>1319.99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153.9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90135.23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30408.600000000002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52145.13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6340.5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1241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1128.96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213.8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915.16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8048.95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5743.2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1998.75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307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437</v>
      </c>
      <c r="C14" s="414">
        <f xml:space="preserve">
IF($A$4&lt;=12,SUMIFS('ON Data'!G:G,'ON Data'!$D:$D,$A$4,'ON Data'!$E:$E,5),SUMIFS('ON Data'!G:G,'ON Data'!$E:$E,5))</f>
        <v>437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23152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19975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3177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88256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88256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111408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19975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91433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26910593</v>
      </c>
      <c r="C20" s="423">
        <f xml:space="preserve">
IF($A$4&lt;=12,SUMIFS('ON Data'!G:G,'ON Data'!$D:$D,$A$4,'ON Data'!$E:$E,6),SUMIFS('ON Data'!G:G,'ON Data'!$E:$E,6))</f>
        <v>159450</v>
      </c>
      <c r="D20" s="424">
        <f xml:space="preserve">
IF($A$4&lt;=12,SUMIFS('ON Data'!H:H,'ON Data'!$D:$D,$A$4,'ON Data'!$E:$E,6),SUMIFS('ON Data'!H:H,'ON Data'!$E:$E,6))</f>
        <v>14923867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10748616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901697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176963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26910593</v>
      </c>
      <c r="C23" s="414">
        <f t="shared" ref="C23:G23" si="4" xml:space="preserve">
IF(C21="","",C20-C21)</f>
        <v>159450</v>
      </c>
      <c r="D23" s="415">
        <f t="shared" si="4"/>
        <v>14923867</v>
      </c>
      <c r="E23" s="415">
        <f t="shared" si="4"/>
        <v>0</v>
      </c>
      <c r="F23" s="415">
        <f t="shared" si="4"/>
        <v>10748616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901697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176963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25104</v>
      </c>
      <c r="C25" s="782">
        <f xml:space="preserve">
IF($A$4&lt;=12,SUMIFS('ON Data'!H:H,'ON Data'!$D:$D,$A$4,'ON Data'!$E:$E,10),SUMIFS('ON Data'!H:H,'ON Data'!$E:$E,10))</f>
        <v>12000</v>
      </c>
      <c r="D25" s="757"/>
      <c r="E25" s="758"/>
      <c r="F25" s="758">
        <f xml:space="preserve">
IF($A$4&lt;=12,SUMIFS('ON Data'!K:K,'ON Data'!$D:$D,$A$4,'ON Data'!$E:$E,10),SUMIFS('ON Data'!K:K,'ON Data'!$E:$E,10))</f>
        <v>13104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89949.815923160771</v>
      </c>
      <c r="C26" s="782">
        <f xml:space="preserve">
IF($A$4&lt;=12,SUMIFS('ON Data'!H:H,'ON Data'!$D:$D,$A$4,'ON Data'!$E:$E,11),SUMIFS('ON Data'!H:H,'ON Data'!$E:$E,11))</f>
        <v>56616.482589827436</v>
      </c>
      <c r="D26" s="757"/>
      <c r="E26" s="758"/>
      <c r="F26" s="759">
        <f xml:space="preserve">
IF($A$4&lt;=12,SUMIFS('ON Data'!K:K,'ON Data'!$D:$D,$A$4,'ON Data'!$E:$E,11),SUMIFS('ON Data'!K:K,'ON Data'!$E:$E,11))</f>
        <v>33333.333333333336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0.27908895357212271</v>
      </c>
      <c r="C27" s="783">
        <f xml:space="preserve">
IF(C26=0,0,C25/C26)</f>
        <v>0.21195241122513853</v>
      </c>
      <c r="D27" s="760"/>
      <c r="E27" s="761"/>
      <c r="F27" s="761">
        <f xml:space="preserve">
IF(F26=0,0,F25/F26)</f>
        <v>0.39311999999999997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64845.815923160771</v>
      </c>
      <c r="C28" s="784">
        <f xml:space="preserve">
C26-C25</f>
        <v>44616.482589827436</v>
      </c>
      <c r="D28" s="762"/>
      <c r="E28" s="763"/>
      <c r="F28" s="763">
        <f xml:space="preserve">
F26-F25</f>
        <v>20229.333333333336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4378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27145518.84</v>
      </c>
      <c r="G3" s="380">
        <f t="shared" ref="G3:AO3" si="0">SUMIF($E5:$E1048576,"&lt;10",G5:G1048576)</f>
        <v>159887</v>
      </c>
      <c r="H3" s="380">
        <f t="shared" si="0"/>
        <v>15000378.799999999</v>
      </c>
      <c r="I3" s="380">
        <f t="shared" si="0"/>
        <v>0</v>
      </c>
      <c r="J3" s="380">
        <f t="shared" si="0"/>
        <v>0</v>
      </c>
      <c r="K3" s="380">
        <f t="shared" si="0"/>
        <v>10898652.539999999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908388.5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178212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7</v>
      </c>
      <c r="D5" s="379">
        <v>1</v>
      </c>
      <c r="E5" s="379">
        <v>1</v>
      </c>
      <c r="F5" s="379">
        <v>154.05000000000001</v>
      </c>
      <c r="G5" s="379">
        <v>0</v>
      </c>
      <c r="H5" s="379">
        <v>48.3</v>
      </c>
      <c r="I5" s="379">
        <v>0</v>
      </c>
      <c r="J5" s="379">
        <v>0</v>
      </c>
      <c r="K5" s="379">
        <v>92.75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11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7</v>
      </c>
      <c r="D6" s="379">
        <v>1</v>
      </c>
      <c r="E6" s="379">
        <v>2</v>
      </c>
      <c r="F6" s="379">
        <v>23329.57</v>
      </c>
      <c r="G6" s="379">
        <v>0</v>
      </c>
      <c r="H6" s="379">
        <v>7740</v>
      </c>
      <c r="I6" s="379">
        <v>0</v>
      </c>
      <c r="J6" s="379">
        <v>0</v>
      </c>
      <c r="K6" s="379">
        <v>13759.07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1510.5</v>
      </c>
      <c r="AJ6" s="379">
        <v>0</v>
      </c>
      <c r="AK6" s="379">
        <v>0</v>
      </c>
      <c r="AL6" s="379">
        <v>0</v>
      </c>
      <c r="AM6" s="379">
        <v>0</v>
      </c>
      <c r="AN6" s="379">
        <v>320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7</v>
      </c>
      <c r="D7" s="379">
        <v>1</v>
      </c>
      <c r="E7" s="379">
        <v>3</v>
      </c>
      <c r="F7" s="379">
        <v>255.32</v>
      </c>
      <c r="G7" s="379">
        <v>0</v>
      </c>
      <c r="H7" s="379">
        <v>61.6</v>
      </c>
      <c r="I7" s="379">
        <v>0</v>
      </c>
      <c r="J7" s="379">
        <v>0</v>
      </c>
      <c r="K7" s="379">
        <v>193.72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7</v>
      </c>
      <c r="D8" s="379">
        <v>1</v>
      </c>
      <c r="E8" s="379">
        <v>4</v>
      </c>
      <c r="F8" s="379">
        <v>2349.75</v>
      </c>
      <c r="G8" s="379">
        <v>0</v>
      </c>
      <c r="H8" s="379">
        <v>1672</v>
      </c>
      <c r="I8" s="379">
        <v>0</v>
      </c>
      <c r="J8" s="379">
        <v>0</v>
      </c>
      <c r="K8" s="379">
        <v>589.25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88.5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7</v>
      </c>
      <c r="D9" s="379">
        <v>1</v>
      </c>
      <c r="E9" s="379">
        <v>5</v>
      </c>
      <c r="F9" s="379">
        <v>130</v>
      </c>
      <c r="G9" s="379">
        <v>130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7</v>
      </c>
      <c r="D10" s="379">
        <v>1</v>
      </c>
      <c r="E10" s="379">
        <v>6</v>
      </c>
      <c r="F10" s="379">
        <v>6930440</v>
      </c>
      <c r="G10" s="379">
        <v>47550</v>
      </c>
      <c r="H10" s="379">
        <v>3841674</v>
      </c>
      <c r="I10" s="379">
        <v>0</v>
      </c>
      <c r="J10" s="379">
        <v>0</v>
      </c>
      <c r="K10" s="379">
        <v>2764037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232898</v>
      </c>
      <c r="AJ10" s="379">
        <v>0</v>
      </c>
      <c r="AK10" s="379">
        <v>0</v>
      </c>
      <c r="AL10" s="379">
        <v>0</v>
      </c>
      <c r="AM10" s="379">
        <v>0</v>
      </c>
      <c r="AN10" s="379">
        <v>44281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7</v>
      </c>
      <c r="D11" s="379">
        <v>1</v>
      </c>
      <c r="E11" s="379">
        <v>9</v>
      </c>
      <c r="F11" s="379">
        <v>26595</v>
      </c>
      <c r="G11" s="379">
        <v>0</v>
      </c>
      <c r="H11" s="379">
        <v>0</v>
      </c>
      <c r="I11" s="379">
        <v>0</v>
      </c>
      <c r="J11" s="379">
        <v>0</v>
      </c>
      <c r="K11" s="379">
        <v>26595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7</v>
      </c>
      <c r="D12" s="379">
        <v>1</v>
      </c>
      <c r="E12" s="379">
        <v>10</v>
      </c>
      <c r="F12" s="379">
        <v>6698</v>
      </c>
      <c r="G12" s="379">
        <v>0</v>
      </c>
      <c r="H12" s="379">
        <v>6000</v>
      </c>
      <c r="I12" s="379">
        <v>0</v>
      </c>
      <c r="J12" s="379">
        <v>0</v>
      </c>
      <c r="K12" s="379">
        <v>698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7</v>
      </c>
      <c r="D13" s="379">
        <v>1</v>
      </c>
      <c r="E13" s="379">
        <v>11</v>
      </c>
      <c r="F13" s="379">
        <v>22487.453980790193</v>
      </c>
      <c r="G13" s="379">
        <v>0</v>
      </c>
      <c r="H13" s="379">
        <v>14154.120647456859</v>
      </c>
      <c r="I13" s="379">
        <v>0</v>
      </c>
      <c r="J13" s="379">
        <v>0</v>
      </c>
      <c r="K13" s="379">
        <v>8333.3333333333339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7</v>
      </c>
      <c r="D14" s="379">
        <v>2</v>
      </c>
      <c r="E14" s="379">
        <v>1</v>
      </c>
      <c r="F14" s="379">
        <v>154.05000000000001</v>
      </c>
      <c r="G14" s="379">
        <v>0</v>
      </c>
      <c r="H14" s="379">
        <v>49.3</v>
      </c>
      <c r="I14" s="379">
        <v>0</v>
      </c>
      <c r="J14" s="379">
        <v>0</v>
      </c>
      <c r="K14" s="379">
        <v>91.75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11</v>
      </c>
      <c r="AJ14" s="379">
        <v>0</v>
      </c>
      <c r="AK14" s="379">
        <v>0</v>
      </c>
      <c r="AL14" s="379">
        <v>0</v>
      </c>
      <c r="AM14" s="379">
        <v>0</v>
      </c>
      <c r="AN14" s="379">
        <v>2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7</v>
      </c>
      <c r="D15" s="379">
        <v>2</v>
      </c>
      <c r="E15" s="379">
        <v>2</v>
      </c>
      <c r="F15" s="379">
        <v>20894.310000000001</v>
      </c>
      <c r="G15" s="379">
        <v>0</v>
      </c>
      <c r="H15" s="379">
        <v>6856</v>
      </c>
      <c r="I15" s="379">
        <v>0</v>
      </c>
      <c r="J15" s="379">
        <v>0</v>
      </c>
      <c r="K15" s="379">
        <v>12301.81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1424.5</v>
      </c>
      <c r="AJ15" s="379">
        <v>0</v>
      </c>
      <c r="AK15" s="379">
        <v>0</v>
      </c>
      <c r="AL15" s="379">
        <v>0</v>
      </c>
      <c r="AM15" s="379">
        <v>0</v>
      </c>
      <c r="AN15" s="379">
        <v>312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7</v>
      </c>
      <c r="D16" s="379">
        <v>2</v>
      </c>
      <c r="E16" s="379">
        <v>3</v>
      </c>
      <c r="F16" s="379">
        <v>55</v>
      </c>
      <c r="G16" s="379">
        <v>0</v>
      </c>
      <c r="H16" s="379">
        <v>55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7</v>
      </c>
      <c r="D17" s="379">
        <v>2</v>
      </c>
      <c r="E17" s="379">
        <v>4</v>
      </c>
      <c r="F17" s="379">
        <v>1279</v>
      </c>
      <c r="G17" s="379">
        <v>0</v>
      </c>
      <c r="H17" s="379">
        <v>1150</v>
      </c>
      <c r="I17" s="379">
        <v>0</v>
      </c>
      <c r="J17" s="379">
        <v>0</v>
      </c>
      <c r="K17" s="379">
        <v>129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7</v>
      </c>
      <c r="D18" s="379">
        <v>2</v>
      </c>
      <c r="E18" s="379">
        <v>5</v>
      </c>
      <c r="F18" s="379">
        <v>77</v>
      </c>
      <c r="G18" s="379">
        <v>77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7</v>
      </c>
      <c r="D19" s="379">
        <v>2</v>
      </c>
      <c r="E19" s="379">
        <v>6</v>
      </c>
      <c r="F19" s="379">
        <v>6498273</v>
      </c>
      <c r="G19" s="379">
        <v>29350</v>
      </c>
      <c r="H19" s="379">
        <v>3620323</v>
      </c>
      <c r="I19" s="379">
        <v>0</v>
      </c>
      <c r="J19" s="379">
        <v>0</v>
      </c>
      <c r="K19" s="379">
        <v>2594049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210689</v>
      </c>
      <c r="AJ19" s="379">
        <v>0</v>
      </c>
      <c r="AK19" s="379">
        <v>0</v>
      </c>
      <c r="AL19" s="379">
        <v>0</v>
      </c>
      <c r="AM19" s="379">
        <v>0</v>
      </c>
      <c r="AN19" s="379">
        <v>43862</v>
      </c>
      <c r="AO19" s="379">
        <v>0</v>
      </c>
    </row>
    <row r="20" spans="3:41" x14ac:dyDescent="0.3">
      <c r="C20" s="379">
        <v>7</v>
      </c>
      <c r="D20" s="379">
        <v>2</v>
      </c>
      <c r="E20" s="379">
        <v>9</v>
      </c>
      <c r="F20" s="379">
        <v>10710</v>
      </c>
      <c r="G20" s="379">
        <v>0</v>
      </c>
      <c r="H20" s="379">
        <v>0</v>
      </c>
      <c r="I20" s="379">
        <v>0</v>
      </c>
      <c r="J20" s="379">
        <v>0</v>
      </c>
      <c r="K20" s="379">
        <v>10710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7</v>
      </c>
      <c r="D21" s="379">
        <v>2</v>
      </c>
      <c r="E21" s="379">
        <v>10</v>
      </c>
      <c r="F21" s="379">
        <v>3986</v>
      </c>
      <c r="G21" s="379">
        <v>0</v>
      </c>
      <c r="H21" s="379">
        <v>0</v>
      </c>
      <c r="I21" s="379">
        <v>0</v>
      </c>
      <c r="J21" s="379">
        <v>0</v>
      </c>
      <c r="K21" s="379">
        <v>3986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7</v>
      </c>
      <c r="D22" s="379">
        <v>2</v>
      </c>
      <c r="E22" s="379">
        <v>11</v>
      </c>
      <c r="F22" s="379">
        <v>22487.453980790193</v>
      </c>
      <c r="G22" s="379">
        <v>0</v>
      </c>
      <c r="H22" s="379">
        <v>14154.120647456859</v>
      </c>
      <c r="I22" s="379">
        <v>0</v>
      </c>
      <c r="J22" s="379">
        <v>0</v>
      </c>
      <c r="K22" s="379">
        <v>8333.3333333333339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7</v>
      </c>
      <c r="D23" s="379">
        <v>3</v>
      </c>
      <c r="E23" s="379">
        <v>1</v>
      </c>
      <c r="F23" s="379">
        <v>153.05000000000001</v>
      </c>
      <c r="G23" s="379">
        <v>0</v>
      </c>
      <c r="H23" s="379">
        <v>49.3</v>
      </c>
      <c r="I23" s="379">
        <v>0</v>
      </c>
      <c r="J23" s="379">
        <v>0</v>
      </c>
      <c r="K23" s="379">
        <v>90.75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11</v>
      </c>
      <c r="AJ23" s="379">
        <v>0</v>
      </c>
      <c r="AK23" s="379">
        <v>0</v>
      </c>
      <c r="AL23" s="379">
        <v>0</v>
      </c>
      <c r="AM23" s="379">
        <v>0</v>
      </c>
      <c r="AN23" s="379">
        <v>2</v>
      </c>
      <c r="AO23" s="379">
        <v>0</v>
      </c>
    </row>
    <row r="24" spans="3:41" x14ac:dyDescent="0.3">
      <c r="C24" s="379">
        <v>7</v>
      </c>
      <c r="D24" s="379">
        <v>3</v>
      </c>
      <c r="E24" s="379">
        <v>2</v>
      </c>
      <c r="F24" s="379">
        <v>23163.65</v>
      </c>
      <c r="G24" s="379">
        <v>0</v>
      </c>
      <c r="H24" s="379">
        <v>7862.4</v>
      </c>
      <c r="I24" s="379">
        <v>0</v>
      </c>
      <c r="J24" s="379">
        <v>0</v>
      </c>
      <c r="K24" s="379">
        <v>13225.75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1727.5</v>
      </c>
      <c r="AJ24" s="379">
        <v>0</v>
      </c>
      <c r="AK24" s="379">
        <v>0</v>
      </c>
      <c r="AL24" s="379">
        <v>0</v>
      </c>
      <c r="AM24" s="379">
        <v>0</v>
      </c>
      <c r="AN24" s="379">
        <v>348</v>
      </c>
      <c r="AO24" s="379">
        <v>0</v>
      </c>
    </row>
    <row r="25" spans="3:41" x14ac:dyDescent="0.3">
      <c r="C25" s="379">
        <v>7</v>
      </c>
      <c r="D25" s="379">
        <v>3</v>
      </c>
      <c r="E25" s="379">
        <v>3</v>
      </c>
      <c r="F25" s="379">
        <v>426.03</v>
      </c>
      <c r="G25" s="379">
        <v>0</v>
      </c>
      <c r="H25" s="379">
        <v>48.2</v>
      </c>
      <c r="I25" s="379">
        <v>0</v>
      </c>
      <c r="J25" s="379">
        <v>0</v>
      </c>
      <c r="K25" s="379">
        <v>377.83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7</v>
      </c>
      <c r="D26" s="379">
        <v>3</v>
      </c>
      <c r="E26" s="379">
        <v>4</v>
      </c>
      <c r="F26" s="379">
        <v>2180.5</v>
      </c>
      <c r="G26" s="379">
        <v>0</v>
      </c>
      <c r="H26" s="379">
        <v>1462</v>
      </c>
      <c r="I26" s="379">
        <v>0</v>
      </c>
      <c r="J26" s="379">
        <v>0</v>
      </c>
      <c r="K26" s="379">
        <v>573.5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145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7</v>
      </c>
      <c r="D27" s="379">
        <v>3</v>
      </c>
      <c r="E27" s="379">
        <v>5</v>
      </c>
      <c r="F27" s="379">
        <v>150</v>
      </c>
      <c r="G27" s="379">
        <v>150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7</v>
      </c>
      <c r="D28" s="379">
        <v>3</v>
      </c>
      <c r="E28" s="379">
        <v>6</v>
      </c>
      <c r="F28" s="379">
        <v>6732157</v>
      </c>
      <c r="G28" s="379">
        <v>53000</v>
      </c>
      <c r="H28" s="379">
        <v>3714894</v>
      </c>
      <c r="I28" s="379">
        <v>0</v>
      </c>
      <c r="J28" s="379">
        <v>0</v>
      </c>
      <c r="K28" s="379">
        <v>2687788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232578</v>
      </c>
      <c r="AJ28" s="379">
        <v>0</v>
      </c>
      <c r="AK28" s="379">
        <v>0</v>
      </c>
      <c r="AL28" s="379">
        <v>0</v>
      </c>
      <c r="AM28" s="379">
        <v>0</v>
      </c>
      <c r="AN28" s="379">
        <v>43897</v>
      </c>
      <c r="AO28" s="379">
        <v>0</v>
      </c>
    </row>
    <row r="29" spans="3:41" x14ac:dyDescent="0.3">
      <c r="C29" s="379">
        <v>7</v>
      </c>
      <c r="D29" s="379">
        <v>3</v>
      </c>
      <c r="E29" s="379">
        <v>9</v>
      </c>
      <c r="F29" s="379">
        <v>19064</v>
      </c>
      <c r="G29" s="379">
        <v>0</v>
      </c>
      <c r="H29" s="379">
        <v>0</v>
      </c>
      <c r="I29" s="379">
        <v>0</v>
      </c>
      <c r="J29" s="379">
        <v>0</v>
      </c>
      <c r="K29" s="379">
        <v>19064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7</v>
      </c>
      <c r="D30" s="379">
        <v>3</v>
      </c>
      <c r="E30" s="379">
        <v>10</v>
      </c>
      <c r="F30" s="379">
        <v>10020</v>
      </c>
      <c r="G30" s="379">
        <v>0</v>
      </c>
      <c r="H30" s="379">
        <v>2100</v>
      </c>
      <c r="I30" s="379">
        <v>0</v>
      </c>
      <c r="J30" s="379">
        <v>0</v>
      </c>
      <c r="K30" s="379">
        <v>7920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7</v>
      </c>
      <c r="D31" s="379">
        <v>3</v>
      </c>
      <c r="E31" s="379">
        <v>11</v>
      </c>
      <c r="F31" s="379">
        <v>22487.453980790193</v>
      </c>
      <c r="G31" s="379">
        <v>0</v>
      </c>
      <c r="H31" s="379">
        <v>14154.120647456859</v>
      </c>
      <c r="I31" s="379">
        <v>0</v>
      </c>
      <c r="J31" s="379">
        <v>0</v>
      </c>
      <c r="K31" s="379">
        <v>8333.3333333333339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7</v>
      </c>
      <c r="D32" s="379">
        <v>4</v>
      </c>
      <c r="E32" s="379">
        <v>1</v>
      </c>
      <c r="F32" s="379">
        <v>154.55000000000001</v>
      </c>
      <c r="G32" s="379">
        <v>0</v>
      </c>
      <c r="H32" s="379">
        <v>49.3</v>
      </c>
      <c r="I32" s="379">
        <v>0</v>
      </c>
      <c r="J32" s="379">
        <v>0</v>
      </c>
      <c r="K32" s="379">
        <v>92.25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11</v>
      </c>
      <c r="AJ32" s="379">
        <v>0</v>
      </c>
      <c r="AK32" s="379">
        <v>0</v>
      </c>
      <c r="AL32" s="379">
        <v>0</v>
      </c>
      <c r="AM32" s="379">
        <v>0</v>
      </c>
      <c r="AN32" s="379">
        <v>2</v>
      </c>
      <c r="AO32" s="379">
        <v>0</v>
      </c>
    </row>
    <row r="33" spans="3:41" x14ac:dyDescent="0.3">
      <c r="C33" s="379">
        <v>7</v>
      </c>
      <c r="D33" s="379">
        <v>4</v>
      </c>
      <c r="E33" s="379">
        <v>2</v>
      </c>
      <c r="F33" s="379">
        <v>22747.7</v>
      </c>
      <c r="G33" s="379">
        <v>0</v>
      </c>
      <c r="H33" s="379">
        <v>7950.2</v>
      </c>
      <c r="I33" s="379">
        <v>0</v>
      </c>
      <c r="J33" s="379">
        <v>0</v>
      </c>
      <c r="K33" s="379">
        <v>12858.5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1678</v>
      </c>
      <c r="AJ33" s="379">
        <v>0</v>
      </c>
      <c r="AK33" s="379">
        <v>0</v>
      </c>
      <c r="AL33" s="379">
        <v>0</v>
      </c>
      <c r="AM33" s="379">
        <v>0</v>
      </c>
      <c r="AN33" s="379">
        <v>261</v>
      </c>
      <c r="AO33" s="379">
        <v>0</v>
      </c>
    </row>
    <row r="34" spans="3:41" x14ac:dyDescent="0.3">
      <c r="C34" s="379">
        <v>7</v>
      </c>
      <c r="D34" s="379">
        <v>4</v>
      </c>
      <c r="E34" s="379">
        <v>3</v>
      </c>
      <c r="F34" s="379">
        <v>392.61</v>
      </c>
      <c r="G34" s="379">
        <v>0</v>
      </c>
      <c r="H34" s="379">
        <v>49</v>
      </c>
      <c r="I34" s="379">
        <v>0</v>
      </c>
      <c r="J34" s="379">
        <v>0</v>
      </c>
      <c r="K34" s="379">
        <v>343.61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7</v>
      </c>
      <c r="D35" s="379">
        <v>4</v>
      </c>
      <c r="E35" s="379">
        <v>4</v>
      </c>
      <c r="F35" s="379">
        <v>2239.6999999999998</v>
      </c>
      <c r="G35" s="379">
        <v>0</v>
      </c>
      <c r="H35" s="379">
        <v>1459.2</v>
      </c>
      <c r="I35" s="379">
        <v>0</v>
      </c>
      <c r="J35" s="379">
        <v>0</v>
      </c>
      <c r="K35" s="379">
        <v>707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73.5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7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7</v>
      </c>
      <c r="D37" s="379">
        <v>4</v>
      </c>
      <c r="E37" s="379">
        <v>6</v>
      </c>
      <c r="F37" s="379">
        <v>6749723</v>
      </c>
      <c r="G37" s="379">
        <v>29550</v>
      </c>
      <c r="H37" s="379">
        <v>3746976</v>
      </c>
      <c r="I37" s="379">
        <v>0</v>
      </c>
      <c r="J37" s="379">
        <v>0</v>
      </c>
      <c r="K37" s="379">
        <v>2702742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225532</v>
      </c>
      <c r="AJ37" s="379">
        <v>0</v>
      </c>
      <c r="AK37" s="379">
        <v>0</v>
      </c>
      <c r="AL37" s="379">
        <v>0</v>
      </c>
      <c r="AM37" s="379">
        <v>0</v>
      </c>
      <c r="AN37" s="379">
        <v>44923</v>
      </c>
      <c r="AO37" s="379">
        <v>0</v>
      </c>
    </row>
    <row r="38" spans="3:41" x14ac:dyDescent="0.3">
      <c r="C38" s="379">
        <v>7</v>
      </c>
      <c r="D38" s="379">
        <v>4</v>
      </c>
      <c r="E38" s="379">
        <v>7</v>
      </c>
      <c r="F38" s="379">
        <v>23152</v>
      </c>
      <c r="G38" s="379">
        <v>0</v>
      </c>
      <c r="H38" s="379">
        <v>19975</v>
      </c>
      <c r="I38" s="379">
        <v>0</v>
      </c>
      <c r="J38" s="379">
        <v>0</v>
      </c>
      <c r="K38" s="379">
        <v>3177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7</v>
      </c>
      <c r="D39" s="379">
        <v>4</v>
      </c>
      <c r="E39" s="379">
        <v>9</v>
      </c>
      <c r="F39" s="379">
        <v>55039</v>
      </c>
      <c r="G39" s="379">
        <v>0</v>
      </c>
      <c r="H39" s="379">
        <v>19975</v>
      </c>
      <c r="I39" s="379">
        <v>0</v>
      </c>
      <c r="J39" s="379">
        <v>0</v>
      </c>
      <c r="K39" s="379">
        <v>35064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7</v>
      </c>
      <c r="D40" s="379">
        <v>4</v>
      </c>
      <c r="E40" s="379">
        <v>10</v>
      </c>
      <c r="F40" s="379">
        <v>4400</v>
      </c>
      <c r="G40" s="379">
        <v>0</v>
      </c>
      <c r="H40" s="379">
        <v>3900</v>
      </c>
      <c r="I40" s="379">
        <v>0</v>
      </c>
      <c r="J40" s="379">
        <v>0</v>
      </c>
      <c r="K40" s="379">
        <v>500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7</v>
      </c>
      <c r="D41" s="379">
        <v>4</v>
      </c>
      <c r="E41" s="379">
        <v>11</v>
      </c>
      <c r="F41" s="379">
        <v>22487.453980790193</v>
      </c>
      <c r="G41" s="379">
        <v>0</v>
      </c>
      <c r="H41" s="379">
        <v>14154.120647456859</v>
      </c>
      <c r="I41" s="379">
        <v>0</v>
      </c>
      <c r="J41" s="379">
        <v>0</v>
      </c>
      <c r="K41" s="379">
        <v>8333.3333333333339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4380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529340</v>
      </c>
      <c r="C3" s="352">
        <f t="shared" ref="C3:R3" si="0">SUBTOTAL(9,C6:C1048576)</f>
        <v>4</v>
      </c>
      <c r="D3" s="352">
        <f>SUBTOTAL(9,D6:D1048576)/2</f>
        <v>1321635</v>
      </c>
      <c r="E3" s="352">
        <f t="shared" si="0"/>
        <v>9.1766451036061802</v>
      </c>
      <c r="F3" s="352">
        <f>SUBTOTAL(9,F6:F1048576)/2</f>
        <v>1362300.66</v>
      </c>
      <c r="G3" s="353">
        <f>IF(B3&lt;&gt;0,F3/B3,"")</f>
        <v>2.5735834435334568</v>
      </c>
      <c r="H3" s="354">
        <f t="shared" si="0"/>
        <v>17773.439999999999</v>
      </c>
      <c r="I3" s="352">
        <f t="shared" si="0"/>
        <v>1</v>
      </c>
      <c r="J3" s="352">
        <f t="shared" si="0"/>
        <v>18263.8</v>
      </c>
      <c r="K3" s="352">
        <f t="shared" si="0"/>
        <v>1.0275894818335674</v>
      </c>
      <c r="L3" s="352">
        <f t="shared" si="0"/>
        <v>57526.289999999994</v>
      </c>
      <c r="M3" s="355">
        <f>IF(H3&lt;&gt;0,L3/H3,"")</f>
        <v>3.2366435535270606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4379</v>
      </c>
      <c r="B6" s="789">
        <v>529340</v>
      </c>
      <c r="C6" s="790">
        <v>1</v>
      </c>
      <c r="D6" s="789">
        <v>1321635</v>
      </c>
      <c r="E6" s="790">
        <v>2.4967601163713304</v>
      </c>
      <c r="F6" s="789">
        <v>1362300.66</v>
      </c>
      <c r="G6" s="456">
        <v>2.5735834435334568</v>
      </c>
      <c r="H6" s="789">
        <v>17773.439999999999</v>
      </c>
      <c r="I6" s="790">
        <v>1</v>
      </c>
      <c r="J6" s="789">
        <v>18263.8</v>
      </c>
      <c r="K6" s="790">
        <v>1.0275894818335674</v>
      </c>
      <c r="L6" s="789">
        <v>57526.289999999994</v>
      </c>
      <c r="M6" s="456">
        <v>3.2366435535270606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569</v>
      </c>
      <c r="B8" s="792">
        <v>235607</v>
      </c>
      <c r="C8" s="736">
        <v>1</v>
      </c>
      <c r="D8" s="792">
        <v>881257</v>
      </c>
      <c r="E8" s="736">
        <v>3.7403684949937821</v>
      </c>
      <c r="F8" s="792">
        <v>936935.65999999992</v>
      </c>
      <c r="G8" s="741">
        <v>3.9766885533961212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x14ac:dyDescent="0.3">
      <c r="A9" s="687" t="s">
        <v>577</v>
      </c>
      <c r="B9" s="793">
        <v>230000</v>
      </c>
      <c r="C9" s="661">
        <v>1</v>
      </c>
      <c r="D9" s="793">
        <v>350026</v>
      </c>
      <c r="E9" s="661">
        <v>1.5218521739130435</v>
      </c>
      <c r="F9" s="793">
        <v>324940</v>
      </c>
      <c r="G9" s="677">
        <v>1.4127826086956521</v>
      </c>
      <c r="H9" s="793"/>
      <c r="I9" s="661"/>
      <c r="J9" s="793"/>
      <c r="K9" s="661"/>
      <c r="L9" s="793"/>
      <c r="M9" s="677"/>
      <c r="N9" s="793"/>
      <c r="O9" s="661"/>
      <c r="P9" s="793"/>
      <c r="Q9" s="661"/>
      <c r="R9" s="793"/>
      <c r="S9" s="700"/>
    </row>
    <row r="10" spans="1:19" ht="14.4" customHeight="1" thickBot="1" x14ac:dyDescent="0.35">
      <c r="A10" s="795" t="s">
        <v>580</v>
      </c>
      <c r="B10" s="794">
        <v>63733</v>
      </c>
      <c r="C10" s="667">
        <v>1</v>
      </c>
      <c r="D10" s="794">
        <v>90352</v>
      </c>
      <c r="E10" s="667">
        <v>1.4176643183280246</v>
      </c>
      <c r="F10" s="794">
        <v>100425</v>
      </c>
      <c r="G10" s="678">
        <v>1.5757143081292266</v>
      </c>
      <c r="H10" s="794"/>
      <c r="I10" s="667"/>
      <c r="J10" s="794"/>
      <c r="K10" s="667"/>
      <c r="L10" s="794"/>
      <c r="M10" s="678"/>
      <c r="N10" s="794"/>
      <c r="O10" s="667"/>
      <c r="P10" s="794"/>
      <c r="Q10" s="667"/>
      <c r="R10" s="794"/>
      <c r="S10" s="701"/>
    </row>
    <row r="11" spans="1:19" ht="14.4" customHeight="1" x14ac:dyDescent="0.3">
      <c r="A11" s="715" t="s">
        <v>2375</v>
      </c>
    </row>
    <row r="12" spans="1:19" ht="14.4" customHeight="1" x14ac:dyDescent="0.3">
      <c r="A12" s="716" t="s">
        <v>2376</v>
      </c>
    </row>
    <row r="13" spans="1:19" ht="14.4" customHeight="1" x14ac:dyDescent="0.3">
      <c r="A13" s="715" t="s">
        <v>4381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4401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4450</v>
      </c>
      <c r="C3" s="469">
        <f t="shared" si="0"/>
        <v>8303</v>
      </c>
      <c r="D3" s="469">
        <f t="shared" si="0"/>
        <v>7154</v>
      </c>
      <c r="E3" s="354">
        <f t="shared" si="0"/>
        <v>529340</v>
      </c>
      <c r="F3" s="352">
        <f t="shared" si="0"/>
        <v>1321635</v>
      </c>
      <c r="G3" s="470">
        <f t="shared" si="0"/>
        <v>1362300.6600000001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6">
        <v>2015</v>
      </c>
    </row>
    <row r="6" spans="1:7" ht="14.4" customHeight="1" x14ac:dyDescent="0.3">
      <c r="A6" s="750" t="s">
        <v>4382</v>
      </c>
      <c r="B6" s="229">
        <v>5</v>
      </c>
      <c r="C6" s="229">
        <v>6</v>
      </c>
      <c r="D6" s="229">
        <v>7</v>
      </c>
      <c r="E6" s="792">
        <v>1139</v>
      </c>
      <c r="F6" s="792">
        <v>992</v>
      </c>
      <c r="G6" s="797">
        <v>2251</v>
      </c>
    </row>
    <row r="7" spans="1:7" ht="14.4" customHeight="1" x14ac:dyDescent="0.3">
      <c r="A7" s="687" t="s">
        <v>2406</v>
      </c>
      <c r="B7" s="664"/>
      <c r="C7" s="664">
        <v>105</v>
      </c>
      <c r="D7" s="664">
        <v>119</v>
      </c>
      <c r="E7" s="793"/>
      <c r="F7" s="793">
        <v>14137</v>
      </c>
      <c r="G7" s="798">
        <v>26912</v>
      </c>
    </row>
    <row r="8" spans="1:7" ht="14.4" customHeight="1" x14ac:dyDescent="0.3">
      <c r="A8" s="687" t="s">
        <v>2378</v>
      </c>
      <c r="B8" s="664">
        <v>10</v>
      </c>
      <c r="C8" s="664">
        <v>66</v>
      </c>
      <c r="D8" s="664">
        <v>37</v>
      </c>
      <c r="E8" s="793">
        <v>34</v>
      </c>
      <c r="F8" s="793">
        <v>9672</v>
      </c>
      <c r="G8" s="798">
        <v>8409</v>
      </c>
    </row>
    <row r="9" spans="1:7" ht="14.4" customHeight="1" x14ac:dyDescent="0.3">
      <c r="A9" s="687" t="s">
        <v>4383</v>
      </c>
      <c r="B9" s="664">
        <v>3</v>
      </c>
      <c r="C9" s="664">
        <v>3</v>
      </c>
      <c r="D9" s="664"/>
      <c r="E9" s="793">
        <v>0</v>
      </c>
      <c r="F9" s="793">
        <v>824</v>
      </c>
      <c r="G9" s="798"/>
    </row>
    <row r="10" spans="1:7" ht="14.4" customHeight="1" x14ac:dyDescent="0.3">
      <c r="A10" s="687" t="s">
        <v>2409</v>
      </c>
      <c r="B10" s="664"/>
      <c r="C10" s="664">
        <v>27</v>
      </c>
      <c r="D10" s="664">
        <v>425</v>
      </c>
      <c r="E10" s="793"/>
      <c r="F10" s="793">
        <v>8045</v>
      </c>
      <c r="G10" s="798">
        <v>73701</v>
      </c>
    </row>
    <row r="11" spans="1:7" ht="14.4" customHeight="1" x14ac:dyDescent="0.3">
      <c r="A11" s="687" t="s">
        <v>4384</v>
      </c>
      <c r="B11" s="664">
        <v>1055</v>
      </c>
      <c r="C11" s="664">
        <v>767</v>
      </c>
      <c r="D11" s="664">
        <v>933</v>
      </c>
      <c r="E11" s="793">
        <v>69828</v>
      </c>
      <c r="F11" s="793">
        <v>16658</v>
      </c>
      <c r="G11" s="798">
        <v>49472.66</v>
      </c>
    </row>
    <row r="12" spans="1:7" ht="14.4" customHeight="1" x14ac:dyDescent="0.3">
      <c r="A12" s="687" t="s">
        <v>2379</v>
      </c>
      <c r="B12" s="664">
        <v>16</v>
      </c>
      <c r="C12" s="664">
        <v>53</v>
      </c>
      <c r="D12" s="664">
        <v>7</v>
      </c>
      <c r="E12" s="793">
        <v>644</v>
      </c>
      <c r="F12" s="793">
        <v>8826</v>
      </c>
      <c r="G12" s="798">
        <v>1720</v>
      </c>
    </row>
    <row r="13" spans="1:7" ht="14.4" customHeight="1" x14ac:dyDescent="0.3">
      <c r="A13" s="687" t="s">
        <v>4385</v>
      </c>
      <c r="B13" s="664">
        <v>47</v>
      </c>
      <c r="C13" s="664">
        <v>34</v>
      </c>
      <c r="D13" s="664"/>
      <c r="E13" s="793">
        <v>3516</v>
      </c>
      <c r="F13" s="793">
        <v>4588</v>
      </c>
      <c r="G13" s="798"/>
    </row>
    <row r="14" spans="1:7" ht="14.4" customHeight="1" x14ac:dyDescent="0.3">
      <c r="A14" s="687" t="s">
        <v>2380</v>
      </c>
      <c r="B14" s="664">
        <v>35</v>
      </c>
      <c r="C14" s="664">
        <v>226</v>
      </c>
      <c r="D14" s="664">
        <v>6</v>
      </c>
      <c r="E14" s="793">
        <v>2228</v>
      </c>
      <c r="F14" s="793">
        <v>34557</v>
      </c>
      <c r="G14" s="798">
        <v>957</v>
      </c>
    </row>
    <row r="15" spans="1:7" ht="14.4" customHeight="1" x14ac:dyDescent="0.3">
      <c r="A15" s="687" t="s">
        <v>2381</v>
      </c>
      <c r="B15" s="664">
        <v>69</v>
      </c>
      <c r="C15" s="664">
        <v>83</v>
      </c>
      <c r="D15" s="664">
        <v>36</v>
      </c>
      <c r="E15" s="793">
        <v>6140</v>
      </c>
      <c r="F15" s="793">
        <v>13606</v>
      </c>
      <c r="G15" s="798">
        <v>7742</v>
      </c>
    </row>
    <row r="16" spans="1:7" ht="14.4" customHeight="1" x14ac:dyDescent="0.3">
      <c r="A16" s="687" t="s">
        <v>2382</v>
      </c>
      <c r="B16" s="664">
        <v>66</v>
      </c>
      <c r="C16" s="664">
        <v>129</v>
      </c>
      <c r="D16" s="664">
        <v>4</v>
      </c>
      <c r="E16" s="793">
        <v>5674</v>
      </c>
      <c r="F16" s="793">
        <v>18114</v>
      </c>
      <c r="G16" s="798">
        <v>340</v>
      </c>
    </row>
    <row r="17" spans="1:7" ht="14.4" customHeight="1" x14ac:dyDescent="0.3">
      <c r="A17" s="687" t="s">
        <v>4386</v>
      </c>
      <c r="B17" s="664"/>
      <c r="C17" s="664">
        <v>85</v>
      </c>
      <c r="D17" s="664">
        <v>105</v>
      </c>
      <c r="E17" s="793"/>
      <c r="F17" s="793">
        <v>13714</v>
      </c>
      <c r="G17" s="798">
        <v>25296</v>
      </c>
    </row>
    <row r="18" spans="1:7" ht="14.4" customHeight="1" x14ac:dyDescent="0.3">
      <c r="A18" s="687" t="s">
        <v>2411</v>
      </c>
      <c r="B18" s="664">
        <v>40</v>
      </c>
      <c r="C18" s="664">
        <v>145</v>
      </c>
      <c r="D18" s="664">
        <v>90</v>
      </c>
      <c r="E18" s="793">
        <v>5839</v>
      </c>
      <c r="F18" s="793">
        <v>23188</v>
      </c>
      <c r="G18" s="798">
        <v>20184</v>
      </c>
    </row>
    <row r="19" spans="1:7" ht="14.4" customHeight="1" x14ac:dyDescent="0.3">
      <c r="A19" s="687" t="s">
        <v>4387</v>
      </c>
      <c r="B19" s="664"/>
      <c r="C19" s="664">
        <v>14</v>
      </c>
      <c r="D19" s="664">
        <v>30</v>
      </c>
      <c r="E19" s="793"/>
      <c r="F19" s="793">
        <v>3296</v>
      </c>
      <c r="G19" s="798">
        <v>7395</v>
      </c>
    </row>
    <row r="20" spans="1:7" ht="14.4" customHeight="1" x14ac:dyDescent="0.3">
      <c r="A20" s="687" t="s">
        <v>2383</v>
      </c>
      <c r="B20" s="664">
        <v>25</v>
      </c>
      <c r="C20" s="664">
        <v>42</v>
      </c>
      <c r="D20" s="664">
        <v>45</v>
      </c>
      <c r="E20" s="793">
        <v>170</v>
      </c>
      <c r="F20" s="793">
        <v>7495</v>
      </c>
      <c r="G20" s="798">
        <v>10346</v>
      </c>
    </row>
    <row r="21" spans="1:7" ht="14.4" customHeight="1" x14ac:dyDescent="0.3">
      <c r="A21" s="687" t="s">
        <v>2408</v>
      </c>
      <c r="B21" s="664"/>
      <c r="C21" s="664">
        <v>155</v>
      </c>
      <c r="D21" s="664">
        <v>157</v>
      </c>
      <c r="E21" s="793"/>
      <c r="F21" s="793">
        <v>26013</v>
      </c>
      <c r="G21" s="798">
        <v>37025</v>
      </c>
    </row>
    <row r="22" spans="1:7" ht="14.4" customHeight="1" x14ac:dyDescent="0.3">
      <c r="A22" s="687" t="s">
        <v>2384</v>
      </c>
      <c r="B22" s="664">
        <v>159</v>
      </c>
      <c r="C22" s="664">
        <v>319</v>
      </c>
      <c r="D22" s="664">
        <v>109</v>
      </c>
      <c r="E22" s="793">
        <v>42262</v>
      </c>
      <c r="F22" s="793">
        <v>62256</v>
      </c>
      <c r="G22" s="798">
        <v>20322</v>
      </c>
    </row>
    <row r="23" spans="1:7" ht="14.4" customHeight="1" x14ac:dyDescent="0.3">
      <c r="A23" s="687" t="s">
        <v>4388</v>
      </c>
      <c r="B23" s="664">
        <v>29</v>
      </c>
      <c r="C23" s="664">
        <v>107</v>
      </c>
      <c r="D23" s="664">
        <v>71</v>
      </c>
      <c r="E23" s="793">
        <v>0</v>
      </c>
      <c r="F23" s="793">
        <v>17858</v>
      </c>
      <c r="G23" s="798">
        <v>17333</v>
      </c>
    </row>
    <row r="24" spans="1:7" ht="14.4" customHeight="1" x14ac:dyDescent="0.3">
      <c r="A24" s="687" t="s">
        <v>2385</v>
      </c>
      <c r="B24" s="664">
        <v>58</v>
      </c>
      <c r="C24" s="664">
        <v>152</v>
      </c>
      <c r="D24" s="664">
        <v>53</v>
      </c>
      <c r="E24" s="793">
        <v>0</v>
      </c>
      <c r="F24" s="793">
        <v>25925</v>
      </c>
      <c r="G24" s="798">
        <v>16535</v>
      </c>
    </row>
    <row r="25" spans="1:7" ht="14.4" customHeight="1" x14ac:dyDescent="0.3">
      <c r="A25" s="687" t="s">
        <v>2386</v>
      </c>
      <c r="B25" s="664">
        <v>1</v>
      </c>
      <c r="C25" s="664">
        <v>150</v>
      </c>
      <c r="D25" s="664">
        <v>54</v>
      </c>
      <c r="E25" s="793">
        <v>0</v>
      </c>
      <c r="F25" s="793">
        <v>28090</v>
      </c>
      <c r="G25" s="798">
        <v>16500</v>
      </c>
    </row>
    <row r="26" spans="1:7" ht="14.4" customHeight="1" x14ac:dyDescent="0.3">
      <c r="A26" s="687" t="s">
        <v>2387</v>
      </c>
      <c r="B26" s="664">
        <v>415</v>
      </c>
      <c r="C26" s="664">
        <v>624</v>
      </c>
      <c r="D26" s="664">
        <v>585</v>
      </c>
      <c r="E26" s="793">
        <v>25695</v>
      </c>
      <c r="F26" s="793">
        <v>96032</v>
      </c>
      <c r="G26" s="798">
        <v>119551</v>
      </c>
    </row>
    <row r="27" spans="1:7" ht="14.4" customHeight="1" x14ac:dyDescent="0.3">
      <c r="A27" s="687" t="s">
        <v>2388</v>
      </c>
      <c r="B27" s="664">
        <v>194</v>
      </c>
      <c r="C27" s="664">
        <v>333</v>
      </c>
      <c r="D27" s="664">
        <v>112</v>
      </c>
      <c r="E27" s="793">
        <v>901</v>
      </c>
      <c r="F27" s="793">
        <v>65330</v>
      </c>
      <c r="G27" s="798">
        <v>26642</v>
      </c>
    </row>
    <row r="28" spans="1:7" ht="14.4" customHeight="1" x14ac:dyDescent="0.3">
      <c r="A28" s="687" t="s">
        <v>2405</v>
      </c>
      <c r="B28" s="664">
        <v>10</v>
      </c>
      <c r="C28" s="664">
        <v>2</v>
      </c>
      <c r="D28" s="664"/>
      <c r="E28" s="793">
        <v>3173</v>
      </c>
      <c r="F28" s="793">
        <v>603</v>
      </c>
      <c r="G28" s="798"/>
    </row>
    <row r="29" spans="1:7" ht="14.4" customHeight="1" x14ac:dyDescent="0.3">
      <c r="A29" s="687" t="s">
        <v>4389</v>
      </c>
      <c r="B29" s="664">
        <v>138</v>
      </c>
      <c r="C29" s="664">
        <v>224</v>
      </c>
      <c r="D29" s="664">
        <v>186</v>
      </c>
      <c r="E29" s="793">
        <v>27129</v>
      </c>
      <c r="F29" s="793">
        <v>41661</v>
      </c>
      <c r="G29" s="798">
        <v>48772</v>
      </c>
    </row>
    <row r="30" spans="1:7" ht="14.4" customHeight="1" x14ac:dyDescent="0.3">
      <c r="A30" s="687" t="s">
        <v>2389</v>
      </c>
      <c r="B30" s="664">
        <v>212</v>
      </c>
      <c r="C30" s="664">
        <v>655</v>
      </c>
      <c r="D30" s="664">
        <v>807</v>
      </c>
      <c r="E30" s="793">
        <v>46295</v>
      </c>
      <c r="F30" s="793">
        <v>116130</v>
      </c>
      <c r="G30" s="798">
        <v>138816</v>
      </c>
    </row>
    <row r="31" spans="1:7" ht="14.4" customHeight="1" x14ac:dyDescent="0.3">
      <c r="A31" s="687" t="s">
        <v>2407</v>
      </c>
      <c r="B31" s="664">
        <v>3</v>
      </c>
      <c r="C31" s="664">
        <v>47</v>
      </c>
      <c r="D31" s="664">
        <v>6</v>
      </c>
      <c r="E31" s="793">
        <v>644</v>
      </c>
      <c r="F31" s="793">
        <v>10129</v>
      </c>
      <c r="G31" s="798">
        <v>1157</v>
      </c>
    </row>
    <row r="32" spans="1:7" ht="14.4" customHeight="1" x14ac:dyDescent="0.3">
      <c r="A32" s="687" t="s">
        <v>4390</v>
      </c>
      <c r="B32" s="664">
        <v>2</v>
      </c>
      <c r="C32" s="664">
        <v>9</v>
      </c>
      <c r="D32" s="664">
        <v>82</v>
      </c>
      <c r="E32" s="793">
        <v>0</v>
      </c>
      <c r="F32" s="793">
        <v>2480</v>
      </c>
      <c r="G32" s="798">
        <v>19633</v>
      </c>
    </row>
    <row r="33" spans="1:7" ht="14.4" customHeight="1" x14ac:dyDescent="0.3">
      <c r="A33" s="687" t="s">
        <v>2390</v>
      </c>
      <c r="B33" s="664">
        <v>12</v>
      </c>
      <c r="C33" s="664">
        <v>16</v>
      </c>
      <c r="D33" s="664">
        <v>12</v>
      </c>
      <c r="E33" s="793">
        <v>1056</v>
      </c>
      <c r="F33" s="793">
        <v>3617</v>
      </c>
      <c r="G33" s="798">
        <v>2741</v>
      </c>
    </row>
    <row r="34" spans="1:7" ht="14.4" customHeight="1" x14ac:dyDescent="0.3">
      <c r="A34" s="687" t="s">
        <v>2391</v>
      </c>
      <c r="B34" s="664">
        <v>127</v>
      </c>
      <c r="C34" s="664">
        <v>333</v>
      </c>
      <c r="D34" s="664">
        <v>175</v>
      </c>
      <c r="E34" s="793">
        <v>31727</v>
      </c>
      <c r="F34" s="793">
        <v>95285</v>
      </c>
      <c r="G34" s="798">
        <v>50218</v>
      </c>
    </row>
    <row r="35" spans="1:7" ht="14.4" customHeight="1" x14ac:dyDescent="0.3">
      <c r="A35" s="687" t="s">
        <v>4391</v>
      </c>
      <c r="B35" s="664"/>
      <c r="C35" s="664">
        <v>114</v>
      </c>
      <c r="D35" s="664">
        <v>31</v>
      </c>
      <c r="E35" s="793"/>
      <c r="F35" s="793">
        <v>18464</v>
      </c>
      <c r="G35" s="798">
        <v>7323</v>
      </c>
    </row>
    <row r="36" spans="1:7" ht="14.4" customHeight="1" x14ac:dyDescent="0.3">
      <c r="A36" s="687" t="s">
        <v>2392</v>
      </c>
      <c r="B36" s="664">
        <v>145</v>
      </c>
      <c r="C36" s="664">
        <v>158</v>
      </c>
      <c r="D36" s="664">
        <v>263</v>
      </c>
      <c r="E36" s="793">
        <v>29177</v>
      </c>
      <c r="F36" s="793">
        <v>30367</v>
      </c>
      <c r="G36" s="798">
        <v>53764</v>
      </c>
    </row>
    <row r="37" spans="1:7" ht="14.4" customHeight="1" x14ac:dyDescent="0.3">
      <c r="A37" s="687" t="s">
        <v>4392</v>
      </c>
      <c r="B37" s="664">
        <v>28</v>
      </c>
      <c r="C37" s="664">
        <v>195</v>
      </c>
      <c r="D37" s="664">
        <v>122</v>
      </c>
      <c r="E37" s="793">
        <v>1926</v>
      </c>
      <c r="F37" s="793">
        <v>33487</v>
      </c>
      <c r="G37" s="798">
        <v>24207</v>
      </c>
    </row>
    <row r="38" spans="1:7" ht="14.4" customHeight="1" x14ac:dyDescent="0.3">
      <c r="A38" s="687" t="s">
        <v>2393</v>
      </c>
      <c r="B38" s="664">
        <v>158</v>
      </c>
      <c r="C38" s="664">
        <v>161</v>
      </c>
      <c r="D38" s="664">
        <v>76</v>
      </c>
      <c r="E38" s="793">
        <v>68</v>
      </c>
      <c r="F38" s="793">
        <v>23406</v>
      </c>
      <c r="G38" s="798">
        <v>17553</v>
      </c>
    </row>
    <row r="39" spans="1:7" ht="14.4" customHeight="1" x14ac:dyDescent="0.3">
      <c r="A39" s="687" t="s">
        <v>2394</v>
      </c>
      <c r="B39" s="664">
        <v>206</v>
      </c>
      <c r="C39" s="664">
        <v>495</v>
      </c>
      <c r="D39" s="664">
        <v>249</v>
      </c>
      <c r="E39" s="793">
        <v>1367</v>
      </c>
      <c r="F39" s="793">
        <v>70009</v>
      </c>
      <c r="G39" s="798">
        <v>58135</v>
      </c>
    </row>
    <row r="40" spans="1:7" ht="14.4" customHeight="1" x14ac:dyDescent="0.3">
      <c r="A40" s="687" t="s">
        <v>2395</v>
      </c>
      <c r="B40" s="664">
        <v>82</v>
      </c>
      <c r="C40" s="664">
        <v>434</v>
      </c>
      <c r="D40" s="664">
        <v>274</v>
      </c>
      <c r="E40" s="793">
        <v>5666</v>
      </c>
      <c r="F40" s="793">
        <v>63485</v>
      </c>
      <c r="G40" s="798">
        <v>62883</v>
      </c>
    </row>
    <row r="41" spans="1:7" ht="14.4" customHeight="1" x14ac:dyDescent="0.3">
      <c r="A41" s="687" t="s">
        <v>2396</v>
      </c>
      <c r="B41" s="664">
        <v>353</v>
      </c>
      <c r="C41" s="664">
        <v>719</v>
      </c>
      <c r="D41" s="664">
        <v>932</v>
      </c>
      <c r="E41" s="793">
        <v>69986</v>
      </c>
      <c r="F41" s="793">
        <v>110020</v>
      </c>
      <c r="G41" s="798">
        <v>155308</v>
      </c>
    </row>
    <row r="42" spans="1:7" ht="14.4" customHeight="1" x14ac:dyDescent="0.3">
      <c r="A42" s="687" t="s">
        <v>2397</v>
      </c>
      <c r="B42" s="664">
        <v>6</v>
      </c>
      <c r="C42" s="664">
        <v>120</v>
      </c>
      <c r="D42" s="664">
        <v>161</v>
      </c>
      <c r="E42" s="793">
        <v>34</v>
      </c>
      <c r="F42" s="793">
        <v>24755</v>
      </c>
      <c r="G42" s="798">
        <v>46154</v>
      </c>
    </row>
    <row r="43" spans="1:7" ht="14.4" customHeight="1" x14ac:dyDescent="0.3">
      <c r="A43" s="687" t="s">
        <v>4393</v>
      </c>
      <c r="B43" s="664"/>
      <c r="C43" s="664"/>
      <c r="D43" s="664">
        <v>8</v>
      </c>
      <c r="E43" s="793"/>
      <c r="F43" s="793"/>
      <c r="G43" s="798">
        <v>3338</v>
      </c>
    </row>
    <row r="44" spans="1:7" ht="14.4" customHeight="1" x14ac:dyDescent="0.3">
      <c r="A44" s="687" t="s">
        <v>4394</v>
      </c>
      <c r="B44" s="664"/>
      <c r="C44" s="664">
        <v>7</v>
      </c>
      <c r="D44" s="664"/>
      <c r="E44" s="793"/>
      <c r="F44" s="793">
        <v>1924</v>
      </c>
      <c r="G44" s="798"/>
    </row>
    <row r="45" spans="1:7" ht="14.4" customHeight="1" x14ac:dyDescent="0.3">
      <c r="A45" s="687" t="s">
        <v>2398</v>
      </c>
      <c r="B45" s="664">
        <v>18</v>
      </c>
      <c r="C45" s="664">
        <v>38</v>
      </c>
      <c r="D45" s="664">
        <v>5</v>
      </c>
      <c r="E45" s="793">
        <v>798</v>
      </c>
      <c r="F45" s="793">
        <v>5138</v>
      </c>
      <c r="G45" s="798">
        <v>1039</v>
      </c>
    </row>
    <row r="46" spans="1:7" ht="14.4" customHeight="1" x14ac:dyDescent="0.3">
      <c r="A46" s="687" t="s">
        <v>4395</v>
      </c>
      <c r="B46" s="664"/>
      <c r="C46" s="664"/>
      <c r="D46" s="664">
        <v>21</v>
      </c>
      <c r="E46" s="793"/>
      <c r="F46" s="793"/>
      <c r="G46" s="798">
        <v>5275</v>
      </c>
    </row>
    <row r="47" spans="1:7" ht="14.4" customHeight="1" x14ac:dyDescent="0.3">
      <c r="A47" s="687" t="s">
        <v>4396</v>
      </c>
      <c r="B47" s="664">
        <v>51</v>
      </c>
      <c r="C47" s="664">
        <v>259</v>
      </c>
      <c r="D47" s="664">
        <v>102</v>
      </c>
      <c r="E47" s="793">
        <v>2872</v>
      </c>
      <c r="F47" s="793">
        <v>44244</v>
      </c>
      <c r="G47" s="798">
        <v>23326</v>
      </c>
    </row>
    <row r="48" spans="1:7" ht="14.4" customHeight="1" x14ac:dyDescent="0.3">
      <c r="A48" s="687" t="s">
        <v>2399</v>
      </c>
      <c r="B48" s="664">
        <v>7</v>
      </c>
      <c r="C48" s="664">
        <v>299</v>
      </c>
      <c r="D48" s="664">
        <v>228</v>
      </c>
      <c r="E48" s="793">
        <v>1360</v>
      </c>
      <c r="F48" s="793">
        <v>44201</v>
      </c>
      <c r="G48" s="798">
        <v>54732</v>
      </c>
    </row>
    <row r="49" spans="1:7" ht="14.4" customHeight="1" x14ac:dyDescent="0.3">
      <c r="A49" s="687" t="s">
        <v>2400</v>
      </c>
      <c r="B49" s="664"/>
      <c r="C49" s="664">
        <v>4</v>
      </c>
      <c r="D49" s="664">
        <v>12</v>
      </c>
      <c r="E49" s="793"/>
      <c r="F49" s="793">
        <v>937</v>
      </c>
      <c r="G49" s="798">
        <v>2325</v>
      </c>
    </row>
    <row r="50" spans="1:7" ht="14.4" customHeight="1" x14ac:dyDescent="0.3">
      <c r="A50" s="687" t="s">
        <v>2410</v>
      </c>
      <c r="B50" s="664"/>
      <c r="C50" s="664">
        <v>23</v>
      </c>
      <c r="D50" s="664">
        <v>85</v>
      </c>
      <c r="E50" s="793"/>
      <c r="F50" s="793">
        <v>6711</v>
      </c>
      <c r="G50" s="798">
        <v>19113</v>
      </c>
    </row>
    <row r="51" spans="1:7" ht="14.4" customHeight="1" x14ac:dyDescent="0.3">
      <c r="A51" s="687" t="s">
        <v>2401</v>
      </c>
      <c r="B51" s="664">
        <v>25</v>
      </c>
      <c r="C51" s="664">
        <v>82</v>
      </c>
      <c r="D51" s="664">
        <v>1</v>
      </c>
      <c r="E51" s="793">
        <v>4404</v>
      </c>
      <c r="F51" s="793">
        <v>13644</v>
      </c>
      <c r="G51" s="798">
        <v>35</v>
      </c>
    </row>
    <row r="52" spans="1:7" ht="14.4" customHeight="1" x14ac:dyDescent="0.3">
      <c r="A52" s="687" t="s">
        <v>4397</v>
      </c>
      <c r="B52" s="664"/>
      <c r="C52" s="664">
        <v>64</v>
      </c>
      <c r="D52" s="664">
        <v>28</v>
      </c>
      <c r="E52" s="793"/>
      <c r="F52" s="793">
        <v>13768</v>
      </c>
      <c r="G52" s="798">
        <v>6127</v>
      </c>
    </row>
    <row r="53" spans="1:7" ht="14.4" customHeight="1" x14ac:dyDescent="0.3">
      <c r="A53" s="687" t="s">
        <v>2402</v>
      </c>
      <c r="B53" s="664">
        <v>29</v>
      </c>
      <c r="C53" s="664">
        <v>30</v>
      </c>
      <c r="D53" s="664">
        <v>22</v>
      </c>
      <c r="E53" s="793">
        <v>6759</v>
      </c>
      <c r="F53" s="793">
        <v>6732</v>
      </c>
      <c r="G53" s="798">
        <v>7054</v>
      </c>
    </row>
    <row r="54" spans="1:7" ht="14.4" customHeight="1" x14ac:dyDescent="0.3">
      <c r="A54" s="687" t="s">
        <v>4398</v>
      </c>
      <c r="B54" s="664"/>
      <c r="C54" s="664">
        <v>10</v>
      </c>
      <c r="D54" s="664">
        <v>6</v>
      </c>
      <c r="E54" s="793"/>
      <c r="F54" s="793">
        <v>3232</v>
      </c>
      <c r="G54" s="798">
        <v>1753</v>
      </c>
    </row>
    <row r="55" spans="1:7" ht="14.4" customHeight="1" x14ac:dyDescent="0.3">
      <c r="A55" s="687" t="s">
        <v>2413</v>
      </c>
      <c r="B55" s="664">
        <v>290</v>
      </c>
      <c r="C55" s="664">
        <v>43</v>
      </c>
      <c r="D55" s="664">
        <v>6</v>
      </c>
      <c r="E55" s="793">
        <v>69210</v>
      </c>
      <c r="F55" s="793">
        <v>14024</v>
      </c>
      <c r="G55" s="798">
        <v>1466</v>
      </c>
    </row>
    <row r="56" spans="1:7" ht="14.4" customHeight="1" x14ac:dyDescent="0.3">
      <c r="A56" s="687" t="s">
        <v>4399</v>
      </c>
      <c r="B56" s="664">
        <v>156</v>
      </c>
      <c r="C56" s="664"/>
      <c r="D56" s="664"/>
      <c r="E56" s="793">
        <v>38910</v>
      </c>
      <c r="F56" s="793"/>
      <c r="G56" s="798"/>
    </row>
    <row r="57" spans="1:7" ht="14.4" customHeight="1" x14ac:dyDescent="0.3">
      <c r="A57" s="687" t="s">
        <v>2412</v>
      </c>
      <c r="B57" s="664"/>
      <c r="C57" s="664"/>
      <c r="D57" s="664">
        <v>3</v>
      </c>
      <c r="E57" s="793"/>
      <c r="F57" s="793"/>
      <c r="G57" s="798">
        <v>105</v>
      </c>
    </row>
    <row r="58" spans="1:7" ht="14.4" customHeight="1" x14ac:dyDescent="0.3">
      <c r="A58" s="687" t="s">
        <v>2403</v>
      </c>
      <c r="B58" s="664">
        <v>11</v>
      </c>
      <c r="C58" s="664">
        <v>17</v>
      </c>
      <c r="D58" s="664">
        <v>47</v>
      </c>
      <c r="E58" s="793">
        <v>374</v>
      </c>
      <c r="F58" s="793">
        <v>3102</v>
      </c>
      <c r="G58" s="798">
        <v>10318</v>
      </c>
    </row>
    <row r="59" spans="1:7" ht="14.4" customHeight="1" x14ac:dyDescent="0.3">
      <c r="A59" s="687" t="s">
        <v>4400</v>
      </c>
      <c r="B59" s="664"/>
      <c r="C59" s="664">
        <v>9</v>
      </c>
      <c r="D59" s="664">
        <v>71</v>
      </c>
      <c r="E59" s="793"/>
      <c r="F59" s="793">
        <v>2327</v>
      </c>
      <c r="G59" s="798">
        <v>15636</v>
      </c>
    </row>
    <row r="60" spans="1:7" ht="14.4" customHeight="1" thickBot="1" x14ac:dyDescent="0.35">
      <c r="A60" s="795" t="s">
        <v>2404</v>
      </c>
      <c r="B60" s="670">
        <v>154</v>
      </c>
      <c r="C60" s="670">
        <v>111</v>
      </c>
      <c r="D60" s="670">
        <v>148</v>
      </c>
      <c r="E60" s="794">
        <v>22335</v>
      </c>
      <c r="F60" s="794">
        <v>18537</v>
      </c>
      <c r="G60" s="799">
        <v>35361</v>
      </c>
    </row>
    <row r="61" spans="1:7" ht="14.4" customHeight="1" x14ac:dyDescent="0.3">
      <c r="A61" s="715" t="s">
        <v>2375</v>
      </c>
    </row>
    <row r="62" spans="1:7" ht="14.4" customHeight="1" x14ac:dyDescent="0.3">
      <c r="A62" s="716" t="s">
        <v>2376</v>
      </c>
    </row>
    <row r="63" spans="1:7" ht="14.4" customHeight="1" x14ac:dyDescent="0.3">
      <c r="A63" s="715" t="s">
        <v>4381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4524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4493.3999999999996</v>
      </c>
      <c r="F3" s="212">
        <f t="shared" si="0"/>
        <v>547113.43999999994</v>
      </c>
      <c r="G3" s="78"/>
      <c r="H3" s="78"/>
      <c r="I3" s="212">
        <f t="shared" si="0"/>
        <v>8359.64</v>
      </c>
      <c r="J3" s="212">
        <f t="shared" si="0"/>
        <v>1339898.8</v>
      </c>
      <c r="K3" s="78"/>
      <c r="L3" s="78"/>
      <c r="M3" s="212">
        <f t="shared" si="0"/>
        <v>7331.6</v>
      </c>
      <c r="N3" s="212">
        <f t="shared" si="0"/>
        <v>1419826.9500000002</v>
      </c>
      <c r="O3" s="79">
        <f>IF(F3=0,0,N3/F3)</f>
        <v>2.5951235085725557</v>
      </c>
      <c r="P3" s="213">
        <f>IF(M3=0,0,N3/M3)</f>
        <v>193.65853974575811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4402</v>
      </c>
      <c r="B6" s="736" t="s">
        <v>4403</v>
      </c>
      <c r="C6" s="736" t="s">
        <v>4404</v>
      </c>
      <c r="D6" s="736" t="s">
        <v>4405</v>
      </c>
      <c r="E6" s="229"/>
      <c r="F6" s="229"/>
      <c r="G6" s="736"/>
      <c r="H6" s="736"/>
      <c r="I6" s="229">
        <v>1</v>
      </c>
      <c r="J6" s="229">
        <v>56.55</v>
      </c>
      <c r="K6" s="736"/>
      <c r="L6" s="736">
        <v>56.55</v>
      </c>
      <c r="M6" s="229">
        <v>0.4</v>
      </c>
      <c r="N6" s="229">
        <v>21.64</v>
      </c>
      <c r="O6" s="741"/>
      <c r="P6" s="749">
        <v>54.1</v>
      </c>
    </row>
    <row r="7" spans="1:16" ht="14.4" customHeight="1" x14ac:dyDescent="0.3">
      <c r="A7" s="660" t="s">
        <v>4402</v>
      </c>
      <c r="B7" s="661" t="s">
        <v>4403</v>
      </c>
      <c r="C7" s="661" t="s">
        <v>4406</v>
      </c>
      <c r="D7" s="661" t="s">
        <v>4407</v>
      </c>
      <c r="E7" s="664"/>
      <c r="F7" s="664"/>
      <c r="G7" s="661"/>
      <c r="H7" s="661"/>
      <c r="I7" s="664">
        <v>2</v>
      </c>
      <c r="J7" s="664">
        <v>315.82</v>
      </c>
      <c r="K7" s="661"/>
      <c r="L7" s="661">
        <v>157.91</v>
      </c>
      <c r="M7" s="664">
        <v>3.4000000000000004</v>
      </c>
      <c r="N7" s="664">
        <v>513.4</v>
      </c>
      <c r="O7" s="677"/>
      <c r="P7" s="665">
        <v>150.99999999999997</v>
      </c>
    </row>
    <row r="8" spans="1:16" ht="14.4" customHeight="1" x14ac:dyDescent="0.3">
      <c r="A8" s="660" t="s">
        <v>4402</v>
      </c>
      <c r="B8" s="661" t="s">
        <v>4403</v>
      </c>
      <c r="C8" s="661" t="s">
        <v>4408</v>
      </c>
      <c r="D8" s="661" t="s">
        <v>4409</v>
      </c>
      <c r="E8" s="664"/>
      <c r="F8" s="664"/>
      <c r="G8" s="661"/>
      <c r="H8" s="661"/>
      <c r="I8" s="664"/>
      <c r="J8" s="664"/>
      <c r="K8" s="661"/>
      <c r="L8" s="661"/>
      <c r="M8" s="664">
        <v>0.30000000000000004</v>
      </c>
      <c r="N8" s="664">
        <v>39.18</v>
      </c>
      <c r="O8" s="677"/>
      <c r="P8" s="665">
        <v>130.59999999999997</v>
      </c>
    </row>
    <row r="9" spans="1:16" ht="14.4" customHeight="1" x14ac:dyDescent="0.3">
      <c r="A9" s="660" t="s">
        <v>4402</v>
      </c>
      <c r="B9" s="661" t="s">
        <v>4403</v>
      </c>
      <c r="C9" s="661" t="s">
        <v>4410</v>
      </c>
      <c r="D9" s="661" t="s">
        <v>4411</v>
      </c>
      <c r="E9" s="664">
        <v>2.4000000000000004</v>
      </c>
      <c r="F9" s="664">
        <v>636.24</v>
      </c>
      <c r="G9" s="661">
        <v>1</v>
      </c>
      <c r="H9" s="661">
        <v>265.09999999999997</v>
      </c>
      <c r="I9" s="664">
        <v>14</v>
      </c>
      <c r="J9" s="664">
        <v>3711.3999999999992</v>
      </c>
      <c r="K9" s="661">
        <v>5.8333333333333321</v>
      </c>
      <c r="L9" s="661">
        <v>265.09999999999997</v>
      </c>
      <c r="M9" s="664">
        <v>17.799999999999997</v>
      </c>
      <c r="N9" s="664">
        <v>4513.2</v>
      </c>
      <c r="O9" s="677">
        <v>7.0935496039230479</v>
      </c>
      <c r="P9" s="665">
        <v>253.55056179775283</v>
      </c>
    </row>
    <row r="10" spans="1:16" ht="14.4" customHeight="1" x14ac:dyDescent="0.3">
      <c r="A10" s="660" t="s">
        <v>4402</v>
      </c>
      <c r="B10" s="661" t="s">
        <v>4403</v>
      </c>
      <c r="C10" s="661" t="s">
        <v>4412</v>
      </c>
      <c r="D10" s="661" t="s">
        <v>3194</v>
      </c>
      <c r="E10" s="664"/>
      <c r="F10" s="664"/>
      <c r="G10" s="661"/>
      <c r="H10" s="661"/>
      <c r="I10" s="664">
        <v>0.1</v>
      </c>
      <c r="J10" s="664">
        <v>10.54</v>
      </c>
      <c r="K10" s="661"/>
      <c r="L10" s="661">
        <v>105.39999999999999</v>
      </c>
      <c r="M10" s="664">
        <v>1.9000000000000001</v>
      </c>
      <c r="N10" s="664">
        <v>124.54</v>
      </c>
      <c r="O10" s="677"/>
      <c r="P10" s="665">
        <v>65.547368421052624</v>
      </c>
    </row>
    <row r="11" spans="1:16" ht="14.4" customHeight="1" x14ac:dyDescent="0.3">
      <c r="A11" s="660" t="s">
        <v>4402</v>
      </c>
      <c r="B11" s="661" t="s">
        <v>4403</v>
      </c>
      <c r="C11" s="661" t="s">
        <v>4413</v>
      </c>
      <c r="D11" s="661" t="s">
        <v>2277</v>
      </c>
      <c r="E11" s="664"/>
      <c r="F11" s="664"/>
      <c r="G11" s="661"/>
      <c r="H11" s="661"/>
      <c r="I11" s="664">
        <v>2</v>
      </c>
      <c r="J11" s="664">
        <v>27.34</v>
      </c>
      <c r="K11" s="661"/>
      <c r="L11" s="661">
        <v>13.67</v>
      </c>
      <c r="M11" s="664">
        <v>25</v>
      </c>
      <c r="N11" s="664">
        <v>343.5</v>
      </c>
      <c r="O11" s="677"/>
      <c r="P11" s="665">
        <v>13.74</v>
      </c>
    </row>
    <row r="12" spans="1:16" ht="14.4" customHeight="1" x14ac:dyDescent="0.3">
      <c r="A12" s="660" t="s">
        <v>4402</v>
      </c>
      <c r="B12" s="661" t="s">
        <v>4403</v>
      </c>
      <c r="C12" s="661" t="s">
        <v>4414</v>
      </c>
      <c r="D12" s="661" t="s">
        <v>4415</v>
      </c>
      <c r="E12" s="664"/>
      <c r="F12" s="664"/>
      <c r="G12" s="661"/>
      <c r="H12" s="661"/>
      <c r="I12" s="664"/>
      <c r="J12" s="664"/>
      <c r="K12" s="661"/>
      <c r="L12" s="661"/>
      <c r="M12" s="664">
        <v>0.08</v>
      </c>
      <c r="N12" s="664">
        <v>6.12</v>
      </c>
      <c r="O12" s="677"/>
      <c r="P12" s="665">
        <v>76.5</v>
      </c>
    </row>
    <row r="13" spans="1:16" ht="14.4" customHeight="1" x14ac:dyDescent="0.3">
      <c r="A13" s="660" t="s">
        <v>4402</v>
      </c>
      <c r="B13" s="661" t="s">
        <v>4403</v>
      </c>
      <c r="C13" s="661" t="s">
        <v>4416</v>
      </c>
      <c r="D13" s="661" t="s">
        <v>4417</v>
      </c>
      <c r="E13" s="664"/>
      <c r="F13" s="664"/>
      <c r="G13" s="661"/>
      <c r="H13" s="661"/>
      <c r="I13" s="664">
        <v>0.5</v>
      </c>
      <c r="J13" s="664">
        <v>55.3</v>
      </c>
      <c r="K13" s="661"/>
      <c r="L13" s="661">
        <v>110.6</v>
      </c>
      <c r="M13" s="664">
        <v>1.5</v>
      </c>
      <c r="N13" s="664">
        <v>238.94</v>
      </c>
      <c r="O13" s="677"/>
      <c r="P13" s="665">
        <v>159.29333333333332</v>
      </c>
    </row>
    <row r="14" spans="1:16" ht="14.4" customHeight="1" x14ac:dyDescent="0.3">
      <c r="A14" s="660" t="s">
        <v>4402</v>
      </c>
      <c r="B14" s="661" t="s">
        <v>4403</v>
      </c>
      <c r="C14" s="661" t="s">
        <v>4418</v>
      </c>
      <c r="D14" s="661" t="s">
        <v>2010</v>
      </c>
      <c r="E14" s="664"/>
      <c r="F14" s="664"/>
      <c r="G14" s="661"/>
      <c r="H14" s="661"/>
      <c r="I14" s="664">
        <v>0.1</v>
      </c>
      <c r="J14" s="664">
        <v>7.8100000000000005</v>
      </c>
      <c r="K14" s="661"/>
      <c r="L14" s="661">
        <v>78.099999999999994</v>
      </c>
      <c r="M14" s="664">
        <v>0.30000000000000004</v>
      </c>
      <c r="N14" s="664">
        <v>23.4</v>
      </c>
      <c r="O14" s="677"/>
      <c r="P14" s="665">
        <v>77.999999999999986</v>
      </c>
    </row>
    <row r="15" spans="1:16" ht="14.4" customHeight="1" x14ac:dyDescent="0.3">
      <c r="A15" s="660" t="s">
        <v>4402</v>
      </c>
      <c r="B15" s="661" t="s">
        <v>4403</v>
      </c>
      <c r="C15" s="661" t="s">
        <v>4419</v>
      </c>
      <c r="D15" s="661" t="s">
        <v>794</v>
      </c>
      <c r="E15" s="664"/>
      <c r="F15" s="664"/>
      <c r="G15" s="661"/>
      <c r="H15" s="661"/>
      <c r="I15" s="664"/>
      <c r="J15" s="664"/>
      <c r="K15" s="661"/>
      <c r="L15" s="661"/>
      <c r="M15" s="664">
        <v>0.1</v>
      </c>
      <c r="N15" s="664">
        <v>7.07</v>
      </c>
      <c r="O15" s="677"/>
      <c r="P15" s="665">
        <v>70.7</v>
      </c>
    </row>
    <row r="16" spans="1:16" ht="14.4" customHeight="1" x14ac:dyDescent="0.3">
      <c r="A16" s="660" t="s">
        <v>4402</v>
      </c>
      <c r="B16" s="661" t="s">
        <v>4403</v>
      </c>
      <c r="C16" s="661" t="s">
        <v>4420</v>
      </c>
      <c r="D16" s="661" t="s">
        <v>1326</v>
      </c>
      <c r="E16" s="664"/>
      <c r="F16" s="664"/>
      <c r="G16" s="661"/>
      <c r="H16" s="661"/>
      <c r="I16" s="664">
        <v>1</v>
      </c>
      <c r="J16" s="664">
        <v>616.35</v>
      </c>
      <c r="K16" s="661"/>
      <c r="L16" s="661">
        <v>616.35</v>
      </c>
      <c r="M16" s="664">
        <v>2.8000000000000003</v>
      </c>
      <c r="N16" s="664">
        <v>1650.74</v>
      </c>
      <c r="O16" s="677"/>
      <c r="P16" s="665">
        <v>589.54999999999995</v>
      </c>
    </row>
    <row r="17" spans="1:16" ht="14.4" customHeight="1" x14ac:dyDescent="0.3">
      <c r="A17" s="660" t="s">
        <v>4402</v>
      </c>
      <c r="B17" s="661" t="s">
        <v>4403</v>
      </c>
      <c r="C17" s="661" t="s">
        <v>4421</v>
      </c>
      <c r="D17" s="661" t="s">
        <v>4422</v>
      </c>
      <c r="E17" s="664"/>
      <c r="F17" s="664"/>
      <c r="G17" s="661"/>
      <c r="H17" s="661"/>
      <c r="I17" s="664">
        <v>2</v>
      </c>
      <c r="J17" s="664">
        <v>35.28</v>
      </c>
      <c r="K17" s="661"/>
      <c r="L17" s="661">
        <v>17.64</v>
      </c>
      <c r="M17" s="664">
        <v>11</v>
      </c>
      <c r="N17" s="664">
        <v>232.43</v>
      </c>
      <c r="O17" s="677"/>
      <c r="P17" s="665">
        <v>21.13</v>
      </c>
    </row>
    <row r="18" spans="1:16" ht="14.4" customHeight="1" x14ac:dyDescent="0.3">
      <c r="A18" s="660" t="s">
        <v>4402</v>
      </c>
      <c r="B18" s="661" t="s">
        <v>4403</v>
      </c>
      <c r="C18" s="661" t="s">
        <v>4423</v>
      </c>
      <c r="D18" s="661" t="s">
        <v>4424</v>
      </c>
      <c r="E18" s="664"/>
      <c r="F18" s="664"/>
      <c r="G18" s="661"/>
      <c r="H18" s="661"/>
      <c r="I18" s="664"/>
      <c r="J18" s="664"/>
      <c r="K18" s="661"/>
      <c r="L18" s="661"/>
      <c r="M18" s="664">
        <v>0.60000000000000009</v>
      </c>
      <c r="N18" s="664">
        <v>30.839999999999996</v>
      </c>
      <c r="O18" s="677"/>
      <c r="P18" s="665">
        <v>51.399999999999984</v>
      </c>
    </row>
    <row r="19" spans="1:16" ht="14.4" customHeight="1" x14ac:dyDescent="0.3">
      <c r="A19" s="660" t="s">
        <v>4402</v>
      </c>
      <c r="B19" s="661" t="s">
        <v>4403</v>
      </c>
      <c r="C19" s="661" t="s">
        <v>4425</v>
      </c>
      <c r="D19" s="661" t="s">
        <v>607</v>
      </c>
      <c r="E19" s="664"/>
      <c r="F19" s="664"/>
      <c r="G19" s="661"/>
      <c r="H19" s="661"/>
      <c r="I19" s="664"/>
      <c r="J19" s="664"/>
      <c r="K19" s="661"/>
      <c r="L19" s="661"/>
      <c r="M19" s="664">
        <v>0.12000000000000001</v>
      </c>
      <c r="N19" s="664">
        <v>21.66</v>
      </c>
      <c r="O19" s="677"/>
      <c r="P19" s="665">
        <v>180.5</v>
      </c>
    </row>
    <row r="20" spans="1:16" ht="14.4" customHeight="1" x14ac:dyDescent="0.3">
      <c r="A20" s="660" t="s">
        <v>4402</v>
      </c>
      <c r="B20" s="661" t="s">
        <v>4403</v>
      </c>
      <c r="C20" s="661" t="s">
        <v>4426</v>
      </c>
      <c r="D20" s="661" t="s">
        <v>607</v>
      </c>
      <c r="E20" s="664"/>
      <c r="F20" s="664"/>
      <c r="G20" s="661"/>
      <c r="H20" s="661"/>
      <c r="I20" s="664">
        <v>0.09</v>
      </c>
      <c r="J20" s="664">
        <v>28.049999999999997</v>
      </c>
      <c r="K20" s="661"/>
      <c r="L20" s="661">
        <v>311.66666666666663</v>
      </c>
      <c r="M20" s="664">
        <v>0.60000000000000009</v>
      </c>
      <c r="N20" s="664">
        <v>179</v>
      </c>
      <c r="O20" s="677"/>
      <c r="P20" s="665">
        <v>298.33333333333331</v>
      </c>
    </row>
    <row r="21" spans="1:16" ht="14.4" customHeight="1" x14ac:dyDescent="0.3">
      <c r="A21" s="660" t="s">
        <v>4402</v>
      </c>
      <c r="B21" s="661" t="s">
        <v>4403</v>
      </c>
      <c r="C21" s="661" t="s">
        <v>4427</v>
      </c>
      <c r="D21" s="661" t="s">
        <v>607</v>
      </c>
      <c r="E21" s="664"/>
      <c r="F21" s="664"/>
      <c r="G21" s="661"/>
      <c r="H21" s="661"/>
      <c r="I21" s="664">
        <v>2.65</v>
      </c>
      <c r="J21" s="664">
        <v>1001.7</v>
      </c>
      <c r="K21" s="661"/>
      <c r="L21" s="661">
        <v>378.00000000000006</v>
      </c>
      <c r="M21" s="664">
        <v>4.5999999999999996</v>
      </c>
      <c r="N21" s="664">
        <v>1663.36</v>
      </c>
      <c r="O21" s="677"/>
      <c r="P21" s="665">
        <v>361.6</v>
      </c>
    </row>
    <row r="22" spans="1:16" ht="14.4" customHeight="1" x14ac:dyDescent="0.3">
      <c r="A22" s="660" t="s">
        <v>4402</v>
      </c>
      <c r="B22" s="661" t="s">
        <v>4403</v>
      </c>
      <c r="C22" s="661" t="s">
        <v>4428</v>
      </c>
      <c r="D22" s="661" t="s">
        <v>2338</v>
      </c>
      <c r="E22" s="664"/>
      <c r="F22" s="664"/>
      <c r="G22" s="661"/>
      <c r="H22" s="661"/>
      <c r="I22" s="664">
        <v>0.7</v>
      </c>
      <c r="J22" s="664">
        <v>27.439999999999998</v>
      </c>
      <c r="K22" s="661"/>
      <c r="L22" s="661">
        <v>39.199999999999996</v>
      </c>
      <c r="M22" s="664">
        <v>1.7</v>
      </c>
      <c r="N22" s="664">
        <v>63.75</v>
      </c>
      <c r="O22" s="677"/>
      <c r="P22" s="665">
        <v>37.5</v>
      </c>
    </row>
    <row r="23" spans="1:16" ht="14.4" customHeight="1" x14ac:dyDescent="0.3">
      <c r="A23" s="660" t="s">
        <v>4402</v>
      </c>
      <c r="B23" s="661" t="s">
        <v>4403</v>
      </c>
      <c r="C23" s="661" t="s">
        <v>4429</v>
      </c>
      <c r="D23" s="661" t="s">
        <v>2037</v>
      </c>
      <c r="E23" s="664"/>
      <c r="F23" s="664"/>
      <c r="G23" s="661"/>
      <c r="H23" s="661"/>
      <c r="I23" s="664">
        <v>0.5</v>
      </c>
      <c r="J23" s="664">
        <v>296.10000000000002</v>
      </c>
      <c r="K23" s="661"/>
      <c r="L23" s="661">
        <v>592.20000000000005</v>
      </c>
      <c r="M23" s="664">
        <v>0.4</v>
      </c>
      <c r="N23" s="664">
        <v>226.6</v>
      </c>
      <c r="O23" s="677"/>
      <c r="P23" s="665">
        <v>566.5</v>
      </c>
    </row>
    <row r="24" spans="1:16" ht="14.4" customHeight="1" x14ac:dyDescent="0.3">
      <c r="A24" s="660" t="s">
        <v>4402</v>
      </c>
      <c r="B24" s="661" t="s">
        <v>4430</v>
      </c>
      <c r="C24" s="661" t="s">
        <v>4431</v>
      </c>
      <c r="D24" s="661" t="s">
        <v>4432</v>
      </c>
      <c r="E24" s="664"/>
      <c r="F24" s="664"/>
      <c r="G24" s="661"/>
      <c r="H24" s="661"/>
      <c r="I24" s="664">
        <v>4</v>
      </c>
      <c r="J24" s="664">
        <v>970.56</v>
      </c>
      <c r="K24" s="661"/>
      <c r="L24" s="661">
        <v>242.64</v>
      </c>
      <c r="M24" s="664"/>
      <c r="N24" s="664"/>
      <c r="O24" s="677"/>
      <c r="P24" s="665"/>
    </row>
    <row r="25" spans="1:16" ht="14.4" customHeight="1" x14ac:dyDescent="0.3">
      <c r="A25" s="660" t="s">
        <v>4402</v>
      </c>
      <c r="B25" s="661" t="s">
        <v>4430</v>
      </c>
      <c r="C25" s="661" t="s">
        <v>4433</v>
      </c>
      <c r="D25" s="661" t="s">
        <v>4434</v>
      </c>
      <c r="E25" s="664">
        <v>5</v>
      </c>
      <c r="F25" s="664">
        <v>1213.1999999999998</v>
      </c>
      <c r="G25" s="661">
        <v>1</v>
      </c>
      <c r="H25" s="661">
        <v>242.63999999999996</v>
      </c>
      <c r="I25" s="664">
        <v>3</v>
      </c>
      <c r="J25" s="664">
        <v>727.92</v>
      </c>
      <c r="K25" s="661">
        <v>0.60000000000000009</v>
      </c>
      <c r="L25" s="661">
        <v>242.64</v>
      </c>
      <c r="M25" s="664">
        <v>3</v>
      </c>
      <c r="N25" s="664">
        <v>727.92</v>
      </c>
      <c r="O25" s="677">
        <v>0.60000000000000009</v>
      </c>
      <c r="P25" s="665">
        <v>242.64</v>
      </c>
    </row>
    <row r="26" spans="1:16" ht="14.4" customHeight="1" x14ac:dyDescent="0.3">
      <c r="A26" s="660" t="s">
        <v>4402</v>
      </c>
      <c r="B26" s="661" t="s">
        <v>4430</v>
      </c>
      <c r="C26" s="661" t="s">
        <v>4435</v>
      </c>
      <c r="D26" s="661" t="s">
        <v>4436</v>
      </c>
      <c r="E26" s="664"/>
      <c r="F26" s="664"/>
      <c r="G26" s="661"/>
      <c r="H26" s="661"/>
      <c r="I26" s="664">
        <v>1</v>
      </c>
      <c r="J26" s="664">
        <v>242.64</v>
      </c>
      <c r="K26" s="661"/>
      <c r="L26" s="661">
        <v>242.64</v>
      </c>
      <c r="M26" s="664"/>
      <c r="N26" s="664"/>
      <c r="O26" s="677"/>
      <c r="P26" s="665"/>
    </row>
    <row r="27" spans="1:16" ht="14.4" customHeight="1" x14ac:dyDescent="0.3">
      <c r="A27" s="660" t="s">
        <v>4402</v>
      </c>
      <c r="B27" s="661" t="s">
        <v>4430</v>
      </c>
      <c r="C27" s="661" t="s">
        <v>4437</v>
      </c>
      <c r="D27" s="661" t="s">
        <v>4438</v>
      </c>
      <c r="E27" s="664">
        <v>4</v>
      </c>
      <c r="F27" s="664">
        <v>1556</v>
      </c>
      <c r="G27" s="661">
        <v>1</v>
      </c>
      <c r="H27" s="661">
        <v>389</v>
      </c>
      <c r="I27" s="664"/>
      <c r="J27" s="664"/>
      <c r="K27" s="661"/>
      <c r="L27" s="661"/>
      <c r="M27" s="664">
        <v>8</v>
      </c>
      <c r="N27" s="664">
        <v>3112</v>
      </c>
      <c r="O27" s="677">
        <v>2</v>
      </c>
      <c r="P27" s="665">
        <v>389</v>
      </c>
    </row>
    <row r="28" spans="1:16" ht="14.4" customHeight="1" x14ac:dyDescent="0.3">
      <c r="A28" s="660" t="s">
        <v>4402</v>
      </c>
      <c r="B28" s="661" t="s">
        <v>4430</v>
      </c>
      <c r="C28" s="661" t="s">
        <v>4439</v>
      </c>
      <c r="D28" s="661" t="s">
        <v>4438</v>
      </c>
      <c r="E28" s="664">
        <v>32</v>
      </c>
      <c r="F28" s="664">
        <v>14368</v>
      </c>
      <c r="G28" s="661">
        <v>1</v>
      </c>
      <c r="H28" s="661">
        <v>449</v>
      </c>
      <c r="I28" s="664">
        <v>17</v>
      </c>
      <c r="J28" s="664">
        <v>7633</v>
      </c>
      <c r="K28" s="661">
        <v>0.53125</v>
      </c>
      <c r="L28" s="661">
        <v>449</v>
      </c>
      <c r="M28" s="664">
        <v>63</v>
      </c>
      <c r="N28" s="664">
        <v>28287</v>
      </c>
      <c r="O28" s="677">
        <v>1.96875</v>
      </c>
      <c r="P28" s="665">
        <v>449</v>
      </c>
    </row>
    <row r="29" spans="1:16" ht="14.4" customHeight="1" x14ac:dyDescent="0.3">
      <c r="A29" s="660" t="s">
        <v>4402</v>
      </c>
      <c r="B29" s="661" t="s">
        <v>4430</v>
      </c>
      <c r="C29" s="661" t="s">
        <v>4440</v>
      </c>
      <c r="D29" s="661" t="s">
        <v>4438</v>
      </c>
      <c r="E29" s="664"/>
      <c r="F29" s="664"/>
      <c r="G29" s="661"/>
      <c r="H29" s="661"/>
      <c r="I29" s="664">
        <v>5</v>
      </c>
      <c r="J29" s="664">
        <v>2500</v>
      </c>
      <c r="K29" s="661"/>
      <c r="L29" s="661">
        <v>500</v>
      </c>
      <c r="M29" s="664">
        <v>31</v>
      </c>
      <c r="N29" s="664">
        <v>15500</v>
      </c>
      <c r="O29" s="677"/>
      <c r="P29" s="665">
        <v>500</v>
      </c>
    </row>
    <row r="30" spans="1:16" ht="14.4" customHeight="1" x14ac:dyDescent="0.3">
      <c r="A30" s="660" t="s">
        <v>4402</v>
      </c>
      <c r="B30" s="661" t="s">
        <v>4441</v>
      </c>
      <c r="C30" s="661" t="s">
        <v>4442</v>
      </c>
      <c r="D30" s="661" t="s">
        <v>4443</v>
      </c>
      <c r="E30" s="664">
        <v>29</v>
      </c>
      <c r="F30" s="664">
        <v>2117</v>
      </c>
      <c r="G30" s="661">
        <v>1</v>
      </c>
      <c r="H30" s="661">
        <v>73</v>
      </c>
      <c r="I30" s="664">
        <v>11</v>
      </c>
      <c r="J30" s="664">
        <v>805</v>
      </c>
      <c r="K30" s="661">
        <v>0.3802550779404818</v>
      </c>
      <c r="L30" s="661">
        <v>73.181818181818187</v>
      </c>
      <c r="M30" s="664">
        <v>36</v>
      </c>
      <c r="N30" s="664">
        <v>2664</v>
      </c>
      <c r="O30" s="677">
        <v>1.2583845063769485</v>
      </c>
      <c r="P30" s="665">
        <v>74</v>
      </c>
    </row>
    <row r="31" spans="1:16" ht="14.4" customHeight="1" x14ac:dyDescent="0.3">
      <c r="A31" s="660" t="s">
        <v>4402</v>
      </c>
      <c r="B31" s="661" t="s">
        <v>4441</v>
      </c>
      <c r="C31" s="661" t="s">
        <v>4444</v>
      </c>
      <c r="D31" s="661" t="s">
        <v>4445</v>
      </c>
      <c r="E31" s="664">
        <v>7</v>
      </c>
      <c r="F31" s="664">
        <v>1092</v>
      </c>
      <c r="G31" s="661">
        <v>1</v>
      </c>
      <c r="H31" s="661">
        <v>156</v>
      </c>
      <c r="I31" s="664">
        <v>64</v>
      </c>
      <c r="J31" s="664">
        <v>9620</v>
      </c>
      <c r="K31" s="661">
        <v>8.8095238095238102</v>
      </c>
      <c r="L31" s="661">
        <v>150.3125</v>
      </c>
      <c r="M31" s="664">
        <v>440</v>
      </c>
      <c r="N31" s="664">
        <v>63360</v>
      </c>
      <c r="O31" s="677">
        <v>58.021978021978022</v>
      </c>
      <c r="P31" s="665">
        <v>144</v>
      </c>
    </row>
    <row r="32" spans="1:16" ht="14.4" customHeight="1" x14ac:dyDescent="0.3">
      <c r="A32" s="660" t="s">
        <v>4402</v>
      </c>
      <c r="B32" s="661" t="s">
        <v>4441</v>
      </c>
      <c r="C32" s="661" t="s">
        <v>4446</v>
      </c>
      <c r="D32" s="661" t="s">
        <v>4447</v>
      </c>
      <c r="E32" s="664">
        <v>156</v>
      </c>
      <c r="F32" s="664">
        <v>5304</v>
      </c>
      <c r="G32" s="661">
        <v>1</v>
      </c>
      <c r="H32" s="661">
        <v>34</v>
      </c>
      <c r="I32" s="664">
        <v>220</v>
      </c>
      <c r="J32" s="664">
        <v>7541</v>
      </c>
      <c r="K32" s="661">
        <v>1.4217571644042233</v>
      </c>
      <c r="L32" s="661">
        <v>34.277272727272724</v>
      </c>
      <c r="M32" s="664">
        <v>216</v>
      </c>
      <c r="N32" s="664">
        <v>7560</v>
      </c>
      <c r="O32" s="677">
        <v>1.4253393665158371</v>
      </c>
      <c r="P32" s="665">
        <v>35</v>
      </c>
    </row>
    <row r="33" spans="1:16" ht="14.4" customHeight="1" x14ac:dyDescent="0.3">
      <c r="A33" s="660" t="s">
        <v>4402</v>
      </c>
      <c r="B33" s="661" t="s">
        <v>4441</v>
      </c>
      <c r="C33" s="661" t="s">
        <v>4448</v>
      </c>
      <c r="D33" s="661" t="s">
        <v>4449</v>
      </c>
      <c r="E33" s="664"/>
      <c r="F33" s="664"/>
      <c r="G33" s="661"/>
      <c r="H33" s="661"/>
      <c r="I33" s="664">
        <v>6</v>
      </c>
      <c r="J33" s="664">
        <v>650</v>
      </c>
      <c r="K33" s="661"/>
      <c r="L33" s="661">
        <v>108.33333333333333</v>
      </c>
      <c r="M33" s="664">
        <v>11</v>
      </c>
      <c r="N33" s="664">
        <v>1210</v>
      </c>
      <c r="O33" s="677"/>
      <c r="P33" s="665">
        <v>110</v>
      </c>
    </row>
    <row r="34" spans="1:16" ht="14.4" customHeight="1" x14ac:dyDescent="0.3">
      <c r="A34" s="660" t="s">
        <v>4402</v>
      </c>
      <c r="B34" s="661" t="s">
        <v>4441</v>
      </c>
      <c r="C34" s="661" t="s">
        <v>4450</v>
      </c>
      <c r="D34" s="661" t="s">
        <v>4451</v>
      </c>
      <c r="E34" s="664">
        <v>41</v>
      </c>
      <c r="F34" s="664">
        <v>4961</v>
      </c>
      <c r="G34" s="661">
        <v>1</v>
      </c>
      <c r="H34" s="661">
        <v>121</v>
      </c>
      <c r="I34" s="664">
        <v>28</v>
      </c>
      <c r="J34" s="664">
        <v>3398</v>
      </c>
      <c r="K34" s="661">
        <v>0.68494255190485787</v>
      </c>
      <c r="L34" s="661">
        <v>121.35714285714286</v>
      </c>
      <c r="M34" s="664">
        <v>33</v>
      </c>
      <c r="N34" s="664">
        <v>4059</v>
      </c>
      <c r="O34" s="677">
        <v>0.81818181818181823</v>
      </c>
      <c r="P34" s="665">
        <v>123</v>
      </c>
    </row>
    <row r="35" spans="1:16" ht="14.4" customHeight="1" x14ac:dyDescent="0.3">
      <c r="A35" s="660" t="s">
        <v>4402</v>
      </c>
      <c r="B35" s="661" t="s">
        <v>4441</v>
      </c>
      <c r="C35" s="661" t="s">
        <v>4452</v>
      </c>
      <c r="D35" s="661" t="s">
        <v>4453</v>
      </c>
      <c r="E35" s="664">
        <v>276</v>
      </c>
      <c r="F35" s="664">
        <v>64032</v>
      </c>
      <c r="G35" s="661">
        <v>1</v>
      </c>
      <c r="H35" s="661">
        <v>232</v>
      </c>
      <c r="I35" s="664">
        <v>2692</v>
      </c>
      <c r="J35" s="664">
        <v>625918</v>
      </c>
      <c r="K35" s="661">
        <v>9.775081209395303</v>
      </c>
      <c r="L35" s="661">
        <v>232.51040118870728</v>
      </c>
      <c r="M35" s="664">
        <v>2579</v>
      </c>
      <c r="N35" s="664">
        <v>606065</v>
      </c>
      <c r="O35" s="677">
        <v>9.4650331084457768</v>
      </c>
      <c r="P35" s="665">
        <v>235</v>
      </c>
    </row>
    <row r="36" spans="1:16" ht="14.4" customHeight="1" x14ac:dyDescent="0.3">
      <c r="A36" s="660" t="s">
        <v>4402</v>
      </c>
      <c r="B36" s="661" t="s">
        <v>4441</v>
      </c>
      <c r="C36" s="661" t="s">
        <v>4454</v>
      </c>
      <c r="D36" s="661" t="s">
        <v>4455</v>
      </c>
      <c r="E36" s="664">
        <v>321</v>
      </c>
      <c r="F36" s="664">
        <v>37236</v>
      </c>
      <c r="G36" s="661">
        <v>1</v>
      </c>
      <c r="H36" s="661">
        <v>116</v>
      </c>
      <c r="I36" s="664">
        <v>426</v>
      </c>
      <c r="J36" s="664">
        <v>49640</v>
      </c>
      <c r="K36" s="661">
        <v>1.3331184874852293</v>
      </c>
      <c r="L36" s="661">
        <v>116.52582159624413</v>
      </c>
      <c r="M36" s="664">
        <v>477</v>
      </c>
      <c r="N36" s="664">
        <v>56286</v>
      </c>
      <c r="O36" s="677">
        <v>1.5116016757976152</v>
      </c>
      <c r="P36" s="665">
        <v>118</v>
      </c>
    </row>
    <row r="37" spans="1:16" ht="14.4" customHeight="1" x14ac:dyDescent="0.3">
      <c r="A37" s="660" t="s">
        <v>4402</v>
      </c>
      <c r="B37" s="661" t="s">
        <v>4441</v>
      </c>
      <c r="C37" s="661" t="s">
        <v>4456</v>
      </c>
      <c r="D37" s="661" t="s">
        <v>4457</v>
      </c>
      <c r="E37" s="664">
        <v>8</v>
      </c>
      <c r="F37" s="664">
        <v>2560</v>
      </c>
      <c r="G37" s="661">
        <v>1</v>
      </c>
      <c r="H37" s="661">
        <v>320</v>
      </c>
      <c r="I37" s="664">
        <v>12</v>
      </c>
      <c r="J37" s="664">
        <v>3844</v>
      </c>
      <c r="K37" s="661">
        <v>1.5015624999999999</v>
      </c>
      <c r="L37" s="661">
        <v>320.33333333333331</v>
      </c>
      <c r="M37" s="664">
        <v>1</v>
      </c>
      <c r="N37" s="664">
        <v>323</v>
      </c>
      <c r="O37" s="677">
        <v>0.12617187499999999</v>
      </c>
      <c r="P37" s="665">
        <v>323</v>
      </c>
    </row>
    <row r="38" spans="1:16" ht="14.4" customHeight="1" x14ac:dyDescent="0.3">
      <c r="A38" s="660" t="s">
        <v>4402</v>
      </c>
      <c r="B38" s="661" t="s">
        <v>4441</v>
      </c>
      <c r="C38" s="661" t="s">
        <v>4458</v>
      </c>
      <c r="D38" s="661" t="s">
        <v>4459</v>
      </c>
      <c r="E38" s="664">
        <v>123</v>
      </c>
      <c r="F38" s="664">
        <v>59532</v>
      </c>
      <c r="G38" s="661">
        <v>1</v>
      </c>
      <c r="H38" s="661">
        <v>484</v>
      </c>
      <c r="I38" s="664">
        <v>71</v>
      </c>
      <c r="J38" s="664">
        <v>34416</v>
      </c>
      <c r="K38" s="661">
        <v>0.57810925216690179</v>
      </c>
      <c r="L38" s="661">
        <v>484.73239436619718</v>
      </c>
      <c r="M38" s="664">
        <v>76</v>
      </c>
      <c r="N38" s="664">
        <v>37012</v>
      </c>
      <c r="O38" s="677">
        <v>0.62171605187126255</v>
      </c>
      <c r="P38" s="665">
        <v>487</v>
      </c>
    </row>
    <row r="39" spans="1:16" ht="14.4" customHeight="1" x14ac:dyDescent="0.3">
      <c r="A39" s="660" t="s">
        <v>4402</v>
      </c>
      <c r="B39" s="661" t="s">
        <v>4441</v>
      </c>
      <c r="C39" s="661" t="s">
        <v>4460</v>
      </c>
      <c r="D39" s="661" t="s">
        <v>4461</v>
      </c>
      <c r="E39" s="664"/>
      <c r="F39" s="664"/>
      <c r="G39" s="661"/>
      <c r="H39" s="661"/>
      <c r="I39" s="664">
        <v>1</v>
      </c>
      <c r="J39" s="664">
        <v>677</v>
      </c>
      <c r="K39" s="661"/>
      <c r="L39" s="661">
        <v>677</v>
      </c>
      <c r="M39" s="664"/>
      <c r="N39" s="664"/>
      <c r="O39" s="677"/>
      <c r="P39" s="665"/>
    </row>
    <row r="40" spans="1:16" ht="14.4" customHeight="1" x14ac:dyDescent="0.3">
      <c r="A40" s="660" t="s">
        <v>4402</v>
      </c>
      <c r="B40" s="661" t="s">
        <v>4441</v>
      </c>
      <c r="C40" s="661" t="s">
        <v>4462</v>
      </c>
      <c r="D40" s="661" t="s">
        <v>4463</v>
      </c>
      <c r="E40" s="664">
        <v>1</v>
      </c>
      <c r="F40" s="664">
        <v>749</v>
      </c>
      <c r="G40" s="661">
        <v>1</v>
      </c>
      <c r="H40" s="661">
        <v>749</v>
      </c>
      <c r="I40" s="664"/>
      <c r="J40" s="664"/>
      <c r="K40" s="661"/>
      <c r="L40" s="661"/>
      <c r="M40" s="664"/>
      <c r="N40" s="664"/>
      <c r="O40" s="677"/>
      <c r="P40" s="665"/>
    </row>
    <row r="41" spans="1:16" ht="14.4" customHeight="1" x14ac:dyDescent="0.3">
      <c r="A41" s="660" t="s">
        <v>4402</v>
      </c>
      <c r="B41" s="661" t="s">
        <v>4441</v>
      </c>
      <c r="C41" s="661" t="s">
        <v>4464</v>
      </c>
      <c r="D41" s="661" t="s">
        <v>4459</v>
      </c>
      <c r="E41" s="664">
        <v>48</v>
      </c>
      <c r="F41" s="664">
        <v>26544</v>
      </c>
      <c r="G41" s="661">
        <v>1</v>
      </c>
      <c r="H41" s="661">
        <v>553</v>
      </c>
      <c r="I41" s="664">
        <v>126</v>
      </c>
      <c r="J41" s="664">
        <v>69738</v>
      </c>
      <c r="K41" s="661">
        <v>2.627260397830018</v>
      </c>
      <c r="L41" s="661">
        <v>553.47619047619048</v>
      </c>
      <c r="M41" s="664">
        <v>123</v>
      </c>
      <c r="N41" s="664">
        <v>68757</v>
      </c>
      <c r="O41" s="677">
        <v>2.5903028933092225</v>
      </c>
      <c r="P41" s="665">
        <v>559</v>
      </c>
    </row>
    <row r="42" spans="1:16" ht="14.4" customHeight="1" x14ac:dyDescent="0.3">
      <c r="A42" s="660" t="s">
        <v>4402</v>
      </c>
      <c r="B42" s="661" t="s">
        <v>4441</v>
      </c>
      <c r="C42" s="661" t="s">
        <v>4465</v>
      </c>
      <c r="D42" s="661" t="s">
        <v>4461</v>
      </c>
      <c r="E42" s="664"/>
      <c r="F42" s="664"/>
      <c r="G42" s="661"/>
      <c r="H42" s="661"/>
      <c r="I42" s="664">
        <v>3</v>
      </c>
      <c r="J42" s="664">
        <v>2250</v>
      </c>
      <c r="K42" s="661"/>
      <c r="L42" s="661">
        <v>750</v>
      </c>
      <c r="M42" s="664">
        <v>1</v>
      </c>
      <c r="N42" s="664">
        <v>752</v>
      </c>
      <c r="O42" s="677"/>
      <c r="P42" s="665">
        <v>752</v>
      </c>
    </row>
    <row r="43" spans="1:16" ht="14.4" customHeight="1" x14ac:dyDescent="0.3">
      <c r="A43" s="660" t="s">
        <v>4402</v>
      </c>
      <c r="B43" s="661" t="s">
        <v>4441</v>
      </c>
      <c r="C43" s="661" t="s">
        <v>4466</v>
      </c>
      <c r="D43" s="661" t="s">
        <v>4467</v>
      </c>
      <c r="E43" s="664">
        <v>1</v>
      </c>
      <c r="F43" s="664">
        <v>439</v>
      </c>
      <c r="G43" s="661">
        <v>1</v>
      </c>
      <c r="H43" s="661">
        <v>439</v>
      </c>
      <c r="I43" s="664">
        <v>6</v>
      </c>
      <c r="J43" s="664">
        <v>2655</v>
      </c>
      <c r="K43" s="661">
        <v>6.047835990888383</v>
      </c>
      <c r="L43" s="661">
        <v>442.5</v>
      </c>
      <c r="M43" s="664">
        <v>16</v>
      </c>
      <c r="N43" s="664">
        <v>7184</v>
      </c>
      <c r="O43" s="677">
        <v>16.364464692482915</v>
      </c>
      <c r="P43" s="665">
        <v>449</v>
      </c>
    </row>
    <row r="44" spans="1:16" ht="14.4" customHeight="1" x14ac:dyDescent="0.3">
      <c r="A44" s="660" t="s">
        <v>4402</v>
      </c>
      <c r="B44" s="661" t="s">
        <v>4441</v>
      </c>
      <c r="C44" s="661" t="s">
        <v>4468</v>
      </c>
      <c r="D44" s="661" t="s">
        <v>4469</v>
      </c>
      <c r="E44" s="664">
        <v>2</v>
      </c>
      <c r="F44" s="664">
        <v>862</v>
      </c>
      <c r="G44" s="661">
        <v>1</v>
      </c>
      <c r="H44" s="661">
        <v>431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4402</v>
      </c>
      <c r="B45" s="661" t="s">
        <v>4441</v>
      </c>
      <c r="C45" s="661" t="s">
        <v>4470</v>
      </c>
      <c r="D45" s="661" t="s">
        <v>4471</v>
      </c>
      <c r="E45" s="664"/>
      <c r="F45" s="664"/>
      <c r="G45" s="661"/>
      <c r="H45" s="661"/>
      <c r="I45" s="664">
        <v>2</v>
      </c>
      <c r="J45" s="664">
        <v>418</v>
      </c>
      <c r="K45" s="661"/>
      <c r="L45" s="661">
        <v>209</v>
      </c>
      <c r="M45" s="664"/>
      <c r="N45" s="664"/>
      <c r="O45" s="677"/>
      <c r="P45" s="665"/>
    </row>
    <row r="46" spans="1:16" ht="14.4" customHeight="1" x14ac:dyDescent="0.3">
      <c r="A46" s="660" t="s">
        <v>4402</v>
      </c>
      <c r="B46" s="661" t="s">
        <v>4441</v>
      </c>
      <c r="C46" s="661" t="s">
        <v>4472</v>
      </c>
      <c r="D46" s="661" t="s">
        <v>4473</v>
      </c>
      <c r="E46" s="664">
        <v>88</v>
      </c>
      <c r="F46" s="664">
        <v>56760</v>
      </c>
      <c r="G46" s="661">
        <v>1</v>
      </c>
      <c r="H46" s="661">
        <v>645</v>
      </c>
      <c r="I46" s="664">
        <v>110</v>
      </c>
      <c r="J46" s="664">
        <v>71082</v>
      </c>
      <c r="K46" s="661">
        <v>1.2523255813953489</v>
      </c>
      <c r="L46" s="661">
        <v>646.20000000000005</v>
      </c>
      <c r="M46" s="664">
        <v>87</v>
      </c>
      <c r="N46" s="664">
        <v>56811</v>
      </c>
      <c r="O46" s="677">
        <v>1.0008985200845666</v>
      </c>
      <c r="P46" s="665">
        <v>653</v>
      </c>
    </row>
    <row r="47" spans="1:16" ht="14.4" customHeight="1" x14ac:dyDescent="0.3">
      <c r="A47" s="660" t="s">
        <v>4402</v>
      </c>
      <c r="B47" s="661" t="s">
        <v>4441</v>
      </c>
      <c r="C47" s="661" t="s">
        <v>4474</v>
      </c>
      <c r="D47" s="661" t="s">
        <v>4475</v>
      </c>
      <c r="E47" s="664">
        <v>1</v>
      </c>
      <c r="F47" s="664">
        <v>327</v>
      </c>
      <c r="G47" s="661">
        <v>1</v>
      </c>
      <c r="H47" s="661">
        <v>327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4402</v>
      </c>
      <c r="B48" s="661" t="s">
        <v>4441</v>
      </c>
      <c r="C48" s="661" t="s">
        <v>4476</v>
      </c>
      <c r="D48" s="661" t="s">
        <v>4477</v>
      </c>
      <c r="E48" s="664">
        <v>11</v>
      </c>
      <c r="F48" s="664">
        <v>0</v>
      </c>
      <c r="G48" s="661"/>
      <c r="H48" s="661">
        <v>0</v>
      </c>
      <c r="I48" s="664">
        <v>10</v>
      </c>
      <c r="J48" s="664">
        <v>0</v>
      </c>
      <c r="K48" s="661"/>
      <c r="L48" s="661">
        <v>0</v>
      </c>
      <c r="M48" s="664"/>
      <c r="N48" s="664"/>
      <c r="O48" s="677"/>
      <c r="P48" s="665"/>
    </row>
    <row r="49" spans="1:16" ht="14.4" customHeight="1" x14ac:dyDescent="0.3">
      <c r="A49" s="660" t="s">
        <v>4402</v>
      </c>
      <c r="B49" s="661" t="s">
        <v>4441</v>
      </c>
      <c r="C49" s="661" t="s">
        <v>4478</v>
      </c>
      <c r="D49" s="661" t="s">
        <v>4479</v>
      </c>
      <c r="E49" s="664">
        <v>116</v>
      </c>
      <c r="F49" s="664">
        <v>9512</v>
      </c>
      <c r="G49" s="661">
        <v>1</v>
      </c>
      <c r="H49" s="661">
        <v>82</v>
      </c>
      <c r="I49" s="664">
        <v>169</v>
      </c>
      <c r="J49" s="664">
        <v>13926</v>
      </c>
      <c r="K49" s="661">
        <v>1.4640454163162322</v>
      </c>
      <c r="L49" s="661">
        <v>82.402366863905328</v>
      </c>
      <c r="M49" s="664">
        <v>49</v>
      </c>
      <c r="N49" s="664">
        <v>4165</v>
      </c>
      <c r="O49" s="677">
        <v>0.43786795626576958</v>
      </c>
      <c r="P49" s="665">
        <v>85</v>
      </c>
    </row>
    <row r="50" spans="1:16" ht="14.4" customHeight="1" x14ac:dyDescent="0.3">
      <c r="A50" s="660" t="s">
        <v>4402</v>
      </c>
      <c r="B50" s="661" t="s">
        <v>4441</v>
      </c>
      <c r="C50" s="661" t="s">
        <v>4480</v>
      </c>
      <c r="D50" s="661" t="s">
        <v>4481</v>
      </c>
      <c r="E50" s="664">
        <v>2</v>
      </c>
      <c r="F50" s="664">
        <v>1484</v>
      </c>
      <c r="G50" s="661">
        <v>1</v>
      </c>
      <c r="H50" s="661">
        <v>742</v>
      </c>
      <c r="I50" s="664"/>
      <c r="J50" s="664"/>
      <c r="K50" s="661"/>
      <c r="L50" s="661"/>
      <c r="M50" s="664"/>
      <c r="N50" s="664"/>
      <c r="O50" s="677"/>
      <c r="P50" s="665"/>
    </row>
    <row r="51" spans="1:16" ht="14.4" customHeight="1" x14ac:dyDescent="0.3">
      <c r="A51" s="660" t="s">
        <v>4402</v>
      </c>
      <c r="B51" s="661" t="s">
        <v>4441</v>
      </c>
      <c r="C51" s="661" t="s">
        <v>4482</v>
      </c>
      <c r="D51" s="661" t="s">
        <v>4483</v>
      </c>
      <c r="E51" s="664"/>
      <c r="F51" s="664"/>
      <c r="G51" s="661"/>
      <c r="H51" s="661"/>
      <c r="I51" s="664">
        <v>1</v>
      </c>
      <c r="J51" s="664">
        <v>703</v>
      </c>
      <c r="K51" s="661"/>
      <c r="L51" s="661">
        <v>703</v>
      </c>
      <c r="M51" s="664"/>
      <c r="N51" s="664"/>
      <c r="O51" s="677"/>
      <c r="P51" s="665"/>
    </row>
    <row r="52" spans="1:16" ht="14.4" customHeight="1" x14ac:dyDescent="0.3">
      <c r="A52" s="660" t="s">
        <v>4402</v>
      </c>
      <c r="B52" s="661" t="s">
        <v>4441</v>
      </c>
      <c r="C52" s="661" t="s">
        <v>4484</v>
      </c>
      <c r="D52" s="661" t="s">
        <v>4485</v>
      </c>
      <c r="E52" s="664">
        <v>2079</v>
      </c>
      <c r="F52" s="664">
        <v>0</v>
      </c>
      <c r="G52" s="661"/>
      <c r="H52" s="661">
        <v>0</v>
      </c>
      <c r="I52" s="664">
        <v>2065</v>
      </c>
      <c r="J52" s="664">
        <v>0</v>
      </c>
      <c r="K52" s="661"/>
      <c r="L52" s="661">
        <v>0</v>
      </c>
      <c r="M52" s="664">
        <v>667</v>
      </c>
      <c r="N52" s="664">
        <v>5766.66</v>
      </c>
      <c r="O52" s="677"/>
      <c r="P52" s="665">
        <v>8.645667166416791</v>
      </c>
    </row>
    <row r="53" spans="1:16" ht="14.4" customHeight="1" x14ac:dyDescent="0.3">
      <c r="A53" s="660" t="s">
        <v>4402</v>
      </c>
      <c r="B53" s="661" t="s">
        <v>4441</v>
      </c>
      <c r="C53" s="661" t="s">
        <v>4486</v>
      </c>
      <c r="D53" s="661" t="s">
        <v>4487</v>
      </c>
      <c r="E53" s="664"/>
      <c r="F53" s="664"/>
      <c r="G53" s="661"/>
      <c r="H53" s="661"/>
      <c r="I53" s="664">
        <v>200</v>
      </c>
      <c r="J53" s="664">
        <v>21322</v>
      </c>
      <c r="K53" s="661"/>
      <c r="L53" s="661">
        <v>106.61</v>
      </c>
      <c r="M53" s="664">
        <v>149</v>
      </c>
      <c r="N53" s="664">
        <v>16092</v>
      </c>
      <c r="O53" s="677"/>
      <c r="P53" s="665">
        <v>108</v>
      </c>
    </row>
    <row r="54" spans="1:16" ht="14.4" customHeight="1" x14ac:dyDescent="0.3">
      <c r="A54" s="660" t="s">
        <v>4402</v>
      </c>
      <c r="B54" s="661" t="s">
        <v>4441</v>
      </c>
      <c r="C54" s="661" t="s">
        <v>4488</v>
      </c>
      <c r="D54" s="661" t="s">
        <v>4489</v>
      </c>
      <c r="E54" s="664">
        <v>144</v>
      </c>
      <c r="F54" s="664">
        <v>16128</v>
      </c>
      <c r="G54" s="661">
        <v>1</v>
      </c>
      <c r="H54" s="661">
        <v>112</v>
      </c>
      <c r="I54" s="664">
        <v>850</v>
      </c>
      <c r="J54" s="664">
        <v>95432</v>
      </c>
      <c r="K54" s="661">
        <v>5.9171626984126986</v>
      </c>
      <c r="L54" s="661">
        <v>112.27294117647058</v>
      </c>
      <c r="M54" s="664">
        <v>956</v>
      </c>
      <c r="N54" s="664">
        <v>108984</v>
      </c>
      <c r="O54" s="677">
        <v>6.7574404761904763</v>
      </c>
      <c r="P54" s="665">
        <v>114</v>
      </c>
    </row>
    <row r="55" spans="1:16" ht="14.4" customHeight="1" x14ac:dyDescent="0.3">
      <c r="A55" s="660" t="s">
        <v>4402</v>
      </c>
      <c r="B55" s="661" t="s">
        <v>4441</v>
      </c>
      <c r="C55" s="661" t="s">
        <v>4490</v>
      </c>
      <c r="D55" s="661" t="s">
        <v>4491</v>
      </c>
      <c r="E55" s="664">
        <v>21</v>
      </c>
      <c r="F55" s="664">
        <v>1701</v>
      </c>
      <c r="G55" s="661">
        <v>1</v>
      </c>
      <c r="H55" s="661">
        <v>81</v>
      </c>
      <c r="I55" s="664">
        <v>6</v>
      </c>
      <c r="J55" s="664">
        <v>486</v>
      </c>
      <c r="K55" s="661">
        <v>0.2857142857142857</v>
      </c>
      <c r="L55" s="661">
        <v>81</v>
      </c>
      <c r="M55" s="664"/>
      <c r="N55" s="664"/>
      <c r="O55" s="677"/>
      <c r="P55" s="665"/>
    </row>
    <row r="56" spans="1:16" ht="14.4" customHeight="1" x14ac:dyDescent="0.3">
      <c r="A56" s="660" t="s">
        <v>4402</v>
      </c>
      <c r="B56" s="661" t="s">
        <v>4441</v>
      </c>
      <c r="C56" s="661" t="s">
        <v>4492</v>
      </c>
      <c r="D56" s="661" t="s">
        <v>4493</v>
      </c>
      <c r="E56" s="664">
        <v>5</v>
      </c>
      <c r="F56" s="664">
        <v>150</v>
      </c>
      <c r="G56" s="661">
        <v>1</v>
      </c>
      <c r="H56" s="661">
        <v>30</v>
      </c>
      <c r="I56" s="664">
        <v>4</v>
      </c>
      <c r="J56" s="664">
        <v>120</v>
      </c>
      <c r="K56" s="661">
        <v>0.8</v>
      </c>
      <c r="L56" s="661">
        <v>30</v>
      </c>
      <c r="M56" s="664">
        <v>3</v>
      </c>
      <c r="N56" s="664">
        <v>93</v>
      </c>
      <c r="O56" s="677">
        <v>0.62</v>
      </c>
      <c r="P56" s="665">
        <v>31</v>
      </c>
    </row>
    <row r="57" spans="1:16" ht="14.4" customHeight="1" x14ac:dyDescent="0.3">
      <c r="A57" s="660" t="s">
        <v>4402</v>
      </c>
      <c r="B57" s="661" t="s">
        <v>4441</v>
      </c>
      <c r="C57" s="661" t="s">
        <v>4494</v>
      </c>
      <c r="D57" s="661" t="s">
        <v>4495</v>
      </c>
      <c r="E57" s="664">
        <v>1</v>
      </c>
      <c r="F57" s="664">
        <v>141</v>
      </c>
      <c r="G57" s="661">
        <v>1</v>
      </c>
      <c r="H57" s="661">
        <v>141</v>
      </c>
      <c r="I57" s="664"/>
      <c r="J57" s="664"/>
      <c r="K57" s="661"/>
      <c r="L57" s="661"/>
      <c r="M57" s="664"/>
      <c r="N57" s="664"/>
      <c r="O57" s="677"/>
      <c r="P57" s="665"/>
    </row>
    <row r="58" spans="1:16" ht="14.4" customHeight="1" x14ac:dyDescent="0.3">
      <c r="A58" s="660" t="s">
        <v>4402</v>
      </c>
      <c r="B58" s="661" t="s">
        <v>4441</v>
      </c>
      <c r="C58" s="661" t="s">
        <v>4496</v>
      </c>
      <c r="D58" s="661" t="s">
        <v>4497</v>
      </c>
      <c r="E58" s="664">
        <v>150</v>
      </c>
      <c r="F58" s="664">
        <v>44400</v>
      </c>
      <c r="G58" s="661">
        <v>1</v>
      </c>
      <c r="H58" s="661">
        <v>296</v>
      </c>
      <c r="I58" s="664">
        <v>225</v>
      </c>
      <c r="J58" s="664">
        <v>66704</v>
      </c>
      <c r="K58" s="661">
        <v>1.5023423423423423</v>
      </c>
      <c r="L58" s="661">
        <v>296.46222222222224</v>
      </c>
      <c r="M58" s="664">
        <v>188</v>
      </c>
      <c r="N58" s="664">
        <v>56212</v>
      </c>
      <c r="O58" s="677">
        <v>1.2660360360360361</v>
      </c>
      <c r="P58" s="665">
        <v>299</v>
      </c>
    </row>
    <row r="59" spans="1:16" ht="14.4" customHeight="1" x14ac:dyDescent="0.3">
      <c r="A59" s="660" t="s">
        <v>4402</v>
      </c>
      <c r="B59" s="661" t="s">
        <v>4441</v>
      </c>
      <c r="C59" s="661" t="s">
        <v>4498</v>
      </c>
      <c r="D59" s="661" t="s">
        <v>4499</v>
      </c>
      <c r="E59" s="664">
        <v>11</v>
      </c>
      <c r="F59" s="664">
        <v>759</v>
      </c>
      <c r="G59" s="661">
        <v>1</v>
      </c>
      <c r="H59" s="661">
        <v>69</v>
      </c>
      <c r="I59" s="664">
        <v>16</v>
      </c>
      <c r="J59" s="664">
        <v>1107</v>
      </c>
      <c r="K59" s="661">
        <v>1.458498023715415</v>
      </c>
      <c r="L59" s="661">
        <v>69.1875</v>
      </c>
      <c r="M59" s="664">
        <v>4</v>
      </c>
      <c r="N59" s="664">
        <v>280</v>
      </c>
      <c r="O59" s="677">
        <v>0.3689064558629776</v>
      </c>
      <c r="P59" s="665">
        <v>70</v>
      </c>
    </row>
    <row r="60" spans="1:16" ht="14.4" customHeight="1" x14ac:dyDescent="0.3">
      <c r="A60" s="660" t="s">
        <v>4402</v>
      </c>
      <c r="B60" s="661" t="s">
        <v>4441</v>
      </c>
      <c r="C60" s="661" t="s">
        <v>4500</v>
      </c>
      <c r="D60" s="661" t="s">
        <v>4497</v>
      </c>
      <c r="E60" s="664">
        <v>60</v>
      </c>
      <c r="F60" s="664">
        <v>21900</v>
      </c>
      <c r="G60" s="661">
        <v>1</v>
      </c>
      <c r="H60" s="661">
        <v>365</v>
      </c>
      <c r="I60" s="664">
        <v>229</v>
      </c>
      <c r="J60" s="664">
        <v>84013</v>
      </c>
      <c r="K60" s="661">
        <v>3.8362100456621007</v>
      </c>
      <c r="L60" s="661">
        <v>366.86899563318775</v>
      </c>
      <c r="M60" s="664">
        <v>226</v>
      </c>
      <c r="N60" s="664">
        <v>83846</v>
      </c>
      <c r="O60" s="677">
        <v>3.8285844748858446</v>
      </c>
      <c r="P60" s="665">
        <v>371</v>
      </c>
    </row>
    <row r="61" spans="1:16" ht="14.4" customHeight="1" x14ac:dyDescent="0.3">
      <c r="A61" s="660" t="s">
        <v>4402</v>
      </c>
      <c r="B61" s="661" t="s">
        <v>4441</v>
      </c>
      <c r="C61" s="661" t="s">
        <v>4501</v>
      </c>
      <c r="D61" s="661" t="s">
        <v>4502</v>
      </c>
      <c r="E61" s="664">
        <v>24</v>
      </c>
      <c r="F61" s="664">
        <v>1824</v>
      </c>
      <c r="G61" s="661">
        <v>1</v>
      </c>
      <c r="H61" s="661">
        <v>76</v>
      </c>
      <c r="I61" s="664">
        <v>112</v>
      </c>
      <c r="J61" s="664">
        <v>8543</v>
      </c>
      <c r="K61" s="661">
        <v>4.6836622807017543</v>
      </c>
      <c r="L61" s="661">
        <v>76.276785714285708</v>
      </c>
      <c r="M61" s="664">
        <v>126</v>
      </c>
      <c r="N61" s="664">
        <v>9702</v>
      </c>
      <c r="O61" s="677">
        <v>5.3190789473684212</v>
      </c>
      <c r="P61" s="665">
        <v>77</v>
      </c>
    </row>
    <row r="62" spans="1:16" ht="14.4" customHeight="1" x14ac:dyDescent="0.3">
      <c r="A62" s="660" t="s">
        <v>4402</v>
      </c>
      <c r="B62" s="661" t="s">
        <v>4441</v>
      </c>
      <c r="C62" s="661" t="s">
        <v>4503</v>
      </c>
      <c r="D62" s="661" t="s">
        <v>4504</v>
      </c>
      <c r="E62" s="664">
        <v>1</v>
      </c>
      <c r="F62" s="664">
        <v>635</v>
      </c>
      <c r="G62" s="661">
        <v>1</v>
      </c>
      <c r="H62" s="661">
        <v>635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4402</v>
      </c>
      <c r="B63" s="661" t="s">
        <v>4441</v>
      </c>
      <c r="C63" s="661" t="s">
        <v>4505</v>
      </c>
      <c r="D63" s="661" t="s">
        <v>4506</v>
      </c>
      <c r="E63" s="664">
        <v>41</v>
      </c>
      <c r="F63" s="664">
        <v>24641</v>
      </c>
      <c r="G63" s="661">
        <v>1</v>
      </c>
      <c r="H63" s="661">
        <v>601</v>
      </c>
      <c r="I63" s="664">
        <v>27</v>
      </c>
      <c r="J63" s="664">
        <v>16239</v>
      </c>
      <c r="K63" s="661">
        <v>0.65902357858853133</v>
      </c>
      <c r="L63" s="661">
        <v>601.44444444444446</v>
      </c>
      <c r="M63" s="664">
        <v>24</v>
      </c>
      <c r="N63" s="664">
        <v>14544</v>
      </c>
      <c r="O63" s="677">
        <v>0.59023578588531311</v>
      </c>
      <c r="P63" s="665">
        <v>606</v>
      </c>
    </row>
    <row r="64" spans="1:16" ht="14.4" customHeight="1" x14ac:dyDescent="0.3">
      <c r="A64" s="660" t="s">
        <v>4402</v>
      </c>
      <c r="B64" s="661" t="s">
        <v>4441</v>
      </c>
      <c r="C64" s="661" t="s">
        <v>4507</v>
      </c>
      <c r="D64" s="661" t="s">
        <v>4508</v>
      </c>
      <c r="E64" s="664">
        <v>9</v>
      </c>
      <c r="F64" s="664">
        <v>2421</v>
      </c>
      <c r="G64" s="661">
        <v>1</v>
      </c>
      <c r="H64" s="661">
        <v>269</v>
      </c>
      <c r="I64" s="664">
        <v>23</v>
      </c>
      <c r="J64" s="664">
        <v>6195</v>
      </c>
      <c r="K64" s="661">
        <v>2.5588599752168526</v>
      </c>
      <c r="L64" s="661">
        <v>269.3478260869565</v>
      </c>
      <c r="M64" s="664">
        <v>19</v>
      </c>
      <c r="N64" s="664">
        <v>5168</v>
      </c>
      <c r="O64" s="677">
        <v>2.1346551011978523</v>
      </c>
      <c r="P64" s="665">
        <v>272</v>
      </c>
    </row>
    <row r="65" spans="1:16" ht="14.4" customHeight="1" x14ac:dyDescent="0.3">
      <c r="A65" s="660" t="s">
        <v>4402</v>
      </c>
      <c r="B65" s="661" t="s">
        <v>4441</v>
      </c>
      <c r="C65" s="661" t="s">
        <v>4509</v>
      </c>
      <c r="D65" s="661" t="s">
        <v>4510</v>
      </c>
      <c r="E65" s="664">
        <v>3</v>
      </c>
      <c r="F65" s="664">
        <v>168</v>
      </c>
      <c r="G65" s="661">
        <v>1</v>
      </c>
      <c r="H65" s="661">
        <v>56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4402</v>
      </c>
      <c r="B66" s="661" t="s">
        <v>4441</v>
      </c>
      <c r="C66" s="661" t="s">
        <v>4511</v>
      </c>
      <c r="D66" s="661" t="s">
        <v>4467</v>
      </c>
      <c r="E66" s="664">
        <v>37</v>
      </c>
      <c r="F66" s="664">
        <v>12395</v>
      </c>
      <c r="G66" s="661">
        <v>1</v>
      </c>
      <c r="H66" s="661">
        <v>335</v>
      </c>
      <c r="I66" s="664">
        <v>10</v>
      </c>
      <c r="J66" s="664">
        <v>3350</v>
      </c>
      <c r="K66" s="661">
        <v>0.27027027027027029</v>
      </c>
      <c r="L66" s="661">
        <v>335</v>
      </c>
      <c r="M66" s="664">
        <v>1</v>
      </c>
      <c r="N66" s="664">
        <v>340</v>
      </c>
      <c r="O66" s="677">
        <v>2.7430415490116981E-2</v>
      </c>
      <c r="P66" s="665">
        <v>340</v>
      </c>
    </row>
    <row r="67" spans="1:16" ht="14.4" customHeight="1" x14ac:dyDescent="0.3">
      <c r="A67" s="660" t="s">
        <v>4402</v>
      </c>
      <c r="B67" s="661" t="s">
        <v>4441</v>
      </c>
      <c r="C67" s="661" t="s">
        <v>4512</v>
      </c>
      <c r="D67" s="661" t="s">
        <v>4469</v>
      </c>
      <c r="E67" s="664">
        <v>2</v>
      </c>
      <c r="F67" s="664">
        <v>724</v>
      </c>
      <c r="G67" s="661">
        <v>1</v>
      </c>
      <c r="H67" s="661">
        <v>362</v>
      </c>
      <c r="I67" s="664">
        <v>8</v>
      </c>
      <c r="J67" s="664">
        <v>2902</v>
      </c>
      <c r="K67" s="661">
        <v>4.0082872928176796</v>
      </c>
      <c r="L67" s="661">
        <v>362.75</v>
      </c>
      <c r="M67" s="664">
        <v>2</v>
      </c>
      <c r="N67" s="664">
        <v>730</v>
      </c>
      <c r="O67" s="677">
        <v>1.0082872928176796</v>
      </c>
      <c r="P67" s="665">
        <v>365</v>
      </c>
    </row>
    <row r="68" spans="1:16" ht="14.4" customHeight="1" x14ac:dyDescent="0.3">
      <c r="A68" s="660" t="s">
        <v>4402</v>
      </c>
      <c r="B68" s="661" t="s">
        <v>4441</v>
      </c>
      <c r="C68" s="661" t="s">
        <v>4513</v>
      </c>
      <c r="D68" s="661" t="s">
        <v>4514</v>
      </c>
      <c r="E68" s="664">
        <v>2</v>
      </c>
      <c r="F68" s="664">
        <v>1040</v>
      </c>
      <c r="G68" s="661">
        <v>1</v>
      </c>
      <c r="H68" s="661">
        <v>520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4402</v>
      </c>
      <c r="B69" s="661" t="s">
        <v>4441</v>
      </c>
      <c r="C69" s="661" t="s">
        <v>4515</v>
      </c>
      <c r="D69" s="661" t="s">
        <v>4516</v>
      </c>
      <c r="E69" s="664">
        <v>581</v>
      </c>
      <c r="F69" s="664">
        <v>94703</v>
      </c>
      <c r="G69" s="661">
        <v>1</v>
      </c>
      <c r="H69" s="661">
        <v>163</v>
      </c>
      <c r="I69" s="664">
        <v>504</v>
      </c>
      <c r="J69" s="664">
        <v>82291</v>
      </c>
      <c r="K69" s="661">
        <v>0.868937626051973</v>
      </c>
      <c r="L69" s="661">
        <v>163.27579365079364</v>
      </c>
      <c r="M69" s="664">
        <v>580</v>
      </c>
      <c r="N69" s="664">
        <v>95700</v>
      </c>
      <c r="O69" s="677">
        <v>1.0105276495992734</v>
      </c>
      <c r="P69" s="665">
        <v>165</v>
      </c>
    </row>
    <row r="70" spans="1:16" ht="14.4" customHeight="1" x14ac:dyDescent="0.3">
      <c r="A70" s="660" t="s">
        <v>4402</v>
      </c>
      <c r="B70" s="661" t="s">
        <v>4441</v>
      </c>
      <c r="C70" s="661" t="s">
        <v>4517</v>
      </c>
      <c r="D70" s="661" t="s">
        <v>4457</v>
      </c>
      <c r="E70" s="664">
        <v>7</v>
      </c>
      <c r="F70" s="664">
        <v>2723</v>
      </c>
      <c r="G70" s="661">
        <v>1</v>
      </c>
      <c r="H70" s="661">
        <v>389</v>
      </c>
      <c r="I70" s="664">
        <v>49</v>
      </c>
      <c r="J70" s="664">
        <v>19129</v>
      </c>
      <c r="K70" s="661">
        <v>7.0249724568490635</v>
      </c>
      <c r="L70" s="661">
        <v>390.38775510204084</v>
      </c>
      <c r="M70" s="664">
        <v>37</v>
      </c>
      <c r="N70" s="664">
        <v>14615</v>
      </c>
      <c r="O70" s="677">
        <v>5.3672420124862281</v>
      </c>
      <c r="P70" s="665">
        <v>395</v>
      </c>
    </row>
    <row r="71" spans="1:16" ht="14.4" customHeight="1" x14ac:dyDescent="0.3">
      <c r="A71" s="660" t="s">
        <v>4402</v>
      </c>
      <c r="B71" s="661" t="s">
        <v>4441</v>
      </c>
      <c r="C71" s="661" t="s">
        <v>4518</v>
      </c>
      <c r="D71" s="661" t="s">
        <v>4519</v>
      </c>
      <c r="E71" s="664">
        <v>20</v>
      </c>
      <c r="F71" s="664">
        <v>20860</v>
      </c>
      <c r="G71" s="661">
        <v>1</v>
      </c>
      <c r="H71" s="661">
        <v>1043</v>
      </c>
      <c r="I71" s="664">
        <v>15</v>
      </c>
      <c r="J71" s="664">
        <v>15669</v>
      </c>
      <c r="K71" s="661">
        <v>0.75115052732502396</v>
      </c>
      <c r="L71" s="661">
        <v>1044.5999999999999</v>
      </c>
      <c r="M71" s="664">
        <v>27</v>
      </c>
      <c r="N71" s="664">
        <v>34020</v>
      </c>
      <c r="O71" s="677">
        <v>1.6308724832214765</v>
      </c>
      <c r="P71" s="665">
        <v>1260</v>
      </c>
    </row>
    <row r="72" spans="1:16" ht="14.4" customHeight="1" x14ac:dyDescent="0.3">
      <c r="A72" s="660" t="s">
        <v>4402</v>
      </c>
      <c r="B72" s="661" t="s">
        <v>4441</v>
      </c>
      <c r="C72" s="661" t="s">
        <v>4520</v>
      </c>
      <c r="D72" s="661" t="s">
        <v>4521</v>
      </c>
      <c r="E72" s="664">
        <v>19</v>
      </c>
      <c r="F72" s="664">
        <v>8094</v>
      </c>
      <c r="G72" s="661">
        <v>1</v>
      </c>
      <c r="H72" s="661">
        <v>426</v>
      </c>
      <c r="I72" s="664">
        <v>2</v>
      </c>
      <c r="J72" s="664">
        <v>852</v>
      </c>
      <c r="K72" s="661">
        <v>0.10526315789473684</v>
      </c>
      <c r="L72" s="661">
        <v>426</v>
      </c>
      <c r="M72" s="664"/>
      <c r="N72" s="664"/>
      <c r="O72" s="677"/>
      <c r="P72" s="665"/>
    </row>
    <row r="73" spans="1:16" ht="14.4" customHeight="1" thickBot="1" x14ac:dyDescent="0.35">
      <c r="A73" s="666" t="s">
        <v>4402</v>
      </c>
      <c r="B73" s="667" t="s">
        <v>4441</v>
      </c>
      <c r="C73" s="667" t="s">
        <v>4522</v>
      </c>
      <c r="D73" s="667" t="s">
        <v>4523</v>
      </c>
      <c r="E73" s="670">
        <v>2</v>
      </c>
      <c r="F73" s="670">
        <v>422</v>
      </c>
      <c r="G73" s="667">
        <v>1</v>
      </c>
      <c r="H73" s="667">
        <v>211</v>
      </c>
      <c r="I73" s="670"/>
      <c r="J73" s="670"/>
      <c r="K73" s="667"/>
      <c r="L73" s="667"/>
      <c r="M73" s="670"/>
      <c r="N73" s="670"/>
      <c r="O73" s="678"/>
      <c r="P73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52559752</v>
      </c>
      <c r="C3" s="352">
        <f t="shared" ref="C3:R3" si="0">SUBTOTAL(9,C6:C1048576)</f>
        <v>25</v>
      </c>
      <c r="D3" s="352">
        <f t="shared" si="0"/>
        <v>51668413</v>
      </c>
      <c r="E3" s="352">
        <f t="shared" si="0"/>
        <v>34.243053636390492</v>
      </c>
      <c r="F3" s="352">
        <f t="shared" si="0"/>
        <v>54289864</v>
      </c>
      <c r="G3" s="355">
        <f>IF(B3&lt;&gt;0,F3/B3,"")</f>
        <v>1.0329170502935403</v>
      </c>
      <c r="H3" s="351">
        <f t="shared" si="0"/>
        <v>3209346.97</v>
      </c>
      <c r="I3" s="352">
        <f t="shared" si="0"/>
        <v>16</v>
      </c>
      <c r="J3" s="352">
        <f t="shared" si="0"/>
        <v>4432997.8499999996</v>
      </c>
      <c r="K3" s="352">
        <f t="shared" si="0"/>
        <v>58.283351609796327</v>
      </c>
      <c r="L3" s="352">
        <f t="shared" si="0"/>
        <v>3753477.9400000018</v>
      </c>
      <c r="M3" s="353">
        <f>IF(H3&lt;&gt;0,L3/H3,"")</f>
        <v>1.1695456973291989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4525</v>
      </c>
      <c r="B6" s="792">
        <v>41791</v>
      </c>
      <c r="C6" s="736">
        <v>1</v>
      </c>
      <c r="D6" s="792">
        <v>105009</v>
      </c>
      <c r="E6" s="736">
        <v>2.512718049340767</v>
      </c>
      <c r="F6" s="792">
        <v>463597</v>
      </c>
      <c r="G6" s="741">
        <v>11.093225814170514</v>
      </c>
      <c r="H6" s="792">
        <v>904.75</v>
      </c>
      <c r="I6" s="736">
        <v>1</v>
      </c>
      <c r="J6" s="792">
        <v>1809.5</v>
      </c>
      <c r="K6" s="736">
        <v>2</v>
      </c>
      <c r="L6" s="792">
        <v>2714.25</v>
      </c>
      <c r="M6" s="741">
        <v>3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4526</v>
      </c>
      <c r="B7" s="793">
        <v>46727</v>
      </c>
      <c r="C7" s="661">
        <v>1</v>
      </c>
      <c r="D7" s="793">
        <v>78295</v>
      </c>
      <c r="E7" s="661">
        <v>1.6755837096325465</v>
      </c>
      <c r="F7" s="793">
        <v>80508</v>
      </c>
      <c r="G7" s="677">
        <v>1.7229439082329274</v>
      </c>
      <c r="H7" s="793"/>
      <c r="I7" s="661"/>
      <c r="J7" s="793"/>
      <c r="K7" s="661"/>
      <c r="L7" s="793">
        <v>904.75</v>
      </c>
      <c r="M7" s="677"/>
      <c r="N7" s="793"/>
      <c r="O7" s="661"/>
      <c r="P7" s="793"/>
      <c r="Q7" s="661"/>
      <c r="R7" s="793"/>
      <c r="S7" s="700"/>
    </row>
    <row r="8" spans="1:19" ht="14.4" customHeight="1" x14ac:dyDescent="0.3">
      <c r="A8" s="687" t="s">
        <v>4527</v>
      </c>
      <c r="B8" s="793">
        <v>3768</v>
      </c>
      <c r="C8" s="661">
        <v>1</v>
      </c>
      <c r="D8" s="793">
        <v>20098</v>
      </c>
      <c r="E8" s="661">
        <v>5.3338641188959661</v>
      </c>
      <c r="F8" s="793">
        <v>26969</v>
      </c>
      <c r="G8" s="677">
        <v>7.1573779193205942</v>
      </c>
      <c r="H8" s="793"/>
      <c r="I8" s="661"/>
      <c r="J8" s="793">
        <v>904.75</v>
      </c>
      <c r="K8" s="661"/>
      <c r="L8" s="793"/>
      <c r="M8" s="677"/>
      <c r="N8" s="793"/>
      <c r="O8" s="661"/>
      <c r="P8" s="793"/>
      <c r="Q8" s="661"/>
      <c r="R8" s="793"/>
      <c r="S8" s="700"/>
    </row>
    <row r="9" spans="1:19" ht="14.4" customHeight="1" x14ac:dyDescent="0.3">
      <c r="A9" s="687" t="s">
        <v>4528</v>
      </c>
      <c r="B9" s="793">
        <v>4641168</v>
      </c>
      <c r="C9" s="661">
        <v>1</v>
      </c>
      <c r="D9" s="793">
        <v>4889185</v>
      </c>
      <c r="E9" s="661">
        <v>1.053438487897874</v>
      </c>
      <c r="F9" s="793">
        <v>5107641</v>
      </c>
      <c r="G9" s="677">
        <v>1.1005076739303554</v>
      </c>
      <c r="H9" s="793">
        <v>165189.59000000003</v>
      </c>
      <c r="I9" s="661">
        <v>1</v>
      </c>
      <c r="J9" s="793">
        <v>320089.45000000007</v>
      </c>
      <c r="K9" s="661">
        <v>1.9377095735875367</v>
      </c>
      <c r="L9" s="793">
        <v>323092</v>
      </c>
      <c r="M9" s="677">
        <v>1.9558859610947636</v>
      </c>
      <c r="N9" s="793"/>
      <c r="O9" s="661"/>
      <c r="P9" s="793"/>
      <c r="Q9" s="661"/>
      <c r="R9" s="793"/>
      <c r="S9" s="700"/>
    </row>
    <row r="10" spans="1:19" ht="14.4" customHeight="1" x14ac:dyDescent="0.3">
      <c r="A10" s="687" t="s">
        <v>4529</v>
      </c>
      <c r="B10" s="793">
        <v>1706669</v>
      </c>
      <c r="C10" s="661">
        <v>1</v>
      </c>
      <c r="D10" s="793">
        <v>1705726</v>
      </c>
      <c r="E10" s="661">
        <v>0.99944746169292342</v>
      </c>
      <c r="F10" s="793">
        <v>1684036</v>
      </c>
      <c r="G10" s="677">
        <v>0.98673849469346431</v>
      </c>
      <c r="H10" s="793">
        <v>23271.419999999995</v>
      </c>
      <c r="I10" s="661">
        <v>1</v>
      </c>
      <c r="J10" s="793">
        <v>59733.549999999988</v>
      </c>
      <c r="K10" s="661">
        <v>2.5668201596636564</v>
      </c>
      <c r="L10" s="793">
        <v>84486.01999999999</v>
      </c>
      <c r="M10" s="677">
        <v>3.630462601766459</v>
      </c>
      <c r="N10" s="793"/>
      <c r="O10" s="661"/>
      <c r="P10" s="793"/>
      <c r="Q10" s="661"/>
      <c r="R10" s="793"/>
      <c r="S10" s="700"/>
    </row>
    <row r="11" spans="1:19" ht="14.4" customHeight="1" x14ac:dyDescent="0.3">
      <c r="A11" s="687" t="s">
        <v>4530</v>
      </c>
      <c r="B11" s="793">
        <v>3061348</v>
      </c>
      <c r="C11" s="661">
        <v>1</v>
      </c>
      <c r="D11" s="793">
        <v>3427662</v>
      </c>
      <c r="E11" s="661">
        <v>1.1196577455421599</v>
      </c>
      <c r="F11" s="793">
        <v>3735790</v>
      </c>
      <c r="G11" s="677">
        <v>1.2203088312730208</v>
      </c>
      <c r="H11" s="793">
        <v>38500.449999999997</v>
      </c>
      <c r="I11" s="661">
        <v>1</v>
      </c>
      <c r="J11" s="793">
        <v>278081.92000000004</v>
      </c>
      <c r="K11" s="661">
        <v>7.2228225903853085</v>
      </c>
      <c r="L11" s="793">
        <v>334353.7</v>
      </c>
      <c r="M11" s="677">
        <v>8.6844101822186506</v>
      </c>
      <c r="N11" s="793"/>
      <c r="O11" s="661"/>
      <c r="P11" s="793"/>
      <c r="Q11" s="661"/>
      <c r="R11" s="793"/>
      <c r="S11" s="700"/>
    </row>
    <row r="12" spans="1:19" ht="14.4" customHeight="1" x14ac:dyDescent="0.3">
      <c r="A12" s="687" t="s">
        <v>2360</v>
      </c>
      <c r="B12" s="793">
        <v>24448228</v>
      </c>
      <c r="C12" s="661">
        <v>1</v>
      </c>
      <c r="D12" s="793">
        <v>21388575</v>
      </c>
      <c r="E12" s="661">
        <v>0.87485174794672238</v>
      </c>
      <c r="F12" s="793">
        <v>22957451</v>
      </c>
      <c r="G12" s="677">
        <v>0.93902310629629271</v>
      </c>
      <c r="H12" s="793">
        <v>2818060.7399999998</v>
      </c>
      <c r="I12" s="661">
        <v>1</v>
      </c>
      <c r="J12" s="793">
        <v>3122868.3699999996</v>
      </c>
      <c r="K12" s="661">
        <v>1.1081621931257593</v>
      </c>
      <c r="L12" s="793">
        <v>2196661.5600000024</v>
      </c>
      <c r="M12" s="677">
        <v>0.77949404312697768</v>
      </c>
      <c r="N12" s="793"/>
      <c r="O12" s="661"/>
      <c r="P12" s="793"/>
      <c r="Q12" s="661"/>
      <c r="R12" s="793"/>
      <c r="S12" s="700"/>
    </row>
    <row r="13" spans="1:19" ht="14.4" customHeight="1" x14ac:dyDescent="0.3">
      <c r="A13" s="687" t="s">
        <v>4531</v>
      </c>
      <c r="B13" s="793">
        <v>2531250</v>
      </c>
      <c r="C13" s="661">
        <v>1</v>
      </c>
      <c r="D13" s="793">
        <v>3054446</v>
      </c>
      <c r="E13" s="661">
        <v>1.2066947160493826</v>
      </c>
      <c r="F13" s="793">
        <v>3092693</v>
      </c>
      <c r="G13" s="677">
        <v>1.2218046419753086</v>
      </c>
      <c r="H13" s="793">
        <v>21714</v>
      </c>
      <c r="I13" s="661">
        <v>1</v>
      </c>
      <c r="J13" s="793">
        <v>109474.75</v>
      </c>
      <c r="K13" s="661">
        <v>5.041666666666667</v>
      </c>
      <c r="L13" s="793">
        <v>116712.75</v>
      </c>
      <c r="M13" s="677">
        <v>5.375</v>
      </c>
      <c r="N13" s="793"/>
      <c r="O13" s="661"/>
      <c r="P13" s="793"/>
      <c r="Q13" s="661"/>
      <c r="R13" s="793"/>
      <c r="S13" s="700"/>
    </row>
    <row r="14" spans="1:19" ht="14.4" customHeight="1" x14ac:dyDescent="0.3">
      <c r="A14" s="687" t="s">
        <v>4532</v>
      </c>
      <c r="B14" s="793">
        <v>37649</v>
      </c>
      <c r="C14" s="661">
        <v>1</v>
      </c>
      <c r="D14" s="793">
        <v>68220</v>
      </c>
      <c r="E14" s="661">
        <v>1.8120003187335654</v>
      </c>
      <c r="F14" s="793">
        <v>74805</v>
      </c>
      <c r="G14" s="677">
        <v>1.9869053626922362</v>
      </c>
      <c r="H14" s="793"/>
      <c r="I14" s="661"/>
      <c r="J14" s="793">
        <v>3619</v>
      </c>
      <c r="K14" s="661"/>
      <c r="L14" s="793">
        <v>4523.75</v>
      </c>
      <c r="M14" s="677"/>
      <c r="N14" s="793"/>
      <c r="O14" s="661"/>
      <c r="P14" s="793"/>
      <c r="Q14" s="661"/>
      <c r="R14" s="793"/>
      <c r="S14" s="700"/>
    </row>
    <row r="15" spans="1:19" ht="14.4" customHeight="1" x14ac:dyDescent="0.3">
      <c r="A15" s="687" t="s">
        <v>4533</v>
      </c>
      <c r="B15" s="793">
        <v>2112411</v>
      </c>
      <c r="C15" s="661">
        <v>1</v>
      </c>
      <c r="D15" s="793">
        <v>2339794</v>
      </c>
      <c r="E15" s="661">
        <v>1.1076414580306579</v>
      </c>
      <c r="F15" s="793">
        <v>2726996</v>
      </c>
      <c r="G15" s="677">
        <v>1.2909400680075989</v>
      </c>
      <c r="H15" s="793">
        <v>7981.14</v>
      </c>
      <c r="I15" s="661">
        <v>1</v>
      </c>
      <c r="J15" s="793">
        <v>42523.25</v>
      </c>
      <c r="K15" s="661">
        <v>5.3279669320422895</v>
      </c>
      <c r="L15" s="793">
        <v>33718.39</v>
      </c>
      <c r="M15" s="677">
        <v>4.2247586184429791</v>
      </c>
      <c r="N15" s="793"/>
      <c r="O15" s="661"/>
      <c r="P15" s="793"/>
      <c r="Q15" s="661"/>
      <c r="R15" s="793"/>
      <c r="S15" s="700"/>
    </row>
    <row r="16" spans="1:19" ht="14.4" customHeight="1" x14ac:dyDescent="0.3">
      <c r="A16" s="687" t="s">
        <v>4534</v>
      </c>
      <c r="B16" s="793">
        <v>3535379</v>
      </c>
      <c r="C16" s="661">
        <v>1</v>
      </c>
      <c r="D16" s="793">
        <v>3834150</v>
      </c>
      <c r="E16" s="661">
        <v>1.0845089027230179</v>
      </c>
      <c r="F16" s="793">
        <v>3906669</v>
      </c>
      <c r="G16" s="677">
        <v>1.1050212721182084</v>
      </c>
      <c r="H16" s="793">
        <v>21249.319999999996</v>
      </c>
      <c r="I16" s="661">
        <v>1</v>
      </c>
      <c r="J16" s="793">
        <v>198469.30000000005</v>
      </c>
      <c r="K16" s="661">
        <v>9.3400306456865483</v>
      </c>
      <c r="L16" s="793">
        <v>278676.28000000003</v>
      </c>
      <c r="M16" s="677">
        <v>13.114597549474528</v>
      </c>
      <c r="N16" s="793"/>
      <c r="O16" s="661"/>
      <c r="P16" s="793"/>
      <c r="Q16" s="661"/>
      <c r="R16" s="793"/>
      <c r="S16" s="700"/>
    </row>
    <row r="17" spans="1:19" ht="14.4" customHeight="1" x14ac:dyDescent="0.3">
      <c r="A17" s="687" t="s">
        <v>4535</v>
      </c>
      <c r="B17" s="793">
        <v>1207523</v>
      </c>
      <c r="C17" s="661">
        <v>1</v>
      </c>
      <c r="D17" s="793">
        <v>1608242</v>
      </c>
      <c r="E17" s="661">
        <v>1.3318520641014706</v>
      </c>
      <c r="F17" s="793">
        <v>1836576</v>
      </c>
      <c r="G17" s="677">
        <v>1.5209449426636179</v>
      </c>
      <c r="H17" s="793">
        <v>18337.64</v>
      </c>
      <c r="I17" s="661">
        <v>1</v>
      </c>
      <c r="J17" s="793">
        <v>71717.89</v>
      </c>
      <c r="K17" s="661">
        <v>3.9109661875792088</v>
      </c>
      <c r="L17" s="793">
        <v>91379.75</v>
      </c>
      <c r="M17" s="677">
        <v>4.9831794058559336</v>
      </c>
      <c r="N17" s="793"/>
      <c r="O17" s="661"/>
      <c r="P17" s="793"/>
      <c r="Q17" s="661"/>
      <c r="R17" s="793"/>
      <c r="S17" s="700"/>
    </row>
    <row r="18" spans="1:19" ht="14.4" customHeight="1" x14ac:dyDescent="0.3">
      <c r="A18" s="687" t="s">
        <v>4536</v>
      </c>
      <c r="B18" s="793">
        <v>1617505</v>
      </c>
      <c r="C18" s="661">
        <v>1</v>
      </c>
      <c r="D18" s="793">
        <v>1732520</v>
      </c>
      <c r="E18" s="661">
        <v>1.0711064262552512</v>
      </c>
      <c r="F18" s="793">
        <v>1409654</v>
      </c>
      <c r="G18" s="677">
        <v>0.87149900618545229</v>
      </c>
      <c r="H18" s="793">
        <v>6333.25</v>
      </c>
      <c r="I18" s="661">
        <v>1</v>
      </c>
      <c r="J18" s="793">
        <v>9952.25</v>
      </c>
      <c r="K18" s="661">
        <v>1.5714285714285714</v>
      </c>
      <c r="L18" s="793">
        <v>7238</v>
      </c>
      <c r="M18" s="677">
        <v>1.1428571428571428</v>
      </c>
      <c r="N18" s="793"/>
      <c r="O18" s="661"/>
      <c r="P18" s="793"/>
      <c r="Q18" s="661"/>
      <c r="R18" s="793"/>
      <c r="S18" s="700"/>
    </row>
    <row r="19" spans="1:19" ht="14.4" customHeight="1" x14ac:dyDescent="0.3">
      <c r="A19" s="687" t="s">
        <v>4537</v>
      </c>
      <c r="B19" s="793">
        <v>311114</v>
      </c>
      <c r="C19" s="661">
        <v>1</v>
      </c>
      <c r="D19" s="793">
        <v>328911</v>
      </c>
      <c r="E19" s="661">
        <v>1.057204111676106</v>
      </c>
      <c r="F19" s="793">
        <v>338085</v>
      </c>
      <c r="G19" s="677">
        <v>1.0866916950056893</v>
      </c>
      <c r="H19" s="793"/>
      <c r="I19" s="661"/>
      <c r="J19" s="793">
        <v>1809.5</v>
      </c>
      <c r="K19" s="661"/>
      <c r="L19" s="793">
        <v>24428.25</v>
      </c>
      <c r="M19" s="677"/>
      <c r="N19" s="793"/>
      <c r="O19" s="661"/>
      <c r="P19" s="793"/>
      <c r="Q19" s="661"/>
      <c r="R19" s="793"/>
      <c r="S19" s="700"/>
    </row>
    <row r="20" spans="1:19" ht="14.4" customHeight="1" x14ac:dyDescent="0.3">
      <c r="A20" s="687" t="s">
        <v>4538</v>
      </c>
      <c r="B20" s="793">
        <v>152000</v>
      </c>
      <c r="C20" s="661">
        <v>1</v>
      </c>
      <c r="D20" s="793">
        <v>172273</v>
      </c>
      <c r="E20" s="661">
        <v>1.133375</v>
      </c>
      <c r="F20" s="793">
        <v>195541</v>
      </c>
      <c r="G20" s="677">
        <v>1.2864539473684211</v>
      </c>
      <c r="H20" s="793">
        <v>904.75</v>
      </c>
      <c r="I20" s="661">
        <v>1</v>
      </c>
      <c r="J20" s="793">
        <v>5428.5</v>
      </c>
      <c r="K20" s="661">
        <v>6</v>
      </c>
      <c r="L20" s="793">
        <v>9952.25</v>
      </c>
      <c r="M20" s="677">
        <v>11</v>
      </c>
      <c r="N20" s="793"/>
      <c r="O20" s="661"/>
      <c r="P20" s="793"/>
      <c r="Q20" s="661"/>
      <c r="R20" s="793"/>
      <c r="S20" s="700"/>
    </row>
    <row r="21" spans="1:19" ht="14.4" customHeight="1" x14ac:dyDescent="0.3">
      <c r="A21" s="687" t="s">
        <v>4539</v>
      </c>
      <c r="B21" s="793">
        <v>150528</v>
      </c>
      <c r="C21" s="661">
        <v>1</v>
      </c>
      <c r="D21" s="793">
        <v>169999</v>
      </c>
      <c r="E21" s="661">
        <v>1.1293513499149659</v>
      </c>
      <c r="F21" s="793">
        <v>145710</v>
      </c>
      <c r="G21" s="677">
        <v>0.96799266581632648</v>
      </c>
      <c r="H21" s="793">
        <v>904.75</v>
      </c>
      <c r="I21" s="661">
        <v>1</v>
      </c>
      <c r="J21" s="793">
        <v>5671.14</v>
      </c>
      <c r="K21" s="661">
        <v>6.2681845813760715</v>
      </c>
      <c r="L21" s="793">
        <v>3619</v>
      </c>
      <c r="M21" s="677">
        <v>4</v>
      </c>
      <c r="N21" s="793"/>
      <c r="O21" s="661"/>
      <c r="P21" s="793"/>
      <c r="Q21" s="661"/>
      <c r="R21" s="793"/>
      <c r="S21" s="700"/>
    </row>
    <row r="22" spans="1:19" ht="14.4" customHeight="1" x14ac:dyDescent="0.3">
      <c r="A22" s="687" t="s">
        <v>4540</v>
      </c>
      <c r="B22" s="793">
        <v>58096</v>
      </c>
      <c r="C22" s="661">
        <v>1</v>
      </c>
      <c r="D22" s="793">
        <v>47257</v>
      </c>
      <c r="E22" s="661">
        <v>0.81342949600660974</v>
      </c>
      <c r="F22" s="793">
        <v>33167</v>
      </c>
      <c r="G22" s="677">
        <v>0.57089988983751028</v>
      </c>
      <c r="H22" s="793"/>
      <c r="I22" s="661"/>
      <c r="J22" s="793"/>
      <c r="K22" s="661"/>
      <c r="L22" s="793"/>
      <c r="M22" s="677"/>
      <c r="N22" s="793"/>
      <c r="O22" s="661"/>
      <c r="P22" s="793"/>
      <c r="Q22" s="661"/>
      <c r="R22" s="793"/>
      <c r="S22" s="700"/>
    </row>
    <row r="23" spans="1:19" ht="14.4" customHeight="1" x14ac:dyDescent="0.3">
      <c r="A23" s="687" t="s">
        <v>4541</v>
      </c>
      <c r="B23" s="793"/>
      <c r="C23" s="661"/>
      <c r="D23" s="793">
        <v>327</v>
      </c>
      <c r="E23" s="661"/>
      <c r="F23" s="793">
        <v>235</v>
      </c>
      <c r="G23" s="677"/>
      <c r="H23" s="793"/>
      <c r="I23" s="661"/>
      <c r="J23" s="793"/>
      <c r="K23" s="661"/>
      <c r="L23" s="793"/>
      <c r="M23" s="677"/>
      <c r="N23" s="793"/>
      <c r="O23" s="661"/>
      <c r="P23" s="793"/>
      <c r="Q23" s="661"/>
      <c r="R23" s="793"/>
      <c r="S23" s="700"/>
    </row>
    <row r="24" spans="1:19" ht="14.4" customHeight="1" x14ac:dyDescent="0.3">
      <c r="A24" s="687" t="s">
        <v>4542</v>
      </c>
      <c r="B24" s="793">
        <v>51219</v>
      </c>
      <c r="C24" s="661">
        <v>1</v>
      </c>
      <c r="D24" s="793">
        <v>41230</v>
      </c>
      <c r="E24" s="661">
        <v>0.80497471641383078</v>
      </c>
      <c r="F24" s="793">
        <v>25131</v>
      </c>
      <c r="G24" s="677">
        <v>0.49065776372049436</v>
      </c>
      <c r="H24" s="793"/>
      <c r="I24" s="661"/>
      <c r="J24" s="793"/>
      <c r="K24" s="661"/>
      <c r="L24" s="793"/>
      <c r="M24" s="677"/>
      <c r="N24" s="793"/>
      <c r="O24" s="661"/>
      <c r="P24" s="793"/>
      <c r="Q24" s="661"/>
      <c r="R24" s="793"/>
      <c r="S24" s="700"/>
    </row>
    <row r="25" spans="1:19" ht="14.4" customHeight="1" x14ac:dyDescent="0.3">
      <c r="A25" s="687" t="s">
        <v>4543</v>
      </c>
      <c r="B25" s="793">
        <v>353709</v>
      </c>
      <c r="C25" s="661">
        <v>1</v>
      </c>
      <c r="D25" s="793">
        <v>428542</v>
      </c>
      <c r="E25" s="661">
        <v>1.2115665702597334</v>
      </c>
      <c r="F25" s="793">
        <v>491250</v>
      </c>
      <c r="G25" s="677">
        <v>1.3888535491039244</v>
      </c>
      <c r="H25" s="793">
        <v>1809.5</v>
      </c>
      <c r="I25" s="661">
        <v>1</v>
      </c>
      <c r="J25" s="793"/>
      <c r="K25" s="661"/>
      <c r="L25" s="793">
        <v>8142.75</v>
      </c>
      <c r="M25" s="677">
        <v>4.5</v>
      </c>
      <c r="N25" s="793"/>
      <c r="O25" s="661"/>
      <c r="P25" s="793"/>
      <c r="Q25" s="661"/>
      <c r="R25" s="793"/>
      <c r="S25" s="700"/>
    </row>
    <row r="26" spans="1:19" ht="14.4" customHeight="1" x14ac:dyDescent="0.3">
      <c r="A26" s="687" t="s">
        <v>4544</v>
      </c>
      <c r="B26" s="793">
        <v>27684</v>
      </c>
      <c r="C26" s="661">
        <v>1</v>
      </c>
      <c r="D26" s="793">
        <v>54238</v>
      </c>
      <c r="E26" s="661">
        <v>1.9591821991041758</v>
      </c>
      <c r="F26" s="793">
        <v>43592</v>
      </c>
      <c r="G26" s="677">
        <v>1.5746279439387372</v>
      </c>
      <c r="H26" s="793">
        <v>8007.119999999999</v>
      </c>
      <c r="I26" s="661">
        <v>1</v>
      </c>
      <c r="J26" s="793">
        <v>13852.939999999997</v>
      </c>
      <c r="K26" s="661">
        <v>1.7300777308195705</v>
      </c>
      <c r="L26" s="793">
        <v>23536.079999999994</v>
      </c>
      <c r="M26" s="677">
        <v>2.939393939393939</v>
      </c>
      <c r="N26" s="793"/>
      <c r="O26" s="661"/>
      <c r="P26" s="793"/>
      <c r="Q26" s="661"/>
      <c r="R26" s="793"/>
      <c r="S26" s="700"/>
    </row>
    <row r="27" spans="1:19" ht="14.4" customHeight="1" x14ac:dyDescent="0.3">
      <c r="A27" s="687" t="s">
        <v>4545</v>
      </c>
      <c r="B27" s="793">
        <v>4223</v>
      </c>
      <c r="C27" s="661">
        <v>1</v>
      </c>
      <c r="D27" s="793">
        <v>6224</v>
      </c>
      <c r="E27" s="661">
        <v>1.4738337674638882</v>
      </c>
      <c r="F27" s="793">
        <v>5275</v>
      </c>
      <c r="G27" s="677">
        <v>1.2491120056831637</v>
      </c>
      <c r="H27" s="793"/>
      <c r="I27" s="661"/>
      <c r="J27" s="793">
        <v>500</v>
      </c>
      <c r="K27" s="661"/>
      <c r="L27" s="793"/>
      <c r="M27" s="677"/>
      <c r="N27" s="793"/>
      <c r="O27" s="661"/>
      <c r="P27" s="793"/>
      <c r="Q27" s="661"/>
      <c r="R27" s="793"/>
      <c r="S27" s="700"/>
    </row>
    <row r="28" spans="1:19" ht="14.4" customHeight="1" x14ac:dyDescent="0.3">
      <c r="A28" s="687" t="s">
        <v>4546</v>
      </c>
      <c r="B28" s="793">
        <v>2629771</v>
      </c>
      <c r="C28" s="661">
        <v>1</v>
      </c>
      <c r="D28" s="793">
        <v>2514894</v>
      </c>
      <c r="E28" s="661">
        <v>0.95631672871896445</v>
      </c>
      <c r="F28" s="793">
        <v>2560083</v>
      </c>
      <c r="G28" s="677">
        <v>0.97350035421335168</v>
      </c>
      <c r="H28" s="793">
        <v>18551.659999999993</v>
      </c>
      <c r="I28" s="661">
        <v>1</v>
      </c>
      <c r="J28" s="793">
        <v>28372.289999999986</v>
      </c>
      <c r="K28" s="661">
        <v>1.5293666442787328</v>
      </c>
      <c r="L28" s="793">
        <v>39780.379999999983</v>
      </c>
      <c r="M28" s="677">
        <v>2.1443029895976964</v>
      </c>
      <c r="N28" s="793"/>
      <c r="O28" s="661"/>
      <c r="P28" s="793"/>
      <c r="Q28" s="661"/>
      <c r="R28" s="793"/>
      <c r="S28" s="700"/>
    </row>
    <row r="29" spans="1:19" ht="14.4" customHeight="1" x14ac:dyDescent="0.3">
      <c r="A29" s="687" t="s">
        <v>4547</v>
      </c>
      <c r="B29" s="793">
        <v>3792</v>
      </c>
      <c r="C29" s="661">
        <v>1</v>
      </c>
      <c r="D29" s="793">
        <v>2990</v>
      </c>
      <c r="E29" s="661">
        <v>0.7885021097046413</v>
      </c>
      <c r="F29" s="793">
        <v>5869</v>
      </c>
      <c r="G29" s="677">
        <v>1.5477320675105486</v>
      </c>
      <c r="H29" s="793"/>
      <c r="I29" s="661"/>
      <c r="J29" s="793"/>
      <c r="K29" s="661"/>
      <c r="L29" s="793"/>
      <c r="M29" s="677"/>
      <c r="N29" s="793"/>
      <c r="O29" s="661"/>
      <c r="P29" s="793"/>
      <c r="Q29" s="661"/>
      <c r="R29" s="793"/>
      <c r="S29" s="700"/>
    </row>
    <row r="30" spans="1:19" ht="14.4" customHeight="1" x14ac:dyDescent="0.3">
      <c r="A30" s="687" t="s">
        <v>4548</v>
      </c>
      <c r="B30" s="793">
        <v>17239</v>
      </c>
      <c r="C30" s="661">
        <v>1</v>
      </c>
      <c r="D30" s="793">
        <v>13400</v>
      </c>
      <c r="E30" s="661">
        <v>0.77730726840303965</v>
      </c>
      <c r="F30" s="793">
        <v>40112</v>
      </c>
      <c r="G30" s="677">
        <v>2.326817100759905</v>
      </c>
      <c r="H30" s="793"/>
      <c r="I30" s="661"/>
      <c r="J30" s="793">
        <v>904.75</v>
      </c>
      <c r="K30" s="661"/>
      <c r="L30" s="793"/>
      <c r="M30" s="677"/>
      <c r="N30" s="793"/>
      <c r="O30" s="661"/>
      <c r="P30" s="793"/>
      <c r="Q30" s="661"/>
      <c r="R30" s="793"/>
      <c r="S30" s="700"/>
    </row>
    <row r="31" spans="1:19" ht="14.4" customHeight="1" thickBot="1" x14ac:dyDescent="0.35">
      <c r="A31" s="795" t="s">
        <v>4549</v>
      </c>
      <c r="B31" s="794">
        <v>3808961</v>
      </c>
      <c r="C31" s="667">
        <v>1</v>
      </c>
      <c r="D31" s="794">
        <v>3636206</v>
      </c>
      <c r="E31" s="667">
        <v>0.95464511188221668</v>
      </c>
      <c r="F31" s="794">
        <v>3302429</v>
      </c>
      <c r="G31" s="678">
        <v>0.86701570323245636</v>
      </c>
      <c r="H31" s="794">
        <v>57626.89</v>
      </c>
      <c r="I31" s="667">
        <v>1</v>
      </c>
      <c r="J31" s="794">
        <v>157214.75</v>
      </c>
      <c r="K31" s="667">
        <v>2.7281491331564136</v>
      </c>
      <c r="L31" s="794">
        <v>169558.03</v>
      </c>
      <c r="M31" s="678">
        <v>2.9423421947635906</v>
      </c>
      <c r="N31" s="794"/>
      <c r="O31" s="667"/>
      <c r="P31" s="794"/>
      <c r="Q31" s="667"/>
      <c r="R31" s="794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5099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78263.62</v>
      </c>
      <c r="G3" s="212">
        <f t="shared" si="0"/>
        <v>55769098.970000006</v>
      </c>
      <c r="H3" s="212"/>
      <c r="I3" s="212"/>
      <c r="J3" s="212">
        <f t="shared" si="0"/>
        <v>85123.4</v>
      </c>
      <c r="K3" s="212">
        <f t="shared" si="0"/>
        <v>56101410.849999994</v>
      </c>
      <c r="L3" s="212"/>
      <c r="M3" s="212"/>
      <c r="N3" s="212">
        <f t="shared" si="0"/>
        <v>85701.84</v>
      </c>
      <c r="O3" s="212">
        <f t="shared" si="0"/>
        <v>58043341.939999998</v>
      </c>
      <c r="P3" s="79">
        <f>IF(G3=0,0,O3/G3)</f>
        <v>1.0407796254915895</v>
      </c>
      <c r="Q3" s="213">
        <f>IF(N3=0,0,O3/N3)</f>
        <v>677.27066233350411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4550</v>
      </c>
      <c r="B6" s="736" t="s">
        <v>4402</v>
      </c>
      <c r="C6" s="736" t="s">
        <v>4430</v>
      </c>
      <c r="D6" s="736" t="s">
        <v>4551</v>
      </c>
      <c r="E6" s="736" t="s">
        <v>4552</v>
      </c>
      <c r="F6" s="229">
        <v>1</v>
      </c>
      <c r="G6" s="229">
        <v>904.75</v>
      </c>
      <c r="H6" s="229">
        <v>1</v>
      </c>
      <c r="I6" s="229">
        <v>904.75</v>
      </c>
      <c r="J6" s="229">
        <v>2</v>
      </c>
      <c r="K6" s="229">
        <v>1809.5</v>
      </c>
      <c r="L6" s="229">
        <v>2</v>
      </c>
      <c r="M6" s="229">
        <v>904.75</v>
      </c>
      <c r="N6" s="229">
        <v>3</v>
      </c>
      <c r="O6" s="229">
        <v>2714.25</v>
      </c>
      <c r="P6" s="741">
        <v>3</v>
      </c>
      <c r="Q6" s="749">
        <v>904.75</v>
      </c>
    </row>
    <row r="7" spans="1:17" ht="14.4" customHeight="1" x14ac:dyDescent="0.3">
      <c r="A7" s="660" t="s">
        <v>4550</v>
      </c>
      <c r="B7" s="661" t="s">
        <v>4402</v>
      </c>
      <c r="C7" s="661" t="s">
        <v>4441</v>
      </c>
      <c r="D7" s="661" t="s">
        <v>4452</v>
      </c>
      <c r="E7" s="661" t="s">
        <v>4453</v>
      </c>
      <c r="F7" s="664">
        <v>16</v>
      </c>
      <c r="G7" s="664">
        <v>3712</v>
      </c>
      <c r="H7" s="664">
        <v>1</v>
      </c>
      <c r="I7" s="664">
        <v>232</v>
      </c>
      <c r="J7" s="664">
        <v>32</v>
      </c>
      <c r="K7" s="664">
        <v>7438</v>
      </c>
      <c r="L7" s="664">
        <v>2.0037715517241379</v>
      </c>
      <c r="M7" s="664">
        <v>232.4375</v>
      </c>
      <c r="N7" s="664">
        <v>94</v>
      </c>
      <c r="O7" s="664">
        <v>22090</v>
      </c>
      <c r="P7" s="677">
        <v>5.9509698275862073</v>
      </c>
      <c r="Q7" s="665">
        <v>235</v>
      </c>
    </row>
    <row r="8" spans="1:17" ht="14.4" customHeight="1" x14ac:dyDescent="0.3">
      <c r="A8" s="660" t="s">
        <v>4550</v>
      </c>
      <c r="B8" s="661" t="s">
        <v>4402</v>
      </c>
      <c r="C8" s="661" t="s">
        <v>4441</v>
      </c>
      <c r="D8" s="661" t="s">
        <v>4454</v>
      </c>
      <c r="E8" s="661" t="s">
        <v>4455</v>
      </c>
      <c r="F8" s="664">
        <v>13</v>
      </c>
      <c r="G8" s="664">
        <v>1508</v>
      </c>
      <c r="H8" s="664">
        <v>1</v>
      </c>
      <c r="I8" s="664">
        <v>116</v>
      </c>
      <c r="J8" s="664">
        <v>7</v>
      </c>
      <c r="K8" s="664">
        <v>816</v>
      </c>
      <c r="L8" s="664">
        <v>0.54111405835543769</v>
      </c>
      <c r="M8" s="664">
        <v>116.57142857142857</v>
      </c>
      <c r="N8" s="664">
        <v>136</v>
      </c>
      <c r="O8" s="664">
        <v>16048</v>
      </c>
      <c r="P8" s="677">
        <v>10.641909814323608</v>
      </c>
      <c r="Q8" s="665">
        <v>118</v>
      </c>
    </row>
    <row r="9" spans="1:17" ht="14.4" customHeight="1" x14ac:dyDescent="0.3">
      <c r="A9" s="660" t="s">
        <v>4550</v>
      </c>
      <c r="B9" s="661" t="s">
        <v>4402</v>
      </c>
      <c r="C9" s="661" t="s">
        <v>4441</v>
      </c>
      <c r="D9" s="661" t="s">
        <v>4458</v>
      </c>
      <c r="E9" s="661" t="s">
        <v>4459</v>
      </c>
      <c r="F9" s="664">
        <v>2</v>
      </c>
      <c r="G9" s="664">
        <v>968</v>
      </c>
      <c r="H9" s="664">
        <v>1</v>
      </c>
      <c r="I9" s="664">
        <v>484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4550</v>
      </c>
      <c r="B10" s="661" t="s">
        <v>4402</v>
      </c>
      <c r="C10" s="661" t="s">
        <v>4441</v>
      </c>
      <c r="D10" s="661" t="s">
        <v>4460</v>
      </c>
      <c r="E10" s="661" t="s">
        <v>4461</v>
      </c>
      <c r="F10" s="664">
        <v>4</v>
      </c>
      <c r="G10" s="664">
        <v>2708</v>
      </c>
      <c r="H10" s="664">
        <v>1</v>
      </c>
      <c r="I10" s="664">
        <v>677</v>
      </c>
      <c r="J10" s="664"/>
      <c r="K10" s="664"/>
      <c r="L10" s="664"/>
      <c r="M10" s="664"/>
      <c r="N10" s="664">
        <v>73</v>
      </c>
      <c r="O10" s="664">
        <v>49640</v>
      </c>
      <c r="P10" s="677">
        <v>18.330871491875921</v>
      </c>
      <c r="Q10" s="665">
        <v>680</v>
      </c>
    </row>
    <row r="11" spans="1:17" ht="14.4" customHeight="1" x14ac:dyDescent="0.3">
      <c r="A11" s="660" t="s">
        <v>4550</v>
      </c>
      <c r="B11" s="661" t="s">
        <v>4402</v>
      </c>
      <c r="C11" s="661" t="s">
        <v>4441</v>
      </c>
      <c r="D11" s="661" t="s">
        <v>4464</v>
      </c>
      <c r="E11" s="661" t="s">
        <v>4459</v>
      </c>
      <c r="F11" s="664">
        <v>1</v>
      </c>
      <c r="G11" s="664">
        <v>553</v>
      </c>
      <c r="H11" s="664">
        <v>1</v>
      </c>
      <c r="I11" s="664">
        <v>553</v>
      </c>
      <c r="J11" s="664"/>
      <c r="K11" s="664"/>
      <c r="L11" s="664"/>
      <c r="M11" s="664"/>
      <c r="N11" s="664">
        <v>1</v>
      </c>
      <c r="O11" s="664">
        <v>559</v>
      </c>
      <c r="P11" s="677">
        <v>1.0108499095840868</v>
      </c>
      <c r="Q11" s="665">
        <v>559</v>
      </c>
    </row>
    <row r="12" spans="1:17" ht="14.4" customHeight="1" x14ac:dyDescent="0.3">
      <c r="A12" s="660" t="s">
        <v>4550</v>
      </c>
      <c r="B12" s="661" t="s">
        <v>4402</v>
      </c>
      <c r="C12" s="661" t="s">
        <v>4441</v>
      </c>
      <c r="D12" s="661" t="s">
        <v>4465</v>
      </c>
      <c r="E12" s="661" t="s">
        <v>4461</v>
      </c>
      <c r="F12" s="664"/>
      <c r="G12" s="664"/>
      <c r="H12" s="664"/>
      <c r="I12" s="664"/>
      <c r="J12" s="664">
        <v>9</v>
      </c>
      <c r="K12" s="664">
        <v>6714</v>
      </c>
      <c r="L12" s="664"/>
      <c r="M12" s="664">
        <v>746</v>
      </c>
      <c r="N12" s="664">
        <v>9</v>
      </c>
      <c r="O12" s="664">
        <v>6768</v>
      </c>
      <c r="P12" s="677"/>
      <c r="Q12" s="665">
        <v>752</v>
      </c>
    </row>
    <row r="13" spans="1:17" ht="14.4" customHeight="1" x14ac:dyDescent="0.3">
      <c r="A13" s="660" t="s">
        <v>4550</v>
      </c>
      <c r="B13" s="661" t="s">
        <v>4402</v>
      </c>
      <c r="C13" s="661" t="s">
        <v>4441</v>
      </c>
      <c r="D13" s="661" t="s">
        <v>4553</v>
      </c>
      <c r="E13" s="661" t="s">
        <v>4554</v>
      </c>
      <c r="F13" s="664">
        <v>17</v>
      </c>
      <c r="G13" s="664">
        <v>13651</v>
      </c>
      <c r="H13" s="664">
        <v>1</v>
      </c>
      <c r="I13" s="664">
        <v>803</v>
      </c>
      <c r="J13" s="664">
        <v>65</v>
      </c>
      <c r="K13" s="664">
        <v>52283</v>
      </c>
      <c r="L13" s="664">
        <v>3.8299758259468173</v>
      </c>
      <c r="M13" s="664">
        <v>804.35384615384612</v>
      </c>
      <c r="N13" s="664">
        <v>318</v>
      </c>
      <c r="O13" s="664">
        <v>257262</v>
      </c>
      <c r="P13" s="677">
        <v>18.845652333162406</v>
      </c>
      <c r="Q13" s="665">
        <v>809</v>
      </c>
    </row>
    <row r="14" spans="1:17" ht="14.4" customHeight="1" x14ac:dyDescent="0.3">
      <c r="A14" s="660" t="s">
        <v>4550</v>
      </c>
      <c r="B14" s="661" t="s">
        <v>4402</v>
      </c>
      <c r="C14" s="661" t="s">
        <v>4441</v>
      </c>
      <c r="D14" s="661" t="s">
        <v>4466</v>
      </c>
      <c r="E14" s="661" t="s">
        <v>4467</v>
      </c>
      <c r="F14" s="664">
        <v>1</v>
      </c>
      <c r="G14" s="664">
        <v>439</v>
      </c>
      <c r="H14" s="664">
        <v>1</v>
      </c>
      <c r="I14" s="664">
        <v>439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4550</v>
      </c>
      <c r="B15" s="661" t="s">
        <v>4402</v>
      </c>
      <c r="C15" s="661" t="s">
        <v>4441</v>
      </c>
      <c r="D15" s="661" t="s">
        <v>4470</v>
      </c>
      <c r="E15" s="661" t="s">
        <v>4471</v>
      </c>
      <c r="F15" s="664">
        <v>3</v>
      </c>
      <c r="G15" s="664">
        <v>621</v>
      </c>
      <c r="H15" s="664">
        <v>1</v>
      </c>
      <c r="I15" s="664">
        <v>207</v>
      </c>
      <c r="J15" s="664">
        <v>5</v>
      </c>
      <c r="K15" s="664">
        <v>1039</v>
      </c>
      <c r="L15" s="664">
        <v>1.6731078904991949</v>
      </c>
      <c r="M15" s="664">
        <v>207.8</v>
      </c>
      <c r="N15" s="664">
        <v>32</v>
      </c>
      <c r="O15" s="664">
        <v>6720</v>
      </c>
      <c r="P15" s="677">
        <v>10.821256038647343</v>
      </c>
      <c r="Q15" s="665">
        <v>210</v>
      </c>
    </row>
    <row r="16" spans="1:17" ht="14.4" customHeight="1" x14ac:dyDescent="0.3">
      <c r="A16" s="660" t="s">
        <v>4550</v>
      </c>
      <c r="B16" s="661" t="s">
        <v>4402</v>
      </c>
      <c r="C16" s="661" t="s">
        <v>4441</v>
      </c>
      <c r="D16" s="661" t="s">
        <v>4474</v>
      </c>
      <c r="E16" s="661" t="s">
        <v>4475</v>
      </c>
      <c r="F16" s="664">
        <v>2</v>
      </c>
      <c r="G16" s="664">
        <v>654</v>
      </c>
      <c r="H16" s="664">
        <v>1</v>
      </c>
      <c r="I16" s="664">
        <v>327</v>
      </c>
      <c r="J16" s="664">
        <v>2</v>
      </c>
      <c r="K16" s="664">
        <v>654</v>
      </c>
      <c r="L16" s="664">
        <v>1</v>
      </c>
      <c r="M16" s="664">
        <v>327</v>
      </c>
      <c r="N16" s="664">
        <v>2</v>
      </c>
      <c r="O16" s="664">
        <v>662</v>
      </c>
      <c r="P16" s="677">
        <v>1.0122324159021407</v>
      </c>
      <c r="Q16" s="665">
        <v>331</v>
      </c>
    </row>
    <row r="17" spans="1:17" ht="14.4" customHeight="1" x14ac:dyDescent="0.3">
      <c r="A17" s="660" t="s">
        <v>4550</v>
      </c>
      <c r="B17" s="661" t="s">
        <v>4402</v>
      </c>
      <c r="C17" s="661" t="s">
        <v>4441</v>
      </c>
      <c r="D17" s="661" t="s">
        <v>4478</v>
      </c>
      <c r="E17" s="661" t="s">
        <v>4479</v>
      </c>
      <c r="F17" s="664">
        <v>23</v>
      </c>
      <c r="G17" s="664">
        <v>1886</v>
      </c>
      <c r="H17" s="664">
        <v>1</v>
      </c>
      <c r="I17" s="664">
        <v>82</v>
      </c>
      <c r="J17" s="664">
        <v>80</v>
      </c>
      <c r="K17" s="664">
        <v>6622</v>
      </c>
      <c r="L17" s="664">
        <v>3.5111346765641569</v>
      </c>
      <c r="M17" s="664">
        <v>82.775000000000006</v>
      </c>
      <c r="N17" s="664">
        <v>442</v>
      </c>
      <c r="O17" s="664">
        <v>37570</v>
      </c>
      <c r="P17" s="677">
        <v>19.920466595970307</v>
      </c>
      <c r="Q17" s="665">
        <v>85</v>
      </c>
    </row>
    <row r="18" spans="1:17" ht="14.4" customHeight="1" x14ac:dyDescent="0.3">
      <c r="A18" s="660" t="s">
        <v>4550</v>
      </c>
      <c r="B18" s="661" t="s">
        <v>4402</v>
      </c>
      <c r="C18" s="661" t="s">
        <v>4441</v>
      </c>
      <c r="D18" s="661" t="s">
        <v>4555</v>
      </c>
      <c r="E18" s="661" t="s">
        <v>4554</v>
      </c>
      <c r="F18" s="664"/>
      <c r="G18" s="664"/>
      <c r="H18" s="664"/>
      <c r="I18" s="664"/>
      <c r="J18" s="664">
        <v>10</v>
      </c>
      <c r="K18" s="664">
        <v>9302</v>
      </c>
      <c r="L18" s="664"/>
      <c r="M18" s="664">
        <v>930.2</v>
      </c>
      <c r="N18" s="664">
        <v>35</v>
      </c>
      <c r="O18" s="664">
        <v>32725</v>
      </c>
      <c r="P18" s="677"/>
      <c r="Q18" s="665">
        <v>935</v>
      </c>
    </row>
    <row r="19" spans="1:17" ht="14.4" customHeight="1" x14ac:dyDescent="0.3">
      <c r="A19" s="660" t="s">
        <v>4550</v>
      </c>
      <c r="B19" s="661" t="s">
        <v>4402</v>
      </c>
      <c r="C19" s="661" t="s">
        <v>4441</v>
      </c>
      <c r="D19" s="661" t="s">
        <v>4488</v>
      </c>
      <c r="E19" s="661" t="s">
        <v>4489</v>
      </c>
      <c r="F19" s="664">
        <v>7</v>
      </c>
      <c r="G19" s="664">
        <v>784</v>
      </c>
      <c r="H19" s="664">
        <v>1</v>
      </c>
      <c r="I19" s="664">
        <v>112</v>
      </c>
      <c r="J19" s="664">
        <v>8</v>
      </c>
      <c r="K19" s="664">
        <v>896</v>
      </c>
      <c r="L19" s="664">
        <v>1.1428571428571428</v>
      </c>
      <c r="M19" s="664">
        <v>112</v>
      </c>
      <c r="N19" s="664">
        <v>2</v>
      </c>
      <c r="O19" s="664">
        <v>228</v>
      </c>
      <c r="P19" s="677">
        <v>0.29081632653061223</v>
      </c>
      <c r="Q19" s="665">
        <v>114</v>
      </c>
    </row>
    <row r="20" spans="1:17" ht="14.4" customHeight="1" x14ac:dyDescent="0.3">
      <c r="A20" s="660" t="s">
        <v>4550</v>
      </c>
      <c r="B20" s="661" t="s">
        <v>4402</v>
      </c>
      <c r="C20" s="661" t="s">
        <v>4441</v>
      </c>
      <c r="D20" s="661" t="s">
        <v>4556</v>
      </c>
      <c r="E20" s="661" t="s">
        <v>4554</v>
      </c>
      <c r="F20" s="664">
        <v>3</v>
      </c>
      <c r="G20" s="664">
        <v>2202</v>
      </c>
      <c r="H20" s="664">
        <v>1</v>
      </c>
      <c r="I20" s="664">
        <v>734</v>
      </c>
      <c r="J20" s="664">
        <v>9</v>
      </c>
      <c r="K20" s="664">
        <v>6624</v>
      </c>
      <c r="L20" s="664">
        <v>3.0081743869209809</v>
      </c>
      <c r="M20" s="664">
        <v>736</v>
      </c>
      <c r="N20" s="664">
        <v>27</v>
      </c>
      <c r="O20" s="664">
        <v>19899</v>
      </c>
      <c r="P20" s="677">
        <v>9.0367847411444142</v>
      </c>
      <c r="Q20" s="665">
        <v>737</v>
      </c>
    </row>
    <row r="21" spans="1:17" ht="14.4" customHeight="1" x14ac:dyDescent="0.3">
      <c r="A21" s="660" t="s">
        <v>4550</v>
      </c>
      <c r="B21" s="661" t="s">
        <v>4402</v>
      </c>
      <c r="C21" s="661" t="s">
        <v>4441</v>
      </c>
      <c r="D21" s="661" t="s">
        <v>4557</v>
      </c>
      <c r="E21" s="661" t="s">
        <v>4558</v>
      </c>
      <c r="F21" s="664">
        <v>11</v>
      </c>
      <c r="G21" s="664">
        <v>5764</v>
      </c>
      <c r="H21" s="664">
        <v>1</v>
      </c>
      <c r="I21" s="664">
        <v>524</v>
      </c>
      <c r="J21" s="664">
        <v>17</v>
      </c>
      <c r="K21" s="664">
        <v>8912</v>
      </c>
      <c r="L21" s="664">
        <v>1.546148507980569</v>
      </c>
      <c r="M21" s="664">
        <v>524.23529411764707</v>
      </c>
      <c r="N21" s="664">
        <v>21</v>
      </c>
      <c r="O21" s="664">
        <v>11067</v>
      </c>
      <c r="P21" s="677">
        <v>1.9200208188757808</v>
      </c>
      <c r="Q21" s="665">
        <v>527</v>
      </c>
    </row>
    <row r="22" spans="1:17" ht="14.4" customHeight="1" x14ac:dyDescent="0.3">
      <c r="A22" s="660" t="s">
        <v>4550</v>
      </c>
      <c r="B22" s="661" t="s">
        <v>4402</v>
      </c>
      <c r="C22" s="661" t="s">
        <v>4441</v>
      </c>
      <c r="D22" s="661" t="s">
        <v>4496</v>
      </c>
      <c r="E22" s="661" t="s">
        <v>4497</v>
      </c>
      <c r="F22" s="664">
        <v>5</v>
      </c>
      <c r="G22" s="664">
        <v>1480</v>
      </c>
      <c r="H22" s="664">
        <v>1</v>
      </c>
      <c r="I22" s="664">
        <v>296</v>
      </c>
      <c r="J22" s="664">
        <v>4</v>
      </c>
      <c r="K22" s="664">
        <v>1186</v>
      </c>
      <c r="L22" s="664">
        <v>0.80135135135135138</v>
      </c>
      <c r="M22" s="664">
        <v>296.5</v>
      </c>
      <c r="N22" s="664">
        <v>1</v>
      </c>
      <c r="O22" s="664">
        <v>299</v>
      </c>
      <c r="P22" s="677">
        <v>0.20202702702702702</v>
      </c>
      <c r="Q22" s="665">
        <v>299</v>
      </c>
    </row>
    <row r="23" spans="1:17" ht="14.4" customHeight="1" x14ac:dyDescent="0.3">
      <c r="A23" s="660" t="s">
        <v>4550</v>
      </c>
      <c r="B23" s="661" t="s">
        <v>4402</v>
      </c>
      <c r="C23" s="661" t="s">
        <v>4441</v>
      </c>
      <c r="D23" s="661" t="s">
        <v>4559</v>
      </c>
      <c r="E23" s="661" t="s">
        <v>4471</v>
      </c>
      <c r="F23" s="664"/>
      <c r="G23" s="664"/>
      <c r="H23" s="664"/>
      <c r="I23" s="664"/>
      <c r="J23" s="664">
        <v>1</v>
      </c>
      <c r="K23" s="664">
        <v>174</v>
      </c>
      <c r="L23" s="664"/>
      <c r="M23" s="664">
        <v>174</v>
      </c>
      <c r="N23" s="664">
        <v>7</v>
      </c>
      <c r="O23" s="664">
        <v>1218</v>
      </c>
      <c r="P23" s="677"/>
      <c r="Q23" s="665">
        <v>174</v>
      </c>
    </row>
    <row r="24" spans="1:17" ht="14.4" customHeight="1" x14ac:dyDescent="0.3">
      <c r="A24" s="660" t="s">
        <v>4550</v>
      </c>
      <c r="B24" s="661" t="s">
        <v>4402</v>
      </c>
      <c r="C24" s="661" t="s">
        <v>4441</v>
      </c>
      <c r="D24" s="661" t="s">
        <v>4500</v>
      </c>
      <c r="E24" s="661" t="s">
        <v>4497</v>
      </c>
      <c r="F24" s="664">
        <v>5</v>
      </c>
      <c r="G24" s="664">
        <v>1825</v>
      </c>
      <c r="H24" s="664">
        <v>1</v>
      </c>
      <c r="I24" s="664">
        <v>365</v>
      </c>
      <c r="J24" s="664">
        <v>5</v>
      </c>
      <c r="K24" s="664">
        <v>1825</v>
      </c>
      <c r="L24" s="664">
        <v>1</v>
      </c>
      <c r="M24" s="664">
        <v>365</v>
      </c>
      <c r="N24" s="664">
        <v>2</v>
      </c>
      <c r="O24" s="664">
        <v>742</v>
      </c>
      <c r="P24" s="677">
        <v>0.40657534246575344</v>
      </c>
      <c r="Q24" s="665">
        <v>371</v>
      </c>
    </row>
    <row r="25" spans="1:17" ht="14.4" customHeight="1" x14ac:dyDescent="0.3">
      <c r="A25" s="660" t="s">
        <v>4550</v>
      </c>
      <c r="B25" s="661" t="s">
        <v>4402</v>
      </c>
      <c r="C25" s="661" t="s">
        <v>4441</v>
      </c>
      <c r="D25" s="661" t="s">
        <v>4560</v>
      </c>
      <c r="E25" s="661" t="s">
        <v>4561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100</v>
      </c>
      <c r="P25" s="677"/>
      <c r="Q25" s="665">
        <v>100</v>
      </c>
    </row>
    <row r="26" spans="1:17" ht="14.4" customHeight="1" x14ac:dyDescent="0.3">
      <c r="A26" s="660" t="s">
        <v>4550</v>
      </c>
      <c r="B26" s="661" t="s">
        <v>4402</v>
      </c>
      <c r="C26" s="661" t="s">
        <v>4441</v>
      </c>
      <c r="D26" s="661" t="s">
        <v>4562</v>
      </c>
      <c r="E26" s="661" t="s">
        <v>4554</v>
      </c>
      <c r="F26" s="664">
        <v>3</v>
      </c>
      <c r="G26" s="664">
        <v>3036</v>
      </c>
      <c r="H26" s="664">
        <v>1</v>
      </c>
      <c r="I26" s="664">
        <v>1012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4550</v>
      </c>
      <c r="B27" s="661" t="s">
        <v>4402</v>
      </c>
      <c r="C27" s="661" t="s">
        <v>4441</v>
      </c>
      <c r="D27" s="661" t="s">
        <v>4563</v>
      </c>
      <c r="E27" s="661" t="s">
        <v>4564</v>
      </c>
      <c r="F27" s="664"/>
      <c r="G27" s="664"/>
      <c r="H27" s="664"/>
      <c r="I27" s="664"/>
      <c r="J27" s="664">
        <v>1</v>
      </c>
      <c r="K27" s="664">
        <v>524</v>
      </c>
      <c r="L27" s="664"/>
      <c r="M27" s="664">
        <v>524</v>
      </c>
      <c r="N27" s="664"/>
      <c r="O27" s="664"/>
      <c r="P27" s="677"/>
      <c r="Q27" s="665"/>
    </row>
    <row r="28" spans="1:17" ht="14.4" customHeight="1" x14ac:dyDescent="0.3">
      <c r="A28" s="660" t="s">
        <v>4565</v>
      </c>
      <c r="B28" s="661" t="s">
        <v>4402</v>
      </c>
      <c r="C28" s="661" t="s">
        <v>4430</v>
      </c>
      <c r="D28" s="661" t="s">
        <v>4551</v>
      </c>
      <c r="E28" s="661" t="s">
        <v>4552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904.75</v>
      </c>
      <c r="P28" s="677"/>
      <c r="Q28" s="665">
        <v>904.75</v>
      </c>
    </row>
    <row r="29" spans="1:17" ht="14.4" customHeight="1" x14ac:dyDescent="0.3">
      <c r="A29" s="660" t="s">
        <v>4565</v>
      </c>
      <c r="B29" s="661" t="s">
        <v>4402</v>
      </c>
      <c r="C29" s="661" t="s">
        <v>4441</v>
      </c>
      <c r="D29" s="661" t="s">
        <v>4446</v>
      </c>
      <c r="E29" s="661" t="s">
        <v>4447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35</v>
      </c>
      <c r="P29" s="677"/>
      <c r="Q29" s="665">
        <v>35</v>
      </c>
    </row>
    <row r="30" spans="1:17" ht="14.4" customHeight="1" x14ac:dyDescent="0.3">
      <c r="A30" s="660" t="s">
        <v>4565</v>
      </c>
      <c r="B30" s="661" t="s">
        <v>4402</v>
      </c>
      <c r="C30" s="661" t="s">
        <v>4441</v>
      </c>
      <c r="D30" s="661" t="s">
        <v>4452</v>
      </c>
      <c r="E30" s="661" t="s">
        <v>4453</v>
      </c>
      <c r="F30" s="664">
        <v>45</v>
      </c>
      <c r="G30" s="664">
        <v>10440</v>
      </c>
      <c r="H30" s="664">
        <v>1</v>
      </c>
      <c r="I30" s="664">
        <v>232</v>
      </c>
      <c r="J30" s="664">
        <v>97</v>
      </c>
      <c r="K30" s="664">
        <v>22572</v>
      </c>
      <c r="L30" s="664">
        <v>2.1620689655172414</v>
      </c>
      <c r="M30" s="664">
        <v>232.70103092783506</v>
      </c>
      <c r="N30" s="664">
        <v>105</v>
      </c>
      <c r="O30" s="664">
        <v>24675</v>
      </c>
      <c r="P30" s="677">
        <v>2.3635057471264367</v>
      </c>
      <c r="Q30" s="665">
        <v>235</v>
      </c>
    </row>
    <row r="31" spans="1:17" ht="14.4" customHeight="1" x14ac:dyDescent="0.3">
      <c r="A31" s="660" t="s">
        <v>4565</v>
      </c>
      <c r="B31" s="661" t="s">
        <v>4402</v>
      </c>
      <c r="C31" s="661" t="s">
        <v>4441</v>
      </c>
      <c r="D31" s="661" t="s">
        <v>4454</v>
      </c>
      <c r="E31" s="661" t="s">
        <v>4455</v>
      </c>
      <c r="F31" s="664">
        <v>24</v>
      </c>
      <c r="G31" s="664">
        <v>2784</v>
      </c>
      <c r="H31" s="664">
        <v>1</v>
      </c>
      <c r="I31" s="664">
        <v>116</v>
      </c>
      <c r="J31" s="664">
        <v>32</v>
      </c>
      <c r="K31" s="664">
        <v>3742</v>
      </c>
      <c r="L31" s="664">
        <v>1.3441091954022988</v>
      </c>
      <c r="M31" s="664">
        <v>116.9375</v>
      </c>
      <c r="N31" s="664">
        <v>37</v>
      </c>
      <c r="O31" s="664">
        <v>4366</v>
      </c>
      <c r="P31" s="677">
        <v>1.5682471264367817</v>
      </c>
      <c r="Q31" s="665">
        <v>118</v>
      </c>
    </row>
    <row r="32" spans="1:17" ht="14.4" customHeight="1" x14ac:dyDescent="0.3">
      <c r="A32" s="660" t="s">
        <v>4565</v>
      </c>
      <c r="B32" s="661" t="s">
        <v>4402</v>
      </c>
      <c r="C32" s="661" t="s">
        <v>4441</v>
      </c>
      <c r="D32" s="661" t="s">
        <v>4456</v>
      </c>
      <c r="E32" s="661" t="s">
        <v>4457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323</v>
      </c>
      <c r="P32" s="677"/>
      <c r="Q32" s="665">
        <v>323</v>
      </c>
    </row>
    <row r="33" spans="1:17" ht="14.4" customHeight="1" x14ac:dyDescent="0.3">
      <c r="A33" s="660" t="s">
        <v>4565</v>
      </c>
      <c r="B33" s="661" t="s">
        <v>4402</v>
      </c>
      <c r="C33" s="661" t="s">
        <v>4441</v>
      </c>
      <c r="D33" s="661" t="s">
        <v>4458</v>
      </c>
      <c r="E33" s="661" t="s">
        <v>4459</v>
      </c>
      <c r="F33" s="664">
        <v>7</v>
      </c>
      <c r="G33" s="664">
        <v>3388</v>
      </c>
      <c r="H33" s="664">
        <v>1</v>
      </c>
      <c r="I33" s="664">
        <v>484</v>
      </c>
      <c r="J33" s="664">
        <v>4</v>
      </c>
      <c r="K33" s="664">
        <v>1940</v>
      </c>
      <c r="L33" s="664">
        <v>0.57260920897284528</v>
      </c>
      <c r="M33" s="664">
        <v>485</v>
      </c>
      <c r="N33" s="664">
        <v>10</v>
      </c>
      <c r="O33" s="664">
        <v>4870</v>
      </c>
      <c r="P33" s="677">
        <v>1.4374262101534829</v>
      </c>
      <c r="Q33" s="665">
        <v>487</v>
      </c>
    </row>
    <row r="34" spans="1:17" ht="14.4" customHeight="1" x14ac:dyDescent="0.3">
      <c r="A34" s="660" t="s">
        <v>4565</v>
      </c>
      <c r="B34" s="661" t="s">
        <v>4402</v>
      </c>
      <c r="C34" s="661" t="s">
        <v>4441</v>
      </c>
      <c r="D34" s="661" t="s">
        <v>4464</v>
      </c>
      <c r="E34" s="661" t="s">
        <v>4459</v>
      </c>
      <c r="F34" s="664">
        <v>3</v>
      </c>
      <c r="G34" s="664">
        <v>1659</v>
      </c>
      <c r="H34" s="664">
        <v>1</v>
      </c>
      <c r="I34" s="664">
        <v>553</v>
      </c>
      <c r="J34" s="664">
        <v>9</v>
      </c>
      <c r="K34" s="664">
        <v>4977</v>
      </c>
      <c r="L34" s="664">
        <v>3</v>
      </c>
      <c r="M34" s="664">
        <v>553</v>
      </c>
      <c r="N34" s="664">
        <v>7</v>
      </c>
      <c r="O34" s="664">
        <v>3913</v>
      </c>
      <c r="P34" s="677">
        <v>2.3586497890295357</v>
      </c>
      <c r="Q34" s="665">
        <v>559</v>
      </c>
    </row>
    <row r="35" spans="1:17" ht="14.4" customHeight="1" x14ac:dyDescent="0.3">
      <c r="A35" s="660" t="s">
        <v>4565</v>
      </c>
      <c r="B35" s="661" t="s">
        <v>4402</v>
      </c>
      <c r="C35" s="661" t="s">
        <v>4441</v>
      </c>
      <c r="D35" s="661" t="s">
        <v>4465</v>
      </c>
      <c r="E35" s="661" t="s">
        <v>4461</v>
      </c>
      <c r="F35" s="664"/>
      <c r="G35" s="664"/>
      <c r="H35" s="664"/>
      <c r="I35" s="664"/>
      <c r="J35" s="664">
        <v>3</v>
      </c>
      <c r="K35" s="664">
        <v>2250</v>
      </c>
      <c r="L35" s="664"/>
      <c r="M35" s="664">
        <v>750</v>
      </c>
      <c r="N35" s="664"/>
      <c r="O35" s="664"/>
      <c r="P35" s="677"/>
      <c r="Q35" s="665"/>
    </row>
    <row r="36" spans="1:17" ht="14.4" customHeight="1" x14ac:dyDescent="0.3">
      <c r="A36" s="660" t="s">
        <v>4565</v>
      </c>
      <c r="B36" s="661" t="s">
        <v>4402</v>
      </c>
      <c r="C36" s="661" t="s">
        <v>4441</v>
      </c>
      <c r="D36" s="661" t="s">
        <v>4553</v>
      </c>
      <c r="E36" s="661" t="s">
        <v>4554</v>
      </c>
      <c r="F36" s="664">
        <v>1</v>
      </c>
      <c r="G36" s="664">
        <v>803</v>
      </c>
      <c r="H36" s="664">
        <v>1</v>
      </c>
      <c r="I36" s="664">
        <v>803</v>
      </c>
      <c r="J36" s="664">
        <v>3</v>
      </c>
      <c r="K36" s="664">
        <v>2409</v>
      </c>
      <c r="L36" s="664">
        <v>3</v>
      </c>
      <c r="M36" s="664">
        <v>803</v>
      </c>
      <c r="N36" s="664">
        <v>2</v>
      </c>
      <c r="O36" s="664">
        <v>1618</v>
      </c>
      <c r="P36" s="677">
        <v>2.0149439601494397</v>
      </c>
      <c r="Q36" s="665">
        <v>809</v>
      </c>
    </row>
    <row r="37" spans="1:17" ht="14.4" customHeight="1" x14ac:dyDescent="0.3">
      <c r="A37" s="660" t="s">
        <v>4565</v>
      </c>
      <c r="B37" s="661" t="s">
        <v>4402</v>
      </c>
      <c r="C37" s="661" t="s">
        <v>4441</v>
      </c>
      <c r="D37" s="661" t="s">
        <v>4466</v>
      </c>
      <c r="E37" s="661" t="s">
        <v>4467</v>
      </c>
      <c r="F37" s="664">
        <v>1</v>
      </c>
      <c r="G37" s="664">
        <v>439</v>
      </c>
      <c r="H37" s="664">
        <v>1</v>
      </c>
      <c r="I37" s="664">
        <v>439</v>
      </c>
      <c r="J37" s="664">
        <v>6</v>
      </c>
      <c r="K37" s="664">
        <v>2662</v>
      </c>
      <c r="L37" s="664">
        <v>6.0637813211845106</v>
      </c>
      <c r="M37" s="664">
        <v>443.66666666666669</v>
      </c>
      <c r="N37" s="664">
        <v>7</v>
      </c>
      <c r="O37" s="664">
        <v>3143</v>
      </c>
      <c r="P37" s="677">
        <v>7.1594533029612757</v>
      </c>
      <c r="Q37" s="665">
        <v>449</v>
      </c>
    </row>
    <row r="38" spans="1:17" ht="14.4" customHeight="1" x14ac:dyDescent="0.3">
      <c r="A38" s="660" t="s">
        <v>4565</v>
      </c>
      <c r="B38" s="661" t="s">
        <v>4402</v>
      </c>
      <c r="C38" s="661" t="s">
        <v>4441</v>
      </c>
      <c r="D38" s="661" t="s">
        <v>4470</v>
      </c>
      <c r="E38" s="661" t="s">
        <v>4471</v>
      </c>
      <c r="F38" s="664">
        <v>1</v>
      </c>
      <c r="G38" s="664">
        <v>207</v>
      </c>
      <c r="H38" s="664">
        <v>1</v>
      </c>
      <c r="I38" s="664">
        <v>207</v>
      </c>
      <c r="J38" s="664">
        <v>2</v>
      </c>
      <c r="K38" s="664">
        <v>416</v>
      </c>
      <c r="L38" s="664">
        <v>2.0096618357487923</v>
      </c>
      <c r="M38" s="664">
        <v>208</v>
      </c>
      <c r="N38" s="664">
        <v>2</v>
      </c>
      <c r="O38" s="664">
        <v>420</v>
      </c>
      <c r="P38" s="677">
        <v>2.0289855072463769</v>
      </c>
      <c r="Q38" s="665">
        <v>210</v>
      </c>
    </row>
    <row r="39" spans="1:17" ht="14.4" customHeight="1" x14ac:dyDescent="0.3">
      <c r="A39" s="660" t="s">
        <v>4565</v>
      </c>
      <c r="B39" s="661" t="s">
        <v>4402</v>
      </c>
      <c r="C39" s="661" t="s">
        <v>4441</v>
      </c>
      <c r="D39" s="661" t="s">
        <v>4474</v>
      </c>
      <c r="E39" s="661" t="s">
        <v>4475</v>
      </c>
      <c r="F39" s="664">
        <v>7</v>
      </c>
      <c r="G39" s="664">
        <v>2289</v>
      </c>
      <c r="H39" s="664">
        <v>1</v>
      </c>
      <c r="I39" s="664">
        <v>327</v>
      </c>
      <c r="J39" s="664">
        <v>9</v>
      </c>
      <c r="K39" s="664">
        <v>2964</v>
      </c>
      <c r="L39" s="664">
        <v>1.2948885976408913</v>
      </c>
      <c r="M39" s="664">
        <v>329.33333333333331</v>
      </c>
      <c r="N39" s="664">
        <v>10</v>
      </c>
      <c r="O39" s="664">
        <v>3310</v>
      </c>
      <c r="P39" s="677">
        <v>1.4460463084316295</v>
      </c>
      <c r="Q39" s="665">
        <v>331</v>
      </c>
    </row>
    <row r="40" spans="1:17" ht="14.4" customHeight="1" x14ac:dyDescent="0.3">
      <c r="A40" s="660" t="s">
        <v>4565</v>
      </c>
      <c r="B40" s="661" t="s">
        <v>4402</v>
      </c>
      <c r="C40" s="661" t="s">
        <v>4441</v>
      </c>
      <c r="D40" s="661" t="s">
        <v>4478</v>
      </c>
      <c r="E40" s="661" t="s">
        <v>4479</v>
      </c>
      <c r="F40" s="664">
        <v>5</v>
      </c>
      <c r="G40" s="664">
        <v>410</v>
      </c>
      <c r="H40" s="664">
        <v>1</v>
      </c>
      <c r="I40" s="664">
        <v>82</v>
      </c>
      <c r="J40" s="664">
        <v>21</v>
      </c>
      <c r="K40" s="664">
        <v>1732</v>
      </c>
      <c r="L40" s="664">
        <v>4.2243902439024392</v>
      </c>
      <c r="M40" s="664">
        <v>82.476190476190482</v>
      </c>
      <c r="N40" s="664">
        <v>21</v>
      </c>
      <c r="O40" s="664">
        <v>1785</v>
      </c>
      <c r="P40" s="677">
        <v>4.3536585365853657</v>
      </c>
      <c r="Q40" s="665">
        <v>85</v>
      </c>
    </row>
    <row r="41" spans="1:17" ht="14.4" customHeight="1" x14ac:dyDescent="0.3">
      <c r="A41" s="660" t="s">
        <v>4565</v>
      </c>
      <c r="B41" s="661" t="s">
        <v>4402</v>
      </c>
      <c r="C41" s="661" t="s">
        <v>4441</v>
      </c>
      <c r="D41" s="661" t="s">
        <v>4482</v>
      </c>
      <c r="E41" s="661" t="s">
        <v>4483</v>
      </c>
      <c r="F41" s="664"/>
      <c r="G41" s="664"/>
      <c r="H41" s="664"/>
      <c r="I41" s="664"/>
      <c r="J41" s="664">
        <v>3</v>
      </c>
      <c r="K41" s="664">
        <v>2112</v>
      </c>
      <c r="L41" s="664"/>
      <c r="M41" s="664">
        <v>704</v>
      </c>
      <c r="N41" s="664">
        <v>4</v>
      </c>
      <c r="O41" s="664">
        <v>2828</v>
      </c>
      <c r="P41" s="677"/>
      <c r="Q41" s="665">
        <v>707</v>
      </c>
    </row>
    <row r="42" spans="1:17" ht="14.4" customHeight="1" x14ac:dyDescent="0.3">
      <c r="A42" s="660" t="s">
        <v>4565</v>
      </c>
      <c r="B42" s="661" t="s">
        <v>4402</v>
      </c>
      <c r="C42" s="661" t="s">
        <v>4441</v>
      </c>
      <c r="D42" s="661" t="s">
        <v>4484</v>
      </c>
      <c r="E42" s="661" t="s">
        <v>4485</v>
      </c>
      <c r="F42" s="664">
        <v>1</v>
      </c>
      <c r="G42" s="664">
        <v>0</v>
      </c>
      <c r="H42" s="664"/>
      <c r="I42" s="664">
        <v>0</v>
      </c>
      <c r="J42" s="664">
        <v>3</v>
      </c>
      <c r="K42" s="664">
        <v>0</v>
      </c>
      <c r="L42" s="664"/>
      <c r="M42" s="664">
        <v>0</v>
      </c>
      <c r="N42" s="664"/>
      <c r="O42" s="664"/>
      <c r="P42" s="677"/>
      <c r="Q42" s="665"/>
    </row>
    <row r="43" spans="1:17" ht="14.4" customHeight="1" x14ac:dyDescent="0.3">
      <c r="A43" s="660" t="s">
        <v>4565</v>
      </c>
      <c r="B43" s="661" t="s">
        <v>4402</v>
      </c>
      <c r="C43" s="661" t="s">
        <v>4441</v>
      </c>
      <c r="D43" s="661" t="s">
        <v>4555</v>
      </c>
      <c r="E43" s="661" t="s">
        <v>4554</v>
      </c>
      <c r="F43" s="664"/>
      <c r="G43" s="664"/>
      <c r="H43" s="664"/>
      <c r="I43" s="664"/>
      <c r="J43" s="664"/>
      <c r="K43" s="664"/>
      <c r="L43" s="664"/>
      <c r="M43" s="664"/>
      <c r="N43" s="664">
        <v>3</v>
      </c>
      <c r="O43" s="664">
        <v>2805</v>
      </c>
      <c r="P43" s="677"/>
      <c r="Q43" s="665">
        <v>935</v>
      </c>
    </row>
    <row r="44" spans="1:17" ht="14.4" customHeight="1" x14ac:dyDescent="0.3">
      <c r="A44" s="660" t="s">
        <v>4565</v>
      </c>
      <c r="B44" s="661" t="s">
        <v>4402</v>
      </c>
      <c r="C44" s="661" t="s">
        <v>4441</v>
      </c>
      <c r="D44" s="661" t="s">
        <v>4486</v>
      </c>
      <c r="E44" s="661" t="s">
        <v>4487</v>
      </c>
      <c r="F44" s="664">
        <v>3</v>
      </c>
      <c r="G44" s="664">
        <v>0</v>
      </c>
      <c r="H44" s="664"/>
      <c r="I44" s="664">
        <v>0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4565</v>
      </c>
      <c r="B45" s="661" t="s">
        <v>4402</v>
      </c>
      <c r="C45" s="661" t="s">
        <v>4441</v>
      </c>
      <c r="D45" s="661" t="s">
        <v>4488</v>
      </c>
      <c r="E45" s="661" t="s">
        <v>4489</v>
      </c>
      <c r="F45" s="664"/>
      <c r="G45" s="664"/>
      <c r="H45" s="664"/>
      <c r="I45" s="664"/>
      <c r="J45" s="664">
        <v>2</v>
      </c>
      <c r="K45" s="664">
        <v>224</v>
      </c>
      <c r="L45" s="664"/>
      <c r="M45" s="664">
        <v>112</v>
      </c>
      <c r="N45" s="664">
        <v>11</v>
      </c>
      <c r="O45" s="664">
        <v>1254</v>
      </c>
      <c r="P45" s="677"/>
      <c r="Q45" s="665">
        <v>114</v>
      </c>
    </row>
    <row r="46" spans="1:17" ht="14.4" customHeight="1" x14ac:dyDescent="0.3">
      <c r="A46" s="660" t="s">
        <v>4565</v>
      </c>
      <c r="B46" s="661" t="s">
        <v>4402</v>
      </c>
      <c r="C46" s="661" t="s">
        <v>4441</v>
      </c>
      <c r="D46" s="661" t="s">
        <v>4556</v>
      </c>
      <c r="E46" s="661" t="s">
        <v>4554</v>
      </c>
      <c r="F46" s="664">
        <v>10</v>
      </c>
      <c r="G46" s="664">
        <v>7340</v>
      </c>
      <c r="H46" s="664">
        <v>1</v>
      </c>
      <c r="I46" s="664">
        <v>734</v>
      </c>
      <c r="J46" s="664">
        <v>7</v>
      </c>
      <c r="K46" s="664">
        <v>5138</v>
      </c>
      <c r="L46" s="664">
        <v>0.7</v>
      </c>
      <c r="M46" s="664">
        <v>734</v>
      </c>
      <c r="N46" s="664">
        <v>3</v>
      </c>
      <c r="O46" s="664">
        <v>2211</v>
      </c>
      <c r="P46" s="677">
        <v>0.30122615803814712</v>
      </c>
      <c r="Q46" s="665">
        <v>737</v>
      </c>
    </row>
    <row r="47" spans="1:17" ht="14.4" customHeight="1" x14ac:dyDescent="0.3">
      <c r="A47" s="660" t="s">
        <v>4565</v>
      </c>
      <c r="B47" s="661" t="s">
        <v>4402</v>
      </c>
      <c r="C47" s="661" t="s">
        <v>4441</v>
      </c>
      <c r="D47" s="661" t="s">
        <v>4557</v>
      </c>
      <c r="E47" s="661" t="s">
        <v>4558</v>
      </c>
      <c r="F47" s="664">
        <v>7</v>
      </c>
      <c r="G47" s="664">
        <v>3668</v>
      </c>
      <c r="H47" s="664">
        <v>1</v>
      </c>
      <c r="I47" s="664">
        <v>524</v>
      </c>
      <c r="J47" s="664">
        <v>6</v>
      </c>
      <c r="K47" s="664">
        <v>3144</v>
      </c>
      <c r="L47" s="664">
        <v>0.8571428571428571</v>
      </c>
      <c r="M47" s="664">
        <v>524</v>
      </c>
      <c r="N47" s="664">
        <v>4</v>
      </c>
      <c r="O47" s="664">
        <v>2108</v>
      </c>
      <c r="P47" s="677">
        <v>0.57470010905125413</v>
      </c>
      <c r="Q47" s="665">
        <v>527</v>
      </c>
    </row>
    <row r="48" spans="1:17" ht="14.4" customHeight="1" x14ac:dyDescent="0.3">
      <c r="A48" s="660" t="s">
        <v>4565</v>
      </c>
      <c r="B48" s="661" t="s">
        <v>4402</v>
      </c>
      <c r="C48" s="661" t="s">
        <v>4441</v>
      </c>
      <c r="D48" s="661" t="s">
        <v>4496</v>
      </c>
      <c r="E48" s="661" t="s">
        <v>4497</v>
      </c>
      <c r="F48" s="664">
        <v>20</v>
      </c>
      <c r="G48" s="664">
        <v>5920</v>
      </c>
      <c r="H48" s="664">
        <v>1</v>
      </c>
      <c r="I48" s="664">
        <v>296</v>
      </c>
      <c r="J48" s="664">
        <v>26</v>
      </c>
      <c r="K48" s="664">
        <v>7720</v>
      </c>
      <c r="L48" s="664">
        <v>1.3040540540540539</v>
      </c>
      <c r="M48" s="664">
        <v>296.92307692307691</v>
      </c>
      <c r="N48" s="664">
        <v>15</v>
      </c>
      <c r="O48" s="664">
        <v>4485</v>
      </c>
      <c r="P48" s="677">
        <v>0.75760135135135132</v>
      </c>
      <c r="Q48" s="665">
        <v>299</v>
      </c>
    </row>
    <row r="49" spans="1:17" ht="14.4" customHeight="1" x14ac:dyDescent="0.3">
      <c r="A49" s="660" t="s">
        <v>4565</v>
      </c>
      <c r="B49" s="661" t="s">
        <v>4402</v>
      </c>
      <c r="C49" s="661" t="s">
        <v>4441</v>
      </c>
      <c r="D49" s="661" t="s">
        <v>4559</v>
      </c>
      <c r="E49" s="661" t="s">
        <v>4471</v>
      </c>
      <c r="F49" s="664">
        <v>4</v>
      </c>
      <c r="G49" s="664">
        <v>688</v>
      </c>
      <c r="H49" s="664">
        <v>1</v>
      </c>
      <c r="I49" s="664">
        <v>172</v>
      </c>
      <c r="J49" s="664">
        <v>3</v>
      </c>
      <c r="K49" s="664">
        <v>516</v>
      </c>
      <c r="L49" s="664">
        <v>0.75</v>
      </c>
      <c r="M49" s="664">
        <v>172</v>
      </c>
      <c r="N49" s="664">
        <v>1</v>
      </c>
      <c r="O49" s="664">
        <v>174</v>
      </c>
      <c r="P49" s="677">
        <v>0.25290697674418605</v>
      </c>
      <c r="Q49" s="665">
        <v>174</v>
      </c>
    </row>
    <row r="50" spans="1:17" ht="14.4" customHeight="1" x14ac:dyDescent="0.3">
      <c r="A50" s="660" t="s">
        <v>4565</v>
      </c>
      <c r="B50" s="661" t="s">
        <v>4402</v>
      </c>
      <c r="C50" s="661" t="s">
        <v>4441</v>
      </c>
      <c r="D50" s="661" t="s">
        <v>4500</v>
      </c>
      <c r="E50" s="661" t="s">
        <v>4497</v>
      </c>
      <c r="F50" s="664">
        <v>9</v>
      </c>
      <c r="G50" s="664">
        <v>3285</v>
      </c>
      <c r="H50" s="664">
        <v>1</v>
      </c>
      <c r="I50" s="664">
        <v>365</v>
      </c>
      <c r="J50" s="664">
        <v>31</v>
      </c>
      <c r="K50" s="664">
        <v>11375</v>
      </c>
      <c r="L50" s="664">
        <v>3.4627092846270928</v>
      </c>
      <c r="M50" s="664">
        <v>366.93548387096774</v>
      </c>
      <c r="N50" s="664">
        <v>38</v>
      </c>
      <c r="O50" s="664">
        <v>14098</v>
      </c>
      <c r="P50" s="677">
        <v>4.2916286149162861</v>
      </c>
      <c r="Q50" s="665">
        <v>371</v>
      </c>
    </row>
    <row r="51" spans="1:17" ht="14.4" customHeight="1" x14ac:dyDescent="0.3">
      <c r="A51" s="660" t="s">
        <v>4565</v>
      </c>
      <c r="B51" s="661" t="s">
        <v>4402</v>
      </c>
      <c r="C51" s="661" t="s">
        <v>4441</v>
      </c>
      <c r="D51" s="661" t="s">
        <v>4511</v>
      </c>
      <c r="E51" s="661" t="s">
        <v>4467</v>
      </c>
      <c r="F51" s="664">
        <v>5</v>
      </c>
      <c r="G51" s="664">
        <v>1675</v>
      </c>
      <c r="H51" s="664">
        <v>1</v>
      </c>
      <c r="I51" s="664">
        <v>335</v>
      </c>
      <c r="J51" s="664">
        <v>2</v>
      </c>
      <c r="K51" s="664">
        <v>670</v>
      </c>
      <c r="L51" s="664">
        <v>0.4</v>
      </c>
      <c r="M51" s="664">
        <v>335</v>
      </c>
      <c r="N51" s="664">
        <v>1</v>
      </c>
      <c r="O51" s="664">
        <v>340</v>
      </c>
      <c r="P51" s="677">
        <v>0.20298507462686566</v>
      </c>
      <c r="Q51" s="665">
        <v>340</v>
      </c>
    </row>
    <row r="52" spans="1:17" ht="14.4" customHeight="1" x14ac:dyDescent="0.3">
      <c r="A52" s="660" t="s">
        <v>4565</v>
      </c>
      <c r="B52" s="661" t="s">
        <v>4402</v>
      </c>
      <c r="C52" s="661" t="s">
        <v>4441</v>
      </c>
      <c r="D52" s="661" t="s">
        <v>4566</v>
      </c>
      <c r="E52" s="661" t="s">
        <v>4564</v>
      </c>
      <c r="F52" s="664">
        <v>2</v>
      </c>
      <c r="G52" s="664">
        <v>1212</v>
      </c>
      <c r="H52" s="664">
        <v>1</v>
      </c>
      <c r="I52" s="664">
        <v>606</v>
      </c>
      <c r="J52" s="664">
        <v>2</v>
      </c>
      <c r="K52" s="664">
        <v>1212</v>
      </c>
      <c r="L52" s="664">
        <v>1</v>
      </c>
      <c r="M52" s="664">
        <v>606</v>
      </c>
      <c r="N52" s="664">
        <v>2</v>
      </c>
      <c r="O52" s="664">
        <v>1222</v>
      </c>
      <c r="P52" s="677">
        <v>1.0082508250825082</v>
      </c>
      <c r="Q52" s="665">
        <v>611</v>
      </c>
    </row>
    <row r="53" spans="1:17" ht="14.4" customHeight="1" x14ac:dyDescent="0.3">
      <c r="A53" s="660" t="s">
        <v>4565</v>
      </c>
      <c r="B53" s="661" t="s">
        <v>4402</v>
      </c>
      <c r="C53" s="661" t="s">
        <v>4441</v>
      </c>
      <c r="D53" s="661" t="s">
        <v>4563</v>
      </c>
      <c r="E53" s="661" t="s">
        <v>4564</v>
      </c>
      <c r="F53" s="664">
        <v>1</v>
      </c>
      <c r="G53" s="664">
        <v>520</v>
      </c>
      <c r="H53" s="664">
        <v>1</v>
      </c>
      <c r="I53" s="664">
        <v>520</v>
      </c>
      <c r="J53" s="664">
        <v>1</v>
      </c>
      <c r="K53" s="664">
        <v>520</v>
      </c>
      <c r="L53" s="664">
        <v>1</v>
      </c>
      <c r="M53" s="664">
        <v>520</v>
      </c>
      <c r="N53" s="664">
        <v>1</v>
      </c>
      <c r="O53" s="664">
        <v>525</v>
      </c>
      <c r="P53" s="677">
        <v>1.0096153846153846</v>
      </c>
      <c r="Q53" s="665">
        <v>525</v>
      </c>
    </row>
    <row r="54" spans="1:17" ht="14.4" customHeight="1" x14ac:dyDescent="0.3">
      <c r="A54" s="660" t="s">
        <v>4567</v>
      </c>
      <c r="B54" s="661" t="s">
        <v>4402</v>
      </c>
      <c r="C54" s="661" t="s">
        <v>4430</v>
      </c>
      <c r="D54" s="661" t="s">
        <v>4551</v>
      </c>
      <c r="E54" s="661" t="s">
        <v>4552</v>
      </c>
      <c r="F54" s="664"/>
      <c r="G54" s="664"/>
      <c r="H54" s="664"/>
      <c r="I54" s="664"/>
      <c r="J54" s="664">
        <v>1</v>
      </c>
      <c r="K54" s="664">
        <v>904.75</v>
      </c>
      <c r="L54" s="664"/>
      <c r="M54" s="664">
        <v>904.75</v>
      </c>
      <c r="N54" s="664"/>
      <c r="O54" s="664"/>
      <c r="P54" s="677"/>
      <c r="Q54" s="665"/>
    </row>
    <row r="55" spans="1:17" ht="14.4" customHeight="1" x14ac:dyDescent="0.3">
      <c r="A55" s="660" t="s">
        <v>4567</v>
      </c>
      <c r="B55" s="661" t="s">
        <v>4402</v>
      </c>
      <c r="C55" s="661" t="s">
        <v>4441</v>
      </c>
      <c r="D55" s="661" t="s">
        <v>4446</v>
      </c>
      <c r="E55" s="661" t="s">
        <v>4447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35</v>
      </c>
      <c r="P55" s="677"/>
      <c r="Q55" s="665">
        <v>35</v>
      </c>
    </row>
    <row r="56" spans="1:17" ht="14.4" customHeight="1" x14ac:dyDescent="0.3">
      <c r="A56" s="660" t="s">
        <v>4567</v>
      </c>
      <c r="B56" s="661" t="s">
        <v>4402</v>
      </c>
      <c r="C56" s="661" t="s">
        <v>4441</v>
      </c>
      <c r="D56" s="661" t="s">
        <v>4452</v>
      </c>
      <c r="E56" s="661" t="s">
        <v>4453</v>
      </c>
      <c r="F56" s="664">
        <v>6</v>
      </c>
      <c r="G56" s="664">
        <v>1392</v>
      </c>
      <c r="H56" s="664">
        <v>1</v>
      </c>
      <c r="I56" s="664">
        <v>232</v>
      </c>
      <c r="J56" s="664">
        <v>42</v>
      </c>
      <c r="K56" s="664">
        <v>9760</v>
      </c>
      <c r="L56" s="664">
        <v>7.0114942528735629</v>
      </c>
      <c r="M56" s="664">
        <v>232.38095238095238</v>
      </c>
      <c r="N56" s="664">
        <v>40</v>
      </c>
      <c r="O56" s="664">
        <v>9400</v>
      </c>
      <c r="P56" s="677">
        <v>6.7528735632183912</v>
      </c>
      <c r="Q56" s="665">
        <v>235</v>
      </c>
    </row>
    <row r="57" spans="1:17" ht="14.4" customHeight="1" x14ac:dyDescent="0.3">
      <c r="A57" s="660" t="s">
        <v>4567</v>
      </c>
      <c r="B57" s="661" t="s">
        <v>4402</v>
      </c>
      <c r="C57" s="661" t="s">
        <v>4441</v>
      </c>
      <c r="D57" s="661" t="s">
        <v>4454</v>
      </c>
      <c r="E57" s="661" t="s">
        <v>4455</v>
      </c>
      <c r="F57" s="664">
        <v>4</v>
      </c>
      <c r="G57" s="664">
        <v>464</v>
      </c>
      <c r="H57" s="664">
        <v>1</v>
      </c>
      <c r="I57" s="664">
        <v>116</v>
      </c>
      <c r="J57" s="664">
        <v>2</v>
      </c>
      <c r="K57" s="664">
        <v>232</v>
      </c>
      <c r="L57" s="664">
        <v>0.5</v>
      </c>
      <c r="M57" s="664">
        <v>116</v>
      </c>
      <c r="N57" s="664">
        <v>8</v>
      </c>
      <c r="O57" s="664">
        <v>944</v>
      </c>
      <c r="P57" s="677">
        <v>2.0344827586206895</v>
      </c>
      <c r="Q57" s="665">
        <v>118</v>
      </c>
    </row>
    <row r="58" spans="1:17" ht="14.4" customHeight="1" x14ac:dyDescent="0.3">
      <c r="A58" s="660" t="s">
        <v>4567</v>
      </c>
      <c r="B58" s="661" t="s">
        <v>4402</v>
      </c>
      <c r="C58" s="661" t="s">
        <v>4441</v>
      </c>
      <c r="D58" s="661" t="s">
        <v>4456</v>
      </c>
      <c r="E58" s="661" t="s">
        <v>4457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323</v>
      </c>
      <c r="P58" s="677"/>
      <c r="Q58" s="665">
        <v>323</v>
      </c>
    </row>
    <row r="59" spans="1:17" ht="14.4" customHeight="1" x14ac:dyDescent="0.3">
      <c r="A59" s="660" t="s">
        <v>4567</v>
      </c>
      <c r="B59" s="661" t="s">
        <v>4402</v>
      </c>
      <c r="C59" s="661" t="s">
        <v>4441</v>
      </c>
      <c r="D59" s="661" t="s">
        <v>4458</v>
      </c>
      <c r="E59" s="661" t="s">
        <v>4459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487</v>
      </c>
      <c r="P59" s="677"/>
      <c r="Q59" s="665">
        <v>487</v>
      </c>
    </row>
    <row r="60" spans="1:17" ht="14.4" customHeight="1" x14ac:dyDescent="0.3">
      <c r="A60" s="660" t="s">
        <v>4567</v>
      </c>
      <c r="B60" s="661" t="s">
        <v>4402</v>
      </c>
      <c r="C60" s="661" t="s">
        <v>4441</v>
      </c>
      <c r="D60" s="661" t="s">
        <v>4460</v>
      </c>
      <c r="E60" s="661" t="s">
        <v>4461</v>
      </c>
      <c r="F60" s="664">
        <v>1</v>
      </c>
      <c r="G60" s="664">
        <v>677</v>
      </c>
      <c r="H60" s="664">
        <v>1</v>
      </c>
      <c r="I60" s="664">
        <v>677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4567</v>
      </c>
      <c r="B61" s="661" t="s">
        <v>4402</v>
      </c>
      <c r="C61" s="661" t="s">
        <v>4441</v>
      </c>
      <c r="D61" s="661" t="s">
        <v>4553</v>
      </c>
      <c r="E61" s="661" t="s">
        <v>4554</v>
      </c>
      <c r="F61" s="664"/>
      <c r="G61" s="664"/>
      <c r="H61" s="664"/>
      <c r="I61" s="664"/>
      <c r="J61" s="664"/>
      <c r="K61" s="664"/>
      <c r="L61" s="664"/>
      <c r="M61" s="664"/>
      <c r="N61" s="664">
        <v>4</v>
      </c>
      <c r="O61" s="664">
        <v>3236</v>
      </c>
      <c r="P61" s="677"/>
      <c r="Q61" s="665">
        <v>809</v>
      </c>
    </row>
    <row r="62" spans="1:17" ht="14.4" customHeight="1" x14ac:dyDescent="0.3">
      <c r="A62" s="660" t="s">
        <v>4567</v>
      </c>
      <c r="B62" s="661" t="s">
        <v>4402</v>
      </c>
      <c r="C62" s="661" t="s">
        <v>4441</v>
      </c>
      <c r="D62" s="661" t="s">
        <v>4470</v>
      </c>
      <c r="E62" s="661" t="s">
        <v>4471</v>
      </c>
      <c r="F62" s="664"/>
      <c r="G62" s="664"/>
      <c r="H62" s="664"/>
      <c r="I62" s="664"/>
      <c r="J62" s="664">
        <v>1</v>
      </c>
      <c r="K62" s="664">
        <v>207</v>
      </c>
      <c r="L62" s="664"/>
      <c r="M62" s="664">
        <v>207</v>
      </c>
      <c r="N62" s="664">
        <v>1</v>
      </c>
      <c r="O62" s="664">
        <v>210</v>
      </c>
      <c r="P62" s="677"/>
      <c r="Q62" s="665">
        <v>210</v>
      </c>
    </row>
    <row r="63" spans="1:17" ht="14.4" customHeight="1" x14ac:dyDescent="0.3">
      <c r="A63" s="660" t="s">
        <v>4567</v>
      </c>
      <c r="B63" s="661" t="s">
        <v>4402</v>
      </c>
      <c r="C63" s="661" t="s">
        <v>4441</v>
      </c>
      <c r="D63" s="661" t="s">
        <v>4474</v>
      </c>
      <c r="E63" s="661" t="s">
        <v>4475</v>
      </c>
      <c r="F63" s="664">
        <v>3</v>
      </c>
      <c r="G63" s="664">
        <v>981</v>
      </c>
      <c r="H63" s="664">
        <v>1</v>
      </c>
      <c r="I63" s="664">
        <v>327</v>
      </c>
      <c r="J63" s="664">
        <v>2</v>
      </c>
      <c r="K63" s="664">
        <v>654</v>
      </c>
      <c r="L63" s="664">
        <v>0.66666666666666663</v>
      </c>
      <c r="M63" s="664">
        <v>327</v>
      </c>
      <c r="N63" s="664">
        <v>2</v>
      </c>
      <c r="O63" s="664">
        <v>662</v>
      </c>
      <c r="P63" s="677">
        <v>0.67482161060142709</v>
      </c>
      <c r="Q63" s="665">
        <v>331</v>
      </c>
    </row>
    <row r="64" spans="1:17" ht="14.4" customHeight="1" x14ac:dyDescent="0.3">
      <c r="A64" s="660" t="s">
        <v>4567</v>
      </c>
      <c r="B64" s="661" t="s">
        <v>4402</v>
      </c>
      <c r="C64" s="661" t="s">
        <v>4441</v>
      </c>
      <c r="D64" s="661" t="s">
        <v>4478</v>
      </c>
      <c r="E64" s="661" t="s">
        <v>4479</v>
      </c>
      <c r="F64" s="664">
        <v>1</v>
      </c>
      <c r="G64" s="664">
        <v>82</v>
      </c>
      <c r="H64" s="664">
        <v>1</v>
      </c>
      <c r="I64" s="664">
        <v>82</v>
      </c>
      <c r="J64" s="664">
        <v>10</v>
      </c>
      <c r="K64" s="664">
        <v>820</v>
      </c>
      <c r="L64" s="664">
        <v>10</v>
      </c>
      <c r="M64" s="664">
        <v>82</v>
      </c>
      <c r="N64" s="664">
        <v>7</v>
      </c>
      <c r="O64" s="664">
        <v>595</v>
      </c>
      <c r="P64" s="677">
        <v>7.2560975609756095</v>
      </c>
      <c r="Q64" s="665">
        <v>85</v>
      </c>
    </row>
    <row r="65" spans="1:17" ht="14.4" customHeight="1" x14ac:dyDescent="0.3">
      <c r="A65" s="660" t="s">
        <v>4567</v>
      </c>
      <c r="B65" s="661" t="s">
        <v>4402</v>
      </c>
      <c r="C65" s="661" t="s">
        <v>4441</v>
      </c>
      <c r="D65" s="661" t="s">
        <v>4484</v>
      </c>
      <c r="E65" s="661" t="s">
        <v>4485</v>
      </c>
      <c r="F65" s="664"/>
      <c r="G65" s="664"/>
      <c r="H65" s="664"/>
      <c r="I65" s="664"/>
      <c r="J65" s="664">
        <v>1</v>
      </c>
      <c r="K65" s="664">
        <v>0</v>
      </c>
      <c r="L65" s="664"/>
      <c r="M65" s="664">
        <v>0</v>
      </c>
      <c r="N65" s="664"/>
      <c r="O65" s="664"/>
      <c r="P65" s="677"/>
      <c r="Q65" s="665"/>
    </row>
    <row r="66" spans="1:17" ht="14.4" customHeight="1" x14ac:dyDescent="0.3">
      <c r="A66" s="660" t="s">
        <v>4567</v>
      </c>
      <c r="B66" s="661" t="s">
        <v>4402</v>
      </c>
      <c r="C66" s="661" t="s">
        <v>4441</v>
      </c>
      <c r="D66" s="661" t="s">
        <v>4555</v>
      </c>
      <c r="E66" s="661" t="s">
        <v>4554</v>
      </c>
      <c r="F66" s="664"/>
      <c r="G66" s="664"/>
      <c r="H66" s="664"/>
      <c r="I66" s="664"/>
      <c r="J66" s="664">
        <v>6</v>
      </c>
      <c r="K66" s="664">
        <v>5574</v>
      </c>
      <c r="L66" s="664"/>
      <c r="M66" s="664">
        <v>929</v>
      </c>
      <c r="N66" s="664"/>
      <c r="O66" s="664"/>
      <c r="P66" s="677"/>
      <c r="Q66" s="665"/>
    </row>
    <row r="67" spans="1:17" ht="14.4" customHeight="1" x14ac:dyDescent="0.3">
      <c r="A67" s="660" t="s">
        <v>4567</v>
      </c>
      <c r="B67" s="661" t="s">
        <v>4402</v>
      </c>
      <c r="C67" s="661" t="s">
        <v>4441</v>
      </c>
      <c r="D67" s="661" t="s">
        <v>4556</v>
      </c>
      <c r="E67" s="661" t="s">
        <v>4554</v>
      </c>
      <c r="F67" s="664"/>
      <c r="G67" s="664"/>
      <c r="H67" s="664"/>
      <c r="I67" s="664"/>
      <c r="J67" s="664"/>
      <c r="K67" s="664"/>
      <c r="L67" s="664"/>
      <c r="M67" s="664"/>
      <c r="N67" s="664">
        <v>3</v>
      </c>
      <c r="O67" s="664">
        <v>2211</v>
      </c>
      <c r="P67" s="677"/>
      <c r="Q67" s="665">
        <v>737</v>
      </c>
    </row>
    <row r="68" spans="1:17" ht="14.4" customHeight="1" x14ac:dyDescent="0.3">
      <c r="A68" s="660" t="s">
        <v>4567</v>
      </c>
      <c r="B68" s="661" t="s">
        <v>4402</v>
      </c>
      <c r="C68" s="661" t="s">
        <v>4441</v>
      </c>
      <c r="D68" s="661" t="s">
        <v>4557</v>
      </c>
      <c r="E68" s="661" t="s">
        <v>4558</v>
      </c>
      <c r="F68" s="664"/>
      <c r="G68" s="664"/>
      <c r="H68" s="664"/>
      <c r="I68" s="664"/>
      <c r="J68" s="664"/>
      <c r="K68" s="664"/>
      <c r="L68" s="664"/>
      <c r="M68" s="664"/>
      <c r="N68" s="664">
        <v>10</v>
      </c>
      <c r="O68" s="664">
        <v>5270</v>
      </c>
      <c r="P68" s="677"/>
      <c r="Q68" s="665">
        <v>527</v>
      </c>
    </row>
    <row r="69" spans="1:17" ht="14.4" customHeight="1" x14ac:dyDescent="0.3">
      <c r="A69" s="660" t="s">
        <v>4567</v>
      </c>
      <c r="B69" s="661" t="s">
        <v>4402</v>
      </c>
      <c r="C69" s="661" t="s">
        <v>4441</v>
      </c>
      <c r="D69" s="661" t="s">
        <v>4496</v>
      </c>
      <c r="E69" s="661" t="s">
        <v>4497</v>
      </c>
      <c r="F69" s="664"/>
      <c r="G69" s="664"/>
      <c r="H69" s="664"/>
      <c r="I69" s="664"/>
      <c r="J69" s="664">
        <v>1</v>
      </c>
      <c r="K69" s="664">
        <v>296</v>
      </c>
      <c r="L69" s="664"/>
      <c r="M69" s="664">
        <v>296</v>
      </c>
      <c r="N69" s="664">
        <v>4</v>
      </c>
      <c r="O69" s="664">
        <v>1196</v>
      </c>
      <c r="P69" s="677"/>
      <c r="Q69" s="665">
        <v>299</v>
      </c>
    </row>
    <row r="70" spans="1:17" ht="14.4" customHeight="1" x14ac:dyDescent="0.3">
      <c r="A70" s="660" t="s">
        <v>4567</v>
      </c>
      <c r="B70" s="661" t="s">
        <v>4402</v>
      </c>
      <c r="C70" s="661" t="s">
        <v>4441</v>
      </c>
      <c r="D70" s="661" t="s">
        <v>4559</v>
      </c>
      <c r="E70" s="661" t="s">
        <v>4471</v>
      </c>
      <c r="F70" s="664">
        <v>1</v>
      </c>
      <c r="G70" s="664">
        <v>172</v>
      </c>
      <c r="H70" s="664">
        <v>1</v>
      </c>
      <c r="I70" s="664">
        <v>172</v>
      </c>
      <c r="J70" s="664"/>
      <c r="K70" s="664"/>
      <c r="L70" s="664"/>
      <c r="M70" s="664"/>
      <c r="N70" s="664">
        <v>1</v>
      </c>
      <c r="O70" s="664">
        <v>174</v>
      </c>
      <c r="P70" s="677">
        <v>1.0116279069767442</v>
      </c>
      <c r="Q70" s="665">
        <v>174</v>
      </c>
    </row>
    <row r="71" spans="1:17" ht="14.4" customHeight="1" x14ac:dyDescent="0.3">
      <c r="A71" s="660" t="s">
        <v>4567</v>
      </c>
      <c r="B71" s="661" t="s">
        <v>4402</v>
      </c>
      <c r="C71" s="661" t="s">
        <v>4441</v>
      </c>
      <c r="D71" s="661" t="s">
        <v>4500</v>
      </c>
      <c r="E71" s="661" t="s">
        <v>4497</v>
      </c>
      <c r="F71" s="664"/>
      <c r="G71" s="664"/>
      <c r="H71" s="664"/>
      <c r="I71" s="664"/>
      <c r="J71" s="664">
        <v>7</v>
      </c>
      <c r="K71" s="664">
        <v>2555</v>
      </c>
      <c r="L71" s="664"/>
      <c r="M71" s="664">
        <v>365</v>
      </c>
      <c r="N71" s="664">
        <v>6</v>
      </c>
      <c r="O71" s="664">
        <v>2226</v>
      </c>
      <c r="P71" s="677"/>
      <c r="Q71" s="665">
        <v>371</v>
      </c>
    </row>
    <row r="72" spans="1:17" ht="14.4" customHeight="1" x14ac:dyDescent="0.3">
      <c r="A72" s="660" t="s">
        <v>4568</v>
      </c>
      <c r="B72" s="661" t="s">
        <v>4402</v>
      </c>
      <c r="C72" s="661" t="s">
        <v>4430</v>
      </c>
      <c r="D72" s="661" t="s">
        <v>4569</v>
      </c>
      <c r="E72" s="661" t="s">
        <v>4570</v>
      </c>
      <c r="F72" s="664">
        <v>43</v>
      </c>
      <c r="G72" s="664">
        <v>97924.75</v>
      </c>
      <c r="H72" s="664">
        <v>1</v>
      </c>
      <c r="I72" s="664">
        <v>2277.3197674418607</v>
      </c>
      <c r="J72" s="664">
        <v>34</v>
      </c>
      <c r="K72" s="664">
        <v>78540</v>
      </c>
      <c r="L72" s="664">
        <v>0.80204442697070966</v>
      </c>
      <c r="M72" s="664">
        <v>2310</v>
      </c>
      <c r="N72" s="664">
        <v>38</v>
      </c>
      <c r="O72" s="664">
        <v>87780</v>
      </c>
      <c r="P72" s="677">
        <v>0.89640259484961671</v>
      </c>
      <c r="Q72" s="665">
        <v>2310</v>
      </c>
    </row>
    <row r="73" spans="1:17" ht="14.4" customHeight="1" x14ac:dyDescent="0.3">
      <c r="A73" s="660" t="s">
        <v>4568</v>
      </c>
      <c r="B73" s="661" t="s">
        <v>4402</v>
      </c>
      <c r="C73" s="661" t="s">
        <v>4430</v>
      </c>
      <c r="D73" s="661" t="s">
        <v>4571</v>
      </c>
      <c r="E73" s="661" t="s">
        <v>4572</v>
      </c>
      <c r="F73" s="664">
        <v>14</v>
      </c>
      <c r="G73" s="664">
        <v>32340</v>
      </c>
      <c r="H73" s="664">
        <v>1</v>
      </c>
      <c r="I73" s="664">
        <v>2310</v>
      </c>
      <c r="J73" s="664">
        <v>12</v>
      </c>
      <c r="K73" s="664">
        <v>27720</v>
      </c>
      <c r="L73" s="664">
        <v>0.8571428571428571</v>
      </c>
      <c r="M73" s="664">
        <v>2310</v>
      </c>
      <c r="N73" s="664">
        <v>11</v>
      </c>
      <c r="O73" s="664">
        <v>25410</v>
      </c>
      <c r="P73" s="677">
        <v>0.7857142857142857</v>
      </c>
      <c r="Q73" s="665">
        <v>2310</v>
      </c>
    </row>
    <row r="74" spans="1:17" ht="14.4" customHeight="1" x14ac:dyDescent="0.3">
      <c r="A74" s="660" t="s">
        <v>4568</v>
      </c>
      <c r="B74" s="661" t="s">
        <v>4402</v>
      </c>
      <c r="C74" s="661" t="s">
        <v>4430</v>
      </c>
      <c r="D74" s="661" t="s">
        <v>4551</v>
      </c>
      <c r="E74" s="661" t="s">
        <v>4552</v>
      </c>
      <c r="F74" s="664">
        <v>36</v>
      </c>
      <c r="G74" s="664">
        <v>32571</v>
      </c>
      <c r="H74" s="664">
        <v>1</v>
      </c>
      <c r="I74" s="664">
        <v>904.75</v>
      </c>
      <c r="J74" s="664">
        <v>235</v>
      </c>
      <c r="K74" s="664">
        <v>212616.25</v>
      </c>
      <c r="L74" s="664">
        <v>6.5277777777777777</v>
      </c>
      <c r="M74" s="664">
        <v>904.75</v>
      </c>
      <c r="N74" s="664">
        <v>232</v>
      </c>
      <c r="O74" s="664">
        <v>209902</v>
      </c>
      <c r="P74" s="677">
        <v>6.4444444444444446</v>
      </c>
      <c r="Q74" s="665">
        <v>904.75</v>
      </c>
    </row>
    <row r="75" spans="1:17" ht="14.4" customHeight="1" x14ac:dyDescent="0.3">
      <c r="A75" s="660" t="s">
        <v>4568</v>
      </c>
      <c r="B75" s="661" t="s">
        <v>4402</v>
      </c>
      <c r="C75" s="661" t="s">
        <v>4430</v>
      </c>
      <c r="D75" s="661" t="s">
        <v>4433</v>
      </c>
      <c r="E75" s="661" t="s">
        <v>4434</v>
      </c>
      <c r="F75" s="664">
        <v>5</v>
      </c>
      <c r="G75" s="664">
        <v>1213.1999999999998</v>
      </c>
      <c r="H75" s="664">
        <v>1</v>
      </c>
      <c r="I75" s="664">
        <v>242.63999999999996</v>
      </c>
      <c r="J75" s="664">
        <v>3</v>
      </c>
      <c r="K75" s="664">
        <v>727.92</v>
      </c>
      <c r="L75" s="664">
        <v>0.60000000000000009</v>
      </c>
      <c r="M75" s="664">
        <v>242.64</v>
      </c>
      <c r="N75" s="664"/>
      <c r="O75" s="664"/>
      <c r="P75" s="677"/>
      <c r="Q75" s="665"/>
    </row>
    <row r="76" spans="1:17" ht="14.4" customHeight="1" x14ac:dyDescent="0.3">
      <c r="A76" s="660" t="s">
        <v>4568</v>
      </c>
      <c r="B76" s="661" t="s">
        <v>4402</v>
      </c>
      <c r="C76" s="661" t="s">
        <v>4430</v>
      </c>
      <c r="D76" s="661" t="s">
        <v>4435</v>
      </c>
      <c r="E76" s="661" t="s">
        <v>4436</v>
      </c>
      <c r="F76" s="664">
        <v>1</v>
      </c>
      <c r="G76" s="664">
        <v>242.64</v>
      </c>
      <c r="H76" s="664">
        <v>1</v>
      </c>
      <c r="I76" s="664">
        <v>242.64</v>
      </c>
      <c r="J76" s="664">
        <v>2</v>
      </c>
      <c r="K76" s="664">
        <v>485.28</v>
      </c>
      <c r="L76" s="664">
        <v>2</v>
      </c>
      <c r="M76" s="664">
        <v>242.64</v>
      </c>
      <c r="N76" s="664"/>
      <c r="O76" s="664"/>
      <c r="P76" s="677"/>
      <c r="Q76" s="665"/>
    </row>
    <row r="77" spans="1:17" ht="14.4" customHeight="1" x14ac:dyDescent="0.3">
      <c r="A77" s="660" t="s">
        <v>4568</v>
      </c>
      <c r="B77" s="661" t="s">
        <v>4402</v>
      </c>
      <c r="C77" s="661" t="s">
        <v>4430</v>
      </c>
      <c r="D77" s="661" t="s">
        <v>4439</v>
      </c>
      <c r="E77" s="661" t="s">
        <v>4438</v>
      </c>
      <c r="F77" s="664">
        <v>2</v>
      </c>
      <c r="G77" s="664">
        <v>898</v>
      </c>
      <c r="H77" s="664">
        <v>1</v>
      </c>
      <c r="I77" s="664">
        <v>449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4568</v>
      </c>
      <c r="B78" s="661" t="s">
        <v>4402</v>
      </c>
      <c r="C78" s="661" t="s">
        <v>4441</v>
      </c>
      <c r="D78" s="661" t="s">
        <v>4573</v>
      </c>
      <c r="E78" s="661" t="s">
        <v>4574</v>
      </c>
      <c r="F78" s="664">
        <v>8</v>
      </c>
      <c r="G78" s="664">
        <v>1480</v>
      </c>
      <c r="H78" s="664">
        <v>1</v>
      </c>
      <c r="I78" s="664">
        <v>185</v>
      </c>
      <c r="J78" s="664">
        <v>13</v>
      </c>
      <c r="K78" s="664">
        <v>2411</v>
      </c>
      <c r="L78" s="664">
        <v>1.6290540540540541</v>
      </c>
      <c r="M78" s="664">
        <v>185.46153846153845</v>
      </c>
      <c r="N78" s="664">
        <v>13</v>
      </c>
      <c r="O78" s="664">
        <v>2457</v>
      </c>
      <c r="P78" s="677">
        <v>1.6601351351351352</v>
      </c>
      <c r="Q78" s="665">
        <v>189</v>
      </c>
    </row>
    <row r="79" spans="1:17" ht="14.4" customHeight="1" x14ac:dyDescent="0.3">
      <c r="A79" s="660" t="s">
        <v>4568</v>
      </c>
      <c r="B79" s="661" t="s">
        <v>4402</v>
      </c>
      <c r="C79" s="661" t="s">
        <v>4441</v>
      </c>
      <c r="D79" s="661" t="s">
        <v>4446</v>
      </c>
      <c r="E79" s="661" t="s">
        <v>4447</v>
      </c>
      <c r="F79" s="664">
        <v>2</v>
      </c>
      <c r="G79" s="664">
        <v>68</v>
      </c>
      <c r="H79" s="664">
        <v>1</v>
      </c>
      <c r="I79" s="664">
        <v>34</v>
      </c>
      <c r="J79" s="664">
        <v>1</v>
      </c>
      <c r="K79" s="664">
        <v>35</v>
      </c>
      <c r="L79" s="664">
        <v>0.51470588235294112</v>
      </c>
      <c r="M79" s="664">
        <v>35</v>
      </c>
      <c r="N79" s="664">
        <v>3</v>
      </c>
      <c r="O79" s="664">
        <v>105</v>
      </c>
      <c r="P79" s="677">
        <v>1.5441176470588236</v>
      </c>
      <c r="Q79" s="665">
        <v>35</v>
      </c>
    </row>
    <row r="80" spans="1:17" ht="14.4" customHeight="1" x14ac:dyDescent="0.3">
      <c r="A80" s="660" t="s">
        <v>4568</v>
      </c>
      <c r="B80" s="661" t="s">
        <v>4402</v>
      </c>
      <c r="C80" s="661" t="s">
        <v>4441</v>
      </c>
      <c r="D80" s="661" t="s">
        <v>4452</v>
      </c>
      <c r="E80" s="661" t="s">
        <v>4453</v>
      </c>
      <c r="F80" s="664">
        <v>848</v>
      </c>
      <c r="G80" s="664">
        <v>196736</v>
      </c>
      <c r="H80" s="664">
        <v>1</v>
      </c>
      <c r="I80" s="664">
        <v>232</v>
      </c>
      <c r="J80" s="664">
        <v>1504</v>
      </c>
      <c r="K80" s="664">
        <v>349690</v>
      </c>
      <c r="L80" s="664">
        <v>1.7774581164606376</v>
      </c>
      <c r="M80" s="664">
        <v>232.50664893617022</v>
      </c>
      <c r="N80" s="664">
        <v>1498</v>
      </c>
      <c r="O80" s="664">
        <v>352030</v>
      </c>
      <c r="P80" s="677">
        <v>1.7893522283669485</v>
      </c>
      <c r="Q80" s="665">
        <v>235</v>
      </c>
    </row>
    <row r="81" spans="1:17" ht="14.4" customHeight="1" x14ac:dyDescent="0.3">
      <c r="A81" s="660" t="s">
        <v>4568</v>
      </c>
      <c r="B81" s="661" t="s">
        <v>4402</v>
      </c>
      <c r="C81" s="661" t="s">
        <v>4441</v>
      </c>
      <c r="D81" s="661" t="s">
        <v>4454</v>
      </c>
      <c r="E81" s="661" t="s">
        <v>4455</v>
      </c>
      <c r="F81" s="664">
        <v>2220</v>
      </c>
      <c r="G81" s="664">
        <v>257520</v>
      </c>
      <c r="H81" s="664">
        <v>1</v>
      </c>
      <c r="I81" s="664">
        <v>116</v>
      </c>
      <c r="J81" s="664">
        <v>2129</v>
      </c>
      <c r="K81" s="664">
        <v>248074</v>
      </c>
      <c r="L81" s="664">
        <v>0.96331935383659517</v>
      </c>
      <c r="M81" s="664">
        <v>116.52137153593236</v>
      </c>
      <c r="N81" s="664">
        <v>2232</v>
      </c>
      <c r="O81" s="664">
        <v>263376</v>
      </c>
      <c r="P81" s="677">
        <v>1.022739981360671</v>
      </c>
      <c r="Q81" s="665">
        <v>118</v>
      </c>
    </row>
    <row r="82" spans="1:17" ht="14.4" customHeight="1" x14ac:dyDescent="0.3">
      <c r="A82" s="660" t="s">
        <v>4568</v>
      </c>
      <c r="B82" s="661" t="s">
        <v>4402</v>
      </c>
      <c r="C82" s="661" t="s">
        <v>4441</v>
      </c>
      <c r="D82" s="661" t="s">
        <v>4458</v>
      </c>
      <c r="E82" s="661" t="s">
        <v>4459</v>
      </c>
      <c r="F82" s="664">
        <v>24</v>
      </c>
      <c r="G82" s="664">
        <v>11616</v>
      </c>
      <c r="H82" s="664">
        <v>1</v>
      </c>
      <c r="I82" s="664">
        <v>484</v>
      </c>
      <c r="J82" s="664">
        <v>11</v>
      </c>
      <c r="K82" s="664">
        <v>5324</v>
      </c>
      <c r="L82" s="664">
        <v>0.45833333333333331</v>
      </c>
      <c r="M82" s="664">
        <v>484</v>
      </c>
      <c r="N82" s="664">
        <v>3</v>
      </c>
      <c r="O82" s="664">
        <v>1461</v>
      </c>
      <c r="P82" s="677">
        <v>0.12577479338842976</v>
      </c>
      <c r="Q82" s="665">
        <v>487</v>
      </c>
    </row>
    <row r="83" spans="1:17" ht="14.4" customHeight="1" x14ac:dyDescent="0.3">
      <c r="A83" s="660" t="s">
        <v>4568</v>
      </c>
      <c r="B83" s="661" t="s">
        <v>4402</v>
      </c>
      <c r="C83" s="661" t="s">
        <v>4441</v>
      </c>
      <c r="D83" s="661" t="s">
        <v>4460</v>
      </c>
      <c r="E83" s="661" t="s">
        <v>4461</v>
      </c>
      <c r="F83" s="664">
        <v>85</v>
      </c>
      <c r="G83" s="664">
        <v>57545</v>
      </c>
      <c r="H83" s="664">
        <v>1</v>
      </c>
      <c r="I83" s="664">
        <v>677</v>
      </c>
      <c r="J83" s="664">
        <v>21</v>
      </c>
      <c r="K83" s="664">
        <v>14229</v>
      </c>
      <c r="L83" s="664">
        <v>0.24726735598227473</v>
      </c>
      <c r="M83" s="664">
        <v>677.57142857142856</v>
      </c>
      <c r="N83" s="664">
        <v>26</v>
      </c>
      <c r="O83" s="664">
        <v>17680</v>
      </c>
      <c r="P83" s="677">
        <v>0.30723781388478583</v>
      </c>
      <c r="Q83" s="665">
        <v>680</v>
      </c>
    </row>
    <row r="84" spans="1:17" ht="14.4" customHeight="1" x14ac:dyDescent="0.3">
      <c r="A84" s="660" t="s">
        <v>4568</v>
      </c>
      <c r="B84" s="661" t="s">
        <v>4402</v>
      </c>
      <c r="C84" s="661" t="s">
        <v>4441</v>
      </c>
      <c r="D84" s="661" t="s">
        <v>4462</v>
      </c>
      <c r="E84" s="661" t="s">
        <v>4463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752</v>
      </c>
      <c r="P84" s="677"/>
      <c r="Q84" s="665">
        <v>752</v>
      </c>
    </row>
    <row r="85" spans="1:17" ht="14.4" customHeight="1" x14ac:dyDescent="0.3">
      <c r="A85" s="660" t="s">
        <v>4568</v>
      </c>
      <c r="B85" s="661" t="s">
        <v>4402</v>
      </c>
      <c r="C85" s="661" t="s">
        <v>4441</v>
      </c>
      <c r="D85" s="661" t="s">
        <v>4464</v>
      </c>
      <c r="E85" s="661" t="s">
        <v>4459</v>
      </c>
      <c r="F85" s="664">
        <v>32</v>
      </c>
      <c r="G85" s="664">
        <v>17696</v>
      </c>
      <c r="H85" s="664">
        <v>1</v>
      </c>
      <c r="I85" s="664">
        <v>553</v>
      </c>
      <c r="J85" s="664">
        <v>59</v>
      </c>
      <c r="K85" s="664">
        <v>32679</v>
      </c>
      <c r="L85" s="664">
        <v>1.8466885171790235</v>
      </c>
      <c r="M85" s="664">
        <v>553.88135593220341</v>
      </c>
      <c r="N85" s="664">
        <v>59</v>
      </c>
      <c r="O85" s="664">
        <v>32981</v>
      </c>
      <c r="P85" s="677">
        <v>1.8637545207956601</v>
      </c>
      <c r="Q85" s="665">
        <v>559</v>
      </c>
    </row>
    <row r="86" spans="1:17" ht="14.4" customHeight="1" x14ac:dyDescent="0.3">
      <c r="A86" s="660" t="s">
        <v>4568</v>
      </c>
      <c r="B86" s="661" t="s">
        <v>4402</v>
      </c>
      <c r="C86" s="661" t="s">
        <v>4441</v>
      </c>
      <c r="D86" s="661" t="s">
        <v>4465</v>
      </c>
      <c r="E86" s="661" t="s">
        <v>4461</v>
      </c>
      <c r="F86" s="664">
        <v>157</v>
      </c>
      <c r="G86" s="664">
        <v>117122</v>
      </c>
      <c r="H86" s="664">
        <v>1</v>
      </c>
      <c r="I86" s="664">
        <v>746</v>
      </c>
      <c r="J86" s="664">
        <v>175</v>
      </c>
      <c r="K86" s="664">
        <v>130694</v>
      </c>
      <c r="L86" s="664">
        <v>1.1158791687300422</v>
      </c>
      <c r="M86" s="664">
        <v>746.82285714285717</v>
      </c>
      <c r="N86" s="664">
        <v>258</v>
      </c>
      <c r="O86" s="664">
        <v>194016</v>
      </c>
      <c r="P86" s="677">
        <v>1.6565290893256603</v>
      </c>
      <c r="Q86" s="665">
        <v>752</v>
      </c>
    </row>
    <row r="87" spans="1:17" ht="14.4" customHeight="1" x14ac:dyDescent="0.3">
      <c r="A87" s="660" t="s">
        <v>4568</v>
      </c>
      <c r="B87" s="661" t="s">
        <v>4402</v>
      </c>
      <c r="C87" s="661" t="s">
        <v>4441</v>
      </c>
      <c r="D87" s="661" t="s">
        <v>4553</v>
      </c>
      <c r="E87" s="661" t="s">
        <v>4554</v>
      </c>
      <c r="F87" s="664">
        <v>2004</v>
      </c>
      <c r="G87" s="664">
        <v>1609212</v>
      </c>
      <c r="H87" s="664">
        <v>1</v>
      </c>
      <c r="I87" s="664">
        <v>803</v>
      </c>
      <c r="J87" s="664">
        <v>2309</v>
      </c>
      <c r="K87" s="664">
        <v>1856415</v>
      </c>
      <c r="L87" s="664">
        <v>1.1536174226888689</v>
      </c>
      <c r="M87" s="664">
        <v>803.99090515374621</v>
      </c>
      <c r="N87" s="664">
        <v>2386</v>
      </c>
      <c r="O87" s="664">
        <v>1930274</v>
      </c>
      <c r="P87" s="677">
        <v>1.1995150421448511</v>
      </c>
      <c r="Q87" s="665">
        <v>809</v>
      </c>
    </row>
    <row r="88" spans="1:17" ht="14.4" customHeight="1" x14ac:dyDescent="0.3">
      <c r="A88" s="660" t="s">
        <v>4568</v>
      </c>
      <c r="B88" s="661" t="s">
        <v>4402</v>
      </c>
      <c r="C88" s="661" t="s">
        <v>4441</v>
      </c>
      <c r="D88" s="661" t="s">
        <v>4466</v>
      </c>
      <c r="E88" s="661" t="s">
        <v>4467</v>
      </c>
      <c r="F88" s="664">
        <v>3</v>
      </c>
      <c r="G88" s="664">
        <v>1317</v>
      </c>
      <c r="H88" s="664">
        <v>1</v>
      </c>
      <c r="I88" s="664">
        <v>439</v>
      </c>
      <c r="J88" s="664">
        <v>5</v>
      </c>
      <c r="K88" s="664">
        <v>2195</v>
      </c>
      <c r="L88" s="664">
        <v>1.6666666666666667</v>
      </c>
      <c r="M88" s="664">
        <v>439</v>
      </c>
      <c r="N88" s="664">
        <v>10</v>
      </c>
      <c r="O88" s="664">
        <v>4490</v>
      </c>
      <c r="P88" s="677">
        <v>3.4092634776006077</v>
      </c>
      <c r="Q88" s="665">
        <v>449</v>
      </c>
    </row>
    <row r="89" spans="1:17" ht="14.4" customHeight="1" x14ac:dyDescent="0.3">
      <c r="A89" s="660" t="s">
        <v>4568</v>
      </c>
      <c r="B89" s="661" t="s">
        <v>4402</v>
      </c>
      <c r="C89" s="661" t="s">
        <v>4441</v>
      </c>
      <c r="D89" s="661" t="s">
        <v>4468</v>
      </c>
      <c r="E89" s="661" t="s">
        <v>4469</v>
      </c>
      <c r="F89" s="664">
        <v>5</v>
      </c>
      <c r="G89" s="664">
        <v>2155</v>
      </c>
      <c r="H89" s="664">
        <v>1</v>
      </c>
      <c r="I89" s="664">
        <v>431</v>
      </c>
      <c r="J89" s="664">
        <v>3</v>
      </c>
      <c r="K89" s="664">
        <v>1293</v>
      </c>
      <c r="L89" s="664">
        <v>0.6</v>
      </c>
      <c r="M89" s="664">
        <v>431</v>
      </c>
      <c r="N89" s="664"/>
      <c r="O89" s="664"/>
      <c r="P89" s="677"/>
      <c r="Q89" s="665"/>
    </row>
    <row r="90" spans="1:17" ht="14.4" customHeight="1" x14ac:dyDescent="0.3">
      <c r="A90" s="660" t="s">
        <v>4568</v>
      </c>
      <c r="B90" s="661" t="s">
        <v>4402</v>
      </c>
      <c r="C90" s="661" t="s">
        <v>4441</v>
      </c>
      <c r="D90" s="661" t="s">
        <v>4575</v>
      </c>
      <c r="E90" s="661" t="s">
        <v>4506</v>
      </c>
      <c r="F90" s="664">
        <v>65</v>
      </c>
      <c r="G90" s="664">
        <v>45825</v>
      </c>
      <c r="H90" s="664">
        <v>1</v>
      </c>
      <c r="I90" s="664">
        <v>705</v>
      </c>
      <c r="J90" s="664">
        <v>75</v>
      </c>
      <c r="K90" s="664">
        <v>53029</v>
      </c>
      <c r="L90" s="664">
        <v>1.1572067648663393</v>
      </c>
      <c r="M90" s="664">
        <v>707.05333333333328</v>
      </c>
      <c r="N90" s="664">
        <v>86</v>
      </c>
      <c r="O90" s="664">
        <v>61490</v>
      </c>
      <c r="P90" s="677">
        <v>1.3418439716312056</v>
      </c>
      <c r="Q90" s="665">
        <v>715</v>
      </c>
    </row>
    <row r="91" spans="1:17" ht="14.4" customHeight="1" x14ac:dyDescent="0.3">
      <c r="A91" s="660" t="s">
        <v>4568</v>
      </c>
      <c r="B91" s="661" t="s">
        <v>4402</v>
      </c>
      <c r="C91" s="661" t="s">
        <v>4441</v>
      </c>
      <c r="D91" s="661" t="s">
        <v>4576</v>
      </c>
      <c r="E91" s="661" t="s">
        <v>4463</v>
      </c>
      <c r="F91" s="664">
        <v>47</v>
      </c>
      <c r="G91" s="664">
        <v>38446</v>
      </c>
      <c r="H91" s="664">
        <v>1</v>
      </c>
      <c r="I91" s="664">
        <v>818</v>
      </c>
      <c r="J91" s="664">
        <v>63</v>
      </c>
      <c r="K91" s="664">
        <v>51598</v>
      </c>
      <c r="L91" s="664">
        <v>1.3420902044425949</v>
      </c>
      <c r="M91" s="664">
        <v>819.01587301587301</v>
      </c>
      <c r="N91" s="664">
        <v>73</v>
      </c>
      <c r="O91" s="664">
        <v>60152</v>
      </c>
      <c r="P91" s="677">
        <v>1.5645840919731571</v>
      </c>
      <c r="Q91" s="665">
        <v>824</v>
      </c>
    </row>
    <row r="92" spans="1:17" ht="14.4" customHeight="1" x14ac:dyDescent="0.3">
      <c r="A92" s="660" t="s">
        <v>4568</v>
      </c>
      <c r="B92" s="661" t="s">
        <v>4402</v>
      </c>
      <c r="C92" s="661" t="s">
        <v>4441</v>
      </c>
      <c r="D92" s="661" t="s">
        <v>4470</v>
      </c>
      <c r="E92" s="661" t="s">
        <v>4471</v>
      </c>
      <c r="F92" s="664">
        <v>666</v>
      </c>
      <c r="G92" s="664">
        <v>137862</v>
      </c>
      <c r="H92" s="664">
        <v>1</v>
      </c>
      <c r="I92" s="664">
        <v>207</v>
      </c>
      <c r="J92" s="664">
        <v>735</v>
      </c>
      <c r="K92" s="664">
        <v>152507</v>
      </c>
      <c r="L92" s="664">
        <v>1.1062294178236207</v>
      </c>
      <c r="M92" s="664">
        <v>207.49251700680273</v>
      </c>
      <c r="N92" s="664">
        <v>740</v>
      </c>
      <c r="O92" s="664">
        <v>155400</v>
      </c>
      <c r="P92" s="677">
        <v>1.1272141706924315</v>
      </c>
      <c r="Q92" s="665">
        <v>210</v>
      </c>
    </row>
    <row r="93" spans="1:17" ht="14.4" customHeight="1" x14ac:dyDescent="0.3">
      <c r="A93" s="660" t="s">
        <v>4568</v>
      </c>
      <c r="B93" s="661" t="s">
        <v>4402</v>
      </c>
      <c r="C93" s="661" t="s">
        <v>4441</v>
      </c>
      <c r="D93" s="661" t="s">
        <v>4472</v>
      </c>
      <c r="E93" s="661" t="s">
        <v>4473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653</v>
      </c>
      <c r="P93" s="677"/>
      <c r="Q93" s="665">
        <v>653</v>
      </c>
    </row>
    <row r="94" spans="1:17" ht="14.4" customHeight="1" x14ac:dyDescent="0.3">
      <c r="A94" s="660" t="s">
        <v>4568</v>
      </c>
      <c r="B94" s="661" t="s">
        <v>4402</v>
      </c>
      <c r="C94" s="661" t="s">
        <v>4441</v>
      </c>
      <c r="D94" s="661" t="s">
        <v>4474</v>
      </c>
      <c r="E94" s="661" t="s">
        <v>4475</v>
      </c>
      <c r="F94" s="664">
        <v>13</v>
      </c>
      <c r="G94" s="664">
        <v>4251</v>
      </c>
      <c r="H94" s="664">
        <v>1</v>
      </c>
      <c r="I94" s="664">
        <v>327</v>
      </c>
      <c r="J94" s="664">
        <v>7</v>
      </c>
      <c r="K94" s="664">
        <v>2295</v>
      </c>
      <c r="L94" s="664">
        <v>0.53987297106563159</v>
      </c>
      <c r="M94" s="664">
        <v>327.85714285714283</v>
      </c>
      <c r="N94" s="664">
        <v>10</v>
      </c>
      <c r="O94" s="664">
        <v>3310</v>
      </c>
      <c r="P94" s="677">
        <v>0.7786403199247236</v>
      </c>
      <c r="Q94" s="665">
        <v>331</v>
      </c>
    </row>
    <row r="95" spans="1:17" ht="14.4" customHeight="1" x14ac:dyDescent="0.3">
      <c r="A95" s="660" t="s">
        <v>4568</v>
      </c>
      <c r="B95" s="661" t="s">
        <v>4402</v>
      </c>
      <c r="C95" s="661" t="s">
        <v>4441</v>
      </c>
      <c r="D95" s="661" t="s">
        <v>4476</v>
      </c>
      <c r="E95" s="661" t="s">
        <v>4477</v>
      </c>
      <c r="F95" s="664"/>
      <c r="G95" s="664"/>
      <c r="H95" s="664"/>
      <c r="I95" s="664"/>
      <c r="J95" s="664">
        <v>1</v>
      </c>
      <c r="K95" s="664">
        <v>0</v>
      </c>
      <c r="L95" s="664"/>
      <c r="M95" s="664">
        <v>0</v>
      </c>
      <c r="N95" s="664"/>
      <c r="O95" s="664"/>
      <c r="P95" s="677"/>
      <c r="Q95" s="665"/>
    </row>
    <row r="96" spans="1:17" ht="14.4" customHeight="1" x14ac:dyDescent="0.3">
      <c r="A96" s="660" t="s">
        <v>4568</v>
      </c>
      <c r="B96" s="661" t="s">
        <v>4402</v>
      </c>
      <c r="C96" s="661" t="s">
        <v>4441</v>
      </c>
      <c r="D96" s="661" t="s">
        <v>4478</v>
      </c>
      <c r="E96" s="661" t="s">
        <v>4479</v>
      </c>
      <c r="F96" s="664">
        <v>4007</v>
      </c>
      <c r="G96" s="664">
        <v>328574</v>
      </c>
      <c r="H96" s="664">
        <v>1</v>
      </c>
      <c r="I96" s="664">
        <v>82</v>
      </c>
      <c r="J96" s="664">
        <v>4209</v>
      </c>
      <c r="K96" s="664">
        <v>347250</v>
      </c>
      <c r="L96" s="664">
        <v>1.0568395551686987</v>
      </c>
      <c r="M96" s="664">
        <v>82.50178189593727</v>
      </c>
      <c r="N96" s="664">
        <v>4300</v>
      </c>
      <c r="O96" s="664">
        <v>365500</v>
      </c>
      <c r="P96" s="677">
        <v>1.1123825987448794</v>
      </c>
      <c r="Q96" s="665">
        <v>85</v>
      </c>
    </row>
    <row r="97" spans="1:17" ht="14.4" customHeight="1" x14ac:dyDescent="0.3">
      <c r="A97" s="660" t="s">
        <v>4568</v>
      </c>
      <c r="B97" s="661" t="s">
        <v>4402</v>
      </c>
      <c r="C97" s="661" t="s">
        <v>4441</v>
      </c>
      <c r="D97" s="661" t="s">
        <v>4482</v>
      </c>
      <c r="E97" s="661" t="s">
        <v>4483</v>
      </c>
      <c r="F97" s="664">
        <v>16</v>
      </c>
      <c r="G97" s="664">
        <v>11248</v>
      </c>
      <c r="H97" s="664">
        <v>1</v>
      </c>
      <c r="I97" s="664">
        <v>703</v>
      </c>
      <c r="J97" s="664">
        <v>20</v>
      </c>
      <c r="K97" s="664">
        <v>14069</v>
      </c>
      <c r="L97" s="664">
        <v>1.2508001422475106</v>
      </c>
      <c r="M97" s="664">
        <v>703.45</v>
      </c>
      <c r="N97" s="664">
        <v>44</v>
      </c>
      <c r="O97" s="664">
        <v>31108</v>
      </c>
      <c r="P97" s="677">
        <v>2.7656472261735421</v>
      </c>
      <c r="Q97" s="665">
        <v>707</v>
      </c>
    </row>
    <row r="98" spans="1:17" ht="14.4" customHeight="1" x14ac:dyDescent="0.3">
      <c r="A98" s="660" t="s">
        <v>4568</v>
      </c>
      <c r="B98" s="661" t="s">
        <v>4402</v>
      </c>
      <c r="C98" s="661" t="s">
        <v>4441</v>
      </c>
      <c r="D98" s="661" t="s">
        <v>4484</v>
      </c>
      <c r="E98" s="661" t="s">
        <v>4485</v>
      </c>
      <c r="F98" s="664">
        <v>6</v>
      </c>
      <c r="G98" s="664">
        <v>0</v>
      </c>
      <c r="H98" s="664"/>
      <c r="I98" s="664">
        <v>0</v>
      </c>
      <c r="J98" s="664">
        <v>5</v>
      </c>
      <c r="K98" s="664">
        <v>0</v>
      </c>
      <c r="L98" s="664"/>
      <c r="M98" s="664">
        <v>0</v>
      </c>
      <c r="N98" s="664">
        <v>1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4568</v>
      </c>
      <c r="B99" s="661" t="s">
        <v>4402</v>
      </c>
      <c r="C99" s="661" t="s">
        <v>4441</v>
      </c>
      <c r="D99" s="661" t="s">
        <v>4555</v>
      </c>
      <c r="E99" s="661" t="s">
        <v>4554</v>
      </c>
      <c r="F99" s="664">
        <v>1393</v>
      </c>
      <c r="G99" s="664">
        <v>1294097</v>
      </c>
      <c r="H99" s="664">
        <v>1</v>
      </c>
      <c r="I99" s="664">
        <v>929</v>
      </c>
      <c r="J99" s="664">
        <v>1470</v>
      </c>
      <c r="K99" s="664">
        <v>1367154</v>
      </c>
      <c r="L99" s="664">
        <v>1.0564540370621367</v>
      </c>
      <c r="M99" s="664">
        <v>930.03673469387752</v>
      </c>
      <c r="N99" s="664">
        <v>1460</v>
      </c>
      <c r="O99" s="664">
        <v>1365100</v>
      </c>
      <c r="P99" s="677">
        <v>1.0548668299207864</v>
      </c>
      <c r="Q99" s="665">
        <v>935</v>
      </c>
    </row>
    <row r="100" spans="1:17" ht="14.4" customHeight="1" x14ac:dyDescent="0.3">
      <c r="A100" s="660" t="s">
        <v>4568</v>
      </c>
      <c r="B100" s="661" t="s">
        <v>4402</v>
      </c>
      <c r="C100" s="661" t="s">
        <v>4441</v>
      </c>
      <c r="D100" s="661" t="s">
        <v>4488</v>
      </c>
      <c r="E100" s="661" t="s">
        <v>4489</v>
      </c>
      <c r="F100" s="664">
        <v>12</v>
      </c>
      <c r="G100" s="664">
        <v>1344</v>
      </c>
      <c r="H100" s="664">
        <v>1</v>
      </c>
      <c r="I100" s="664">
        <v>112</v>
      </c>
      <c r="J100" s="664">
        <v>2</v>
      </c>
      <c r="K100" s="664">
        <v>224</v>
      </c>
      <c r="L100" s="664">
        <v>0.16666666666666666</v>
      </c>
      <c r="M100" s="664">
        <v>112</v>
      </c>
      <c r="N100" s="664">
        <v>3</v>
      </c>
      <c r="O100" s="664">
        <v>342</v>
      </c>
      <c r="P100" s="677">
        <v>0.2544642857142857</v>
      </c>
      <c r="Q100" s="665">
        <v>114</v>
      </c>
    </row>
    <row r="101" spans="1:17" ht="14.4" customHeight="1" x14ac:dyDescent="0.3">
      <c r="A101" s="660" t="s">
        <v>4568</v>
      </c>
      <c r="B101" s="661" t="s">
        <v>4402</v>
      </c>
      <c r="C101" s="661" t="s">
        <v>4441</v>
      </c>
      <c r="D101" s="661" t="s">
        <v>4556</v>
      </c>
      <c r="E101" s="661" t="s">
        <v>4554</v>
      </c>
      <c r="F101" s="664">
        <v>289</v>
      </c>
      <c r="G101" s="664">
        <v>212126</v>
      </c>
      <c r="H101" s="664">
        <v>1</v>
      </c>
      <c r="I101" s="664">
        <v>734</v>
      </c>
      <c r="J101" s="664">
        <v>158</v>
      </c>
      <c r="K101" s="664">
        <v>116046</v>
      </c>
      <c r="L101" s="664">
        <v>0.54706165203699686</v>
      </c>
      <c r="M101" s="664">
        <v>734.46835443037969</v>
      </c>
      <c r="N101" s="664">
        <v>111</v>
      </c>
      <c r="O101" s="664">
        <v>81807</v>
      </c>
      <c r="P101" s="677">
        <v>0.38565286669243753</v>
      </c>
      <c r="Q101" s="665">
        <v>737</v>
      </c>
    </row>
    <row r="102" spans="1:17" ht="14.4" customHeight="1" x14ac:dyDescent="0.3">
      <c r="A102" s="660" t="s">
        <v>4568</v>
      </c>
      <c r="B102" s="661" t="s">
        <v>4402</v>
      </c>
      <c r="C102" s="661" t="s">
        <v>4441</v>
      </c>
      <c r="D102" s="661" t="s">
        <v>4577</v>
      </c>
      <c r="E102" s="661" t="s">
        <v>4578</v>
      </c>
      <c r="F102" s="664">
        <v>8</v>
      </c>
      <c r="G102" s="664">
        <v>448</v>
      </c>
      <c r="H102" s="664">
        <v>1</v>
      </c>
      <c r="I102" s="664">
        <v>56</v>
      </c>
      <c r="J102" s="664">
        <v>3</v>
      </c>
      <c r="K102" s="664">
        <v>169</v>
      </c>
      <c r="L102" s="664">
        <v>0.37723214285714285</v>
      </c>
      <c r="M102" s="664">
        <v>56.333333333333336</v>
      </c>
      <c r="N102" s="664">
        <v>5</v>
      </c>
      <c r="O102" s="664">
        <v>285</v>
      </c>
      <c r="P102" s="677">
        <v>0.6361607142857143</v>
      </c>
      <c r="Q102" s="665">
        <v>57</v>
      </c>
    </row>
    <row r="103" spans="1:17" ht="14.4" customHeight="1" x14ac:dyDescent="0.3">
      <c r="A103" s="660" t="s">
        <v>4568</v>
      </c>
      <c r="B103" s="661" t="s">
        <v>4402</v>
      </c>
      <c r="C103" s="661" t="s">
        <v>4441</v>
      </c>
      <c r="D103" s="661" t="s">
        <v>4557</v>
      </c>
      <c r="E103" s="661" t="s">
        <v>4558</v>
      </c>
      <c r="F103" s="664">
        <v>69</v>
      </c>
      <c r="G103" s="664">
        <v>36156</v>
      </c>
      <c r="H103" s="664">
        <v>1</v>
      </c>
      <c r="I103" s="664">
        <v>524</v>
      </c>
      <c r="J103" s="664">
        <v>57</v>
      </c>
      <c r="K103" s="664">
        <v>29876</v>
      </c>
      <c r="L103" s="664">
        <v>0.82630821993583359</v>
      </c>
      <c r="M103" s="664">
        <v>524.14035087719299</v>
      </c>
      <c r="N103" s="664">
        <v>55</v>
      </c>
      <c r="O103" s="664">
        <v>28985</v>
      </c>
      <c r="P103" s="677">
        <v>0.80166500719106093</v>
      </c>
      <c r="Q103" s="665">
        <v>527</v>
      </c>
    </row>
    <row r="104" spans="1:17" ht="14.4" customHeight="1" x14ac:dyDescent="0.3">
      <c r="A104" s="660" t="s">
        <v>4568</v>
      </c>
      <c r="B104" s="661" t="s">
        <v>4402</v>
      </c>
      <c r="C104" s="661" t="s">
        <v>4441</v>
      </c>
      <c r="D104" s="661" t="s">
        <v>4496</v>
      </c>
      <c r="E104" s="661" t="s">
        <v>4497</v>
      </c>
      <c r="F104" s="664">
        <v>26</v>
      </c>
      <c r="G104" s="664">
        <v>7696</v>
      </c>
      <c r="H104" s="664">
        <v>1</v>
      </c>
      <c r="I104" s="664">
        <v>296</v>
      </c>
      <c r="J104" s="664">
        <v>36</v>
      </c>
      <c r="K104" s="664">
        <v>10688</v>
      </c>
      <c r="L104" s="664">
        <v>1.3887733887733889</v>
      </c>
      <c r="M104" s="664">
        <v>296.88888888888891</v>
      </c>
      <c r="N104" s="664">
        <v>5</v>
      </c>
      <c r="O104" s="664">
        <v>1495</v>
      </c>
      <c r="P104" s="677">
        <v>0.19425675675675674</v>
      </c>
      <c r="Q104" s="665">
        <v>299</v>
      </c>
    </row>
    <row r="105" spans="1:17" ht="14.4" customHeight="1" x14ac:dyDescent="0.3">
      <c r="A105" s="660" t="s">
        <v>4568</v>
      </c>
      <c r="B105" s="661" t="s">
        <v>4402</v>
      </c>
      <c r="C105" s="661" t="s">
        <v>4441</v>
      </c>
      <c r="D105" s="661" t="s">
        <v>4559</v>
      </c>
      <c r="E105" s="661" t="s">
        <v>4471</v>
      </c>
      <c r="F105" s="664">
        <v>82</v>
      </c>
      <c r="G105" s="664">
        <v>14104</v>
      </c>
      <c r="H105" s="664">
        <v>1</v>
      </c>
      <c r="I105" s="664">
        <v>172</v>
      </c>
      <c r="J105" s="664">
        <v>48</v>
      </c>
      <c r="K105" s="664">
        <v>8274</v>
      </c>
      <c r="L105" s="664">
        <v>0.58664208735110612</v>
      </c>
      <c r="M105" s="664">
        <v>172.375</v>
      </c>
      <c r="N105" s="664">
        <v>32</v>
      </c>
      <c r="O105" s="664">
        <v>5568</v>
      </c>
      <c r="P105" s="677">
        <v>0.39478162223482699</v>
      </c>
      <c r="Q105" s="665">
        <v>174</v>
      </c>
    </row>
    <row r="106" spans="1:17" ht="14.4" customHeight="1" x14ac:dyDescent="0.3">
      <c r="A106" s="660" t="s">
        <v>4568</v>
      </c>
      <c r="B106" s="661" t="s">
        <v>4402</v>
      </c>
      <c r="C106" s="661" t="s">
        <v>4441</v>
      </c>
      <c r="D106" s="661" t="s">
        <v>4500</v>
      </c>
      <c r="E106" s="661" t="s">
        <v>4497</v>
      </c>
      <c r="F106" s="664">
        <v>14</v>
      </c>
      <c r="G106" s="664">
        <v>5110</v>
      </c>
      <c r="H106" s="664">
        <v>1</v>
      </c>
      <c r="I106" s="664">
        <v>365</v>
      </c>
      <c r="J106" s="664">
        <v>13</v>
      </c>
      <c r="K106" s="664">
        <v>4765</v>
      </c>
      <c r="L106" s="664">
        <v>0.93248532289628183</v>
      </c>
      <c r="M106" s="664">
        <v>366.53846153846155</v>
      </c>
      <c r="N106" s="664">
        <v>21</v>
      </c>
      <c r="O106" s="664">
        <v>7791</v>
      </c>
      <c r="P106" s="677">
        <v>1.5246575342465754</v>
      </c>
      <c r="Q106" s="665">
        <v>371</v>
      </c>
    </row>
    <row r="107" spans="1:17" ht="14.4" customHeight="1" x14ac:dyDescent="0.3">
      <c r="A107" s="660" t="s">
        <v>4568</v>
      </c>
      <c r="B107" s="661" t="s">
        <v>4402</v>
      </c>
      <c r="C107" s="661" t="s">
        <v>4441</v>
      </c>
      <c r="D107" s="661" t="s">
        <v>4503</v>
      </c>
      <c r="E107" s="661" t="s">
        <v>4504</v>
      </c>
      <c r="F107" s="664">
        <v>23</v>
      </c>
      <c r="G107" s="664">
        <v>14605</v>
      </c>
      <c r="H107" s="664">
        <v>1</v>
      </c>
      <c r="I107" s="664">
        <v>635</v>
      </c>
      <c r="J107" s="664">
        <v>4</v>
      </c>
      <c r="K107" s="664">
        <v>2540</v>
      </c>
      <c r="L107" s="664">
        <v>0.17391304347826086</v>
      </c>
      <c r="M107" s="664">
        <v>635</v>
      </c>
      <c r="N107" s="664"/>
      <c r="O107" s="664"/>
      <c r="P107" s="677"/>
      <c r="Q107" s="665"/>
    </row>
    <row r="108" spans="1:17" ht="14.4" customHeight="1" x14ac:dyDescent="0.3">
      <c r="A108" s="660" t="s">
        <v>4568</v>
      </c>
      <c r="B108" s="661" t="s">
        <v>4402</v>
      </c>
      <c r="C108" s="661" t="s">
        <v>4441</v>
      </c>
      <c r="D108" s="661" t="s">
        <v>4505</v>
      </c>
      <c r="E108" s="661" t="s">
        <v>4506</v>
      </c>
      <c r="F108" s="664"/>
      <c r="G108" s="664"/>
      <c r="H108" s="664"/>
      <c r="I108" s="664"/>
      <c r="J108" s="664"/>
      <c r="K108" s="664"/>
      <c r="L108" s="664"/>
      <c r="M108" s="664"/>
      <c r="N108" s="664">
        <v>2</v>
      </c>
      <c r="O108" s="664">
        <v>1212</v>
      </c>
      <c r="P108" s="677"/>
      <c r="Q108" s="665">
        <v>606</v>
      </c>
    </row>
    <row r="109" spans="1:17" ht="14.4" customHeight="1" x14ac:dyDescent="0.3">
      <c r="A109" s="660" t="s">
        <v>4568</v>
      </c>
      <c r="B109" s="661" t="s">
        <v>4402</v>
      </c>
      <c r="C109" s="661" t="s">
        <v>4441</v>
      </c>
      <c r="D109" s="661" t="s">
        <v>4560</v>
      </c>
      <c r="E109" s="661" t="s">
        <v>4561</v>
      </c>
      <c r="F109" s="664">
        <v>19</v>
      </c>
      <c r="G109" s="664">
        <v>1900</v>
      </c>
      <c r="H109" s="664">
        <v>1</v>
      </c>
      <c r="I109" s="664">
        <v>100</v>
      </c>
      <c r="J109" s="664">
        <v>10</v>
      </c>
      <c r="K109" s="664">
        <v>1000</v>
      </c>
      <c r="L109" s="664">
        <v>0.52631578947368418</v>
      </c>
      <c r="M109" s="664">
        <v>100</v>
      </c>
      <c r="N109" s="664">
        <v>10</v>
      </c>
      <c r="O109" s="664">
        <v>1000</v>
      </c>
      <c r="P109" s="677">
        <v>0.52631578947368418</v>
      </c>
      <c r="Q109" s="665">
        <v>100</v>
      </c>
    </row>
    <row r="110" spans="1:17" ht="14.4" customHeight="1" x14ac:dyDescent="0.3">
      <c r="A110" s="660" t="s">
        <v>4568</v>
      </c>
      <c r="B110" s="661" t="s">
        <v>4402</v>
      </c>
      <c r="C110" s="661" t="s">
        <v>4441</v>
      </c>
      <c r="D110" s="661" t="s">
        <v>4562</v>
      </c>
      <c r="E110" s="661" t="s">
        <v>4554</v>
      </c>
      <c r="F110" s="664">
        <v>117</v>
      </c>
      <c r="G110" s="664">
        <v>118404</v>
      </c>
      <c r="H110" s="664">
        <v>1</v>
      </c>
      <c r="I110" s="664">
        <v>1012</v>
      </c>
      <c r="J110" s="664">
        <v>30</v>
      </c>
      <c r="K110" s="664">
        <v>30408</v>
      </c>
      <c r="L110" s="664">
        <v>0.25681564811999597</v>
      </c>
      <c r="M110" s="664">
        <v>1013.6</v>
      </c>
      <c r="N110" s="664">
        <v>60</v>
      </c>
      <c r="O110" s="664">
        <v>61080</v>
      </c>
      <c r="P110" s="677">
        <v>0.5158609506435593</v>
      </c>
      <c r="Q110" s="665">
        <v>1018</v>
      </c>
    </row>
    <row r="111" spans="1:17" ht="14.4" customHeight="1" x14ac:dyDescent="0.3">
      <c r="A111" s="660" t="s">
        <v>4568</v>
      </c>
      <c r="B111" s="661" t="s">
        <v>4402</v>
      </c>
      <c r="C111" s="661" t="s">
        <v>4441</v>
      </c>
      <c r="D111" s="661" t="s">
        <v>4511</v>
      </c>
      <c r="E111" s="661" t="s">
        <v>4467</v>
      </c>
      <c r="F111" s="664">
        <v>5</v>
      </c>
      <c r="G111" s="664">
        <v>1675</v>
      </c>
      <c r="H111" s="664">
        <v>1</v>
      </c>
      <c r="I111" s="664">
        <v>335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4568</v>
      </c>
      <c r="B112" s="661" t="s">
        <v>4402</v>
      </c>
      <c r="C112" s="661" t="s">
        <v>4441</v>
      </c>
      <c r="D112" s="661" t="s">
        <v>4579</v>
      </c>
      <c r="E112" s="661" t="s">
        <v>4554</v>
      </c>
      <c r="F112" s="664">
        <v>7</v>
      </c>
      <c r="G112" s="664">
        <v>6020</v>
      </c>
      <c r="H112" s="664">
        <v>1</v>
      </c>
      <c r="I112" s="664">
        <v>860</v>
      </c>
      <c r="J112" s="664">
        <v>14</v>
      </c>
      <c r="K112" s="664">
        <v>12040</v>
      </c>
      <c r="L112" s="664">
        <v>2</v>
      </c>
      <c r="M112" s="664">
        <v>860</v>
      </c>
      <c r="N112" s="664">
        <v>31</v>
      </c>
      <c r="O112" s="664">
        <v>26753</v>
      </c>
      <c r="P112" s="677">
        <v>4.4440199335548174</v>
      </c>
      <c r="Q112" s="665">
        <v>863</v>
      </c>
    </row>
    <row r="113" spans="1:17" ht="14.4" customHeight="1" x14ac:dyDescent="0.3">
      <c r="A113" s="660" t="s">
        <v>4568</v>
      </c>
      <c r="B113" s="661" t="s">
        <v>4402</v>
      </c>
      <c r="C113" s="661" t="s">
        <v>4441</v>
      </c>
      <c r="D113" s="661" t="s">
        <v>4513</v>
      </c>
      <c r="E113" s="661" t="s">
        <v>4514</v>
      </c>
      <c r="F113" s="664"/>
      <c r="G113" s="664"/>
      <c r="H113" s="664"/>
      <c r="I113" s="664"/>
      <c r="J113" s="664"/>
      <c r="K113" s="664"/>
      <c r="L113" s="664"/>
      <c r="M113" s="664"/>
      <c r="N113" s="664">
        <v>4</v>
      </c>
      <c r="O113" s="664">
        <v>2092</v>
      </c>
      <c r="P113" s="677"/>
      <c r="Q113" s="665">
        <v>523</v>
      </c>
    </row>
    <row r="114" spans="1:17" ht="14.4" customHeight="1" x14ac:dyDescent="0.3">
      <c r="A114" s="660" t="s">
        <v>4568</v>
      </c>
      <c r="B114" s="661" t="s">
        <v>4402</v>
      </c>
      <c r="C114" s="661" t="s">
        <v>4441</v>
      </c>
      <c r="D114" s="661" t="s">
        <v>4580</v>
      </c>
      <c r="E114" s="661" t="s">
        <v>4514</v>
      </c>
      <c r="F114" s="664">
        <v>81</v>
      </c>
      <c r="G114" s="664">
        <v>64881</v>
      </c>
      <c r="H114" s="664">
        <v>1</v>
      </c>
      <c r="I114" s="664">
        <v>801</v>
      </c>
      <c r="J114" s="664">
        <v>33</v>
      </c>
      <c r="K114" s="664">
        <v>26449</v>
      </c>
      <c r="L114" s="664">
        <v>0.40765401273099983</v>
      </c>
      <c r="M114" s="664">
        <v>801.4848484848485</v>
      </c>
      <c r="N114" s="664">
        <v>23</v>
      </c>
      <c r="O114" s="664">
        <v>18561</v>
      </c>
      <c r="P114" s="677">
        <v>0.28607758819993528</v>
      </c>
      <c r="Q114" s="665">
        <v>807</v>
      </c>
    </row>
    <row r="115" spans="1:17" ht="14.4" customHeight="1" x14ac:dyDescent="0.3">
      <c r="A115" s="660" t="s">
        <v>4568</v>
      </c>
      <c r="B115" s="661" t="s">
        <v>4402</v>
      </c>
      <c r="C115" s="661" t="s">
        <v>4441</v>
      </c>
      <c r="D115" s="661" t="s">
        <v>4581</v>
      </c>
      <c r="E115" s="661" t="s">
        <v>4514</v>
      </c>
      <c r="F115" s="664">
        <v>31</v>
      </c>
      <c r="G115" s="664">
        <v>18259</v>
      </c>
      <c r="H115" s="664">
        <v>1</v>
      </c>
      <c r="I115" s="664">
        <v>589</v>
      </c>
      <c r="J115" s="664">
        <v>24</v>
      </c>
      <c r="K115" s="664">
        <v>14136</v>
      </c>
      <c r="L115" s="664">
        <v>0.77419354838709675</v>
      </c>
      <c r="M115" s="664">
        <v>589</v>
      </c>
      <c r="N115" s="664">
        <v>24</v>
      </c>
      <c r="O115" s="664">
        <v>14280</v>
      </c>
      <c r="P115" s="677">
        <v>0.7820800701024152</v>
      </c>
      <c r="Q115" s="665">
        <v>595</v>
      </c>
    </row>
    <row r="116" spans="1:17" ht="14.4" customHeight="1" x14ac:dyDescent="0.3">
      <c r="A116" s="660" t="s">
        <v>4568</v>
      </c>
      <c r="B116" s="661" t="s">
        <v>4402</v>
      </c>
      <c r="C116" s="661" t="s">
        <v>4441</v>
      </c>
      <c r="D116" s="661" t="s">
        <v>4582</v>
      </c>
      <c r="E116" s="661" t="s">
        <v>4554</v>
      </c>
      <c r="F116" s="664">
        <v>3</v>
      </c>
      <c r="G116" s="664">
        <v>2829</v>
      </c>
      <c r="H116" s="664">
        <v>1</v>
      </c>
      <c r="I116" s="664">
        <v>943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4568</v>
      </c>
      <c r="B117" s="661" t="s">
        <v>4402</v>
      </c>
      <c r="C117" s="661" t="s">
        <v>4441</v>
      </c>
      <c r="D117" s="661" t="s">
        <v>4515</v>
      </c>
      <c r="E117" s="661" t="s">
        <v>4516</v>
      </c>
      <c r="F117" s="664"/>
      <c r="G117" s="664"/>
      <c r="H117" s="664"/>
      <c r="I117" s="664"/>
      <c r="J117" s="664">
        <v>1</v>
      </c>
      <c r="K117" s="664">
        <v>163</v>
      </c>
      <c r="L117" s="664"/>
      <c r="M117" s="664">
        <v>163</v>
      </c>
      <c r="N117" s="664">
        <v>1</v>
      </c>
      <c r="O117" s="664">
        <v>165</v>
      </c>
      <c r="P117" s="677"/>
      <c r="Q117" s="665">
        <v>165</v>
      </c>
    </row>
    <row r="118" spans="1:17" ht="14.4" customHeight="1" x14ac:dyDescent="0.3">
      <c r="A118" s="660" t="s">
        <v>4568</v>
      </c>
      <c r="B118" s="661" t="s">
        <v>4402</v>
      </c>
      <c r="C118" s="661" t="s">
        <v>4441</v>
      </c>
      <c r="D118" s="661" t="s">
        <v>4517</v>
      </c>
      <c r="E118" s="661" t="s">
        <v>4457</v>
      </c>
      <c r="F118" s="664">
        <v>2</v>
      </c>
      <c r="G118" s="664">
        <v>778</v>
      </c>
      <c r="H118" s="664">
        <v>1</v>
      </c>
      <c r="I118" s="664">
        <v>389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4568</v>
      </c>
      <c r="B119" s="661" t="s">
        <v>4402</v>
      </c>
      <c r="C119" s="661" t="s">
        <v>4441</v>
      </c>
      <c r="D119" s="661" t="s">
        <v>4566</v>
      </c>
      <c r="E119" s="661" t="s">
        <v>4564</v>
      </c>
      <c r="F119" s="664"/>
      <c r="G119" s="664"/>
      <c r="H119" s="664"/>
      <c r="I119" s="664"/>
      <c r="J119" s="664">
        <v>1</v>
      </c>
      <c r="K119" s="664">
        <v>606</v>
      </c>
      <c r="L119" s="664"/>
      <c r="M119" s="664">
        <v>606</v>
      </c>
      <c r="N119" s="664"/>
      <c r="O119" s="664"/>
      <c r="P119" s="677"/>
      <c r="Q119" s="665"/>
    </row>
    <row r="120" spans="1:17" ht="14.4" customHeight="1" x14ac:dyDescent="0.3">
      <c r="A120" s="660" t="s">
        <v>4568</v>
      </c>
      <c r="B120" s="661" t="s">
        <v>4402</v>
      </c>
      <c r="C120" s="661" t="s">
        <v>4441</v>
      </c>
      <c r="D120" s="661" t="s">
        <v>4563</v>
      </c>
      <c r="E120" s="661" t="s">
        <v>4564</v>
      </c>
      <c r="F120" s="664"/>
      <c r="G120" s="664"/>
      <c r="H120" s="664"/>
      <c r="I120" s="664"/>
      <c r="J120" s="664">
        <v>1</v>
      </c>
      <c r="K120" s="664">
        <v>520</v>
      </c>
      <c r="L120" s="664"/>
      <c r="M120" s="664">
        <v>520</v>
      </c>
      <c r="N120" s="664"/>
      <c r="O120" s="664"/>
      <c r="P120" s="677"/>
      <c r="Q120" s="665"/>
    </row>
    <row r="121" spans="1:17" ht="14.4" customHeight="1" x14ac:dyDescent="0.3">
      <c r="A121" s="660" t="s">
        <v>4568</v>
      </c>
      <c r="B121" s="661" t="s">
        <v>4402</v>
      </c>
      <c r="C121" s="661" t="s">
        <v>4441</v>
      </c>
      <c r="D121" s="661" t="s">
        <v>4583</v>
      </c>
      <c r="E121" s="661" t="s">
        <v>4514</v>
      </c>
      <c r="F121" s="664"/>
      <c r="G121" s="664"/>
      <c r="H121" s="664"/>
      <c r="I121" s="664"/>
      <c r="J121" s="664"/>
      <c r="K121" s="664"/>
      <c r="L121" s="664"/>
      <c r="M121" s="664"/>
      <c r="N121" s="664">
        <v>15</v>
      </c>
      <c r="O121" s="664">
        <v>12855</v>
      </c>
      <c r="P121" s="677"/>
      <c r="Q121" s="665">
        <v>857</v>
      </c>
    </row>
    <row r="122" spans="1:17" ht="14.4" customHeight="1" x14ac:dyDescent="0.3">
      <c r="A122" s="660" t="s">
        <v>4568</v>
      </c>
      <c r="B122" s="661" t="s">
        <v>4402</v>
      </c>
      <c r="C122" s="661" t="s">
        <v>4441</v>
      </c>
      <c r="D122" s="661" t="s">
        <v>4518</v>
      </c>
      <c r="E122" s="661" t="s">
        <v>4519</v>
      </c>
      <c r="F122" s="664">
        <v>1</v>
      </c>
      <c r="G122" s="664">
        <v>1043</v>
      </c>
      <c r="H122" s="664">
        <v>1</v>
      </c>
      <c r="I122" s="664">
        <v>1043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4568</v>
      </c>
      <c r="B123" s="661" t="s">
        <v>4402</v>
      </c>
      <c r="C123" s="661" t="s">
        <v>4441</v>
      </c>
      <c r="D123" s="661" t="s">
        <v>4584</v>
      </c>
      <c r="E123" s="661" t="s">
        <v>4585</v>
      </c>
      <c r="F123" s="664">
        <v>3</v>
      </c>
      <c r="G123" s="664">
        <v>1020</v>
      </c>
      <c r="H123" s="664">
        <v>1</v>
      </c>
      <c r="I123" s="664">
        <v>340</v>
      </c>
      <c r="J123" s="664">
        <v>1</v>
      </c>
      <c r="K123" s="664">
        <v>340</v>
      </c>
      <c r="L123" s="664">
        <v>0.33333333333333331</v>
      </c>
      <c r="M123" s="664">
        <v>340</v>
      </c>
      <c r="N123" s="664">
        <v>3</v>
      </c>
      <c r="O123" s="664">
        <v>1035</v>
      </c>
      <c r="P123" s="677">
        <v>1.0147058823529411</v>
      </c>
      <c r="Q123" s="665">
        <v>345</v>
      </c>
    </row>
    <row r="124" spans="1:17" ht="14.4" customHeight="1" x14ac:dyDescent="0.3">
      <c r="A124" s="660" t="s">
        <v>4586</v>
      </c>
      <c r="B124" s="661" t="s">
        <v>4402</v>
      </c>
      <c r="C124" s="661" t="s">
        <v>4430</v>
      </c>
      <c r="D124" s="661" t="s">
        <v>4569</v>
      </c>
      <c r="E124" s="661" t="s">
        <v>4570</v>
      </c>
      <c r="F124" s="664">
        <v>3</v>
      </c>
      <c r="G124" s="664">
        <v>6930</v>
      </c>
      <c r="H124" s="664">
        <v>1</v>
      </c>
      <c r="I124" s="664">
        <v>2310</v>
      </c>
      <c r="J124" s="664">
        <v>1</v>
      </c>
      <c r="K124" s="664">
        <v>2310</v>
      </c>
      <c r="L124" s="664">
        <v>0.33333333333333331</v>
      </c>
      <c r="M124" s="664">
        <v>2310</v>
      </c>
      <c r="N124" s="664">
        <v>1</v>
      </c>
      <c r="O124" s="664">
        <v>2310</v>
      </c>
      <c r="P124" s="677">
        <v>0.33333333333333331</v>
      </c>
      <c r="Q124" s="665">
        <v>2310</v>
      </c>
    </row>
    <row r="125" spans="1:17" ht="14.4" customHeight="1" x14ac:dyDescent="0.3">
      <c r="A125" s="660" t="s">
        <v>4586</v>
      </c>
      <c r="B125" s="661" t="s">
        <v>4402</v>
      </c>
      <c r="C125" s="661" t="s">
        <v>4430</v>
      </c>
      <c r="D125" s="661" t="s">
        <v>4551</v>
      </c>
      <c r="E125" s="661" t="s">
        <v>4552</v>
      </c>
      <c r="F125" s="664">
        <v>10</v>
      </c>
      <c r="G125" s="664">
        <v>9047.5</v>
      </c>
      <c r="H125" s="664">
        <v>1</v>
      </c>
      <c r="I125" s="664">
        <v>904.75</v>
      </c>
      <c r="J125" s="664">
        <v>57</v>
      </c>
      <c r="K125" s="664">
        <v>51570.75</v>
      </c>
      <c r="L125" s="664">
        <v>5.7</v>
      </c>
      <c r="M125" s="664">
        <v>904.75</v>
      </c>
      <c r="N125" s="664">
        <v>86</v>
      </c>
      <c r="O125" s="664">
        <v>77808.5</v>
      </c>
      <c r="P125" s="677">
        <v>8.6</v>
      </c>
      <c r="Q125" s="665">
        <v>904.75</v>
      </c>
    </row>
    <row r="126" spans="1:17" ht="14.4" customHeight="1" x14ac:dyDescent="0.3">
      <c r="A126" s="660" t="s">
        <v>4586</v>
      </c>
      <c r="B126" s="661" t="s">
        <v>4402</v>
      </c>
      <c r="C126" s="661" t="s">
        <v>4430</v>
      </c>
      <c r="D126" s="661" t="s">
        <v>4433</v>
      </c>
      <c r="E126" s="661" t="s">
        <v>4434</v>
      </c>
      <c r="F126" s="664">
        <v>28</v>
      </c>
      <c r="G126" s="664">
        <v>6793.9200000000019</v>
      </c>
      <c r="H126" s="664">
        <v>1</v>
      </c>
      <c r="I126" s="664">
        <v>242.64000000000007</v>
      </c>
      <c r="J126" s="664">
        <v>20</v>
      </c>
      <c r="K126" s="664">
        <v>4852.7999999999993</v>
      </c>
      <c r="L126" s="664">
        <v>0.71428571428571397</v>
      </c>
      <c r="M126" s="664">
        <v>242.63999999999996</v>
      </c>
      <c r="N126" s="664">
        <v>18</v>
      </c>
      <c r="O126" s="664">
        <v>4367.5199999999995</v>
      </c>
      <c r="P126" s="677">
        <v>0.64285714285714257</v>
      </c>
      <c r="Q126" s="665">
        <v>242.64</v>
      </c>
    </row>
    <row r="127" spans="1:17" ht="14.4" customHeight="1" x14ac:dyDescent="0.3">
      <c r="A127" s="660" t="s">
        <v>4586</v>
      </c>
      <c r="B127" s="661" t="s">
        <v>4402</v>
      </c>
      <c r="C127" s="661" t="s">
        <v>4430</v>
      </c>
      <c r="D127" s="661" t="s">
        <v>4440</v>
      </c>
      <c r="E127" s="661" t="s">
        <v>4438</v>
      </c>
      <c r="F127" s="664">
        <v>1</v>
      </c>
      <c r="G127" s="664">
        <v>500</v>
      </c>
      <c r="H127" s="664">
        <v>1</v>
      </c>
      <c r="I127" s="664">
        <v>500</v>
      </c>
      <c r="J127" s="664">
        <v>2</v>
      </c>
      <c r="K127" s="664">
        <v>1000</v>
      </c>
      <c r="L127" s="664">
        <v>2</v>
      </c>
      <c r="M127" s="664">
        <v>500</v>
      </c>
      <c r="N127" s="664"/>
      <c r="O127" s="664"/>
      <c r="P127" s="677"/>
      <c r="Q127" s="665"/>
    </row>
    <row r="128" spans="1:17" ht="14.4" customHeight="1" x14ac:dyDescent="0.3">
      <c r="A128" s="660" t="s">
        <v>4586</v>
      </c>
      <c r="B128" s="661" t="s">
        <v>4402</v>
      </c>
      <c r="C128" s="661" t="s">
        <v>4441</v>
      </c>
      <c r="D128" s="661" t="s">
        <v>4573</v>
      </c>
      <c r="E128" s="661" t="s">
        <v>4574</v>
      </c>
      <c r="F128" s="664">
        <v>11</v>
      </c>
      <c r="G128" s="664">
        <v>2035</v>
      </c>
      <c r="H128" s="664">
        <v>1</v>
      </c>
      <c r="I128" s="664">
        <v>185</v>
      </c>
      <c r="J128" s="664">
        <v>4</v>
      </c>
      <c r="K128" s="664">
        <v>740</v>
      </c>
      <c r="L128" s="664">
        <v>0.36363636363636365</v>
      </c>
      <c r="M128" s="664">
        <v>185</v>
      </c>
      <c r="N128" s="664">
        <v>12</v>
      </c>
      <c r="O128" s="664">
        <v>2268</v>
      </c>
      <c r="P128" s="677">
        <v>1.1144963144963145</v>
      </c>
      <c r="Q128" s="665">
        <v>189</v>
      </c>
    </row>
    <row r="129" spans="1:17" ht="14.4" customHeight="1" x14ac:dyDescent="0.3">
      <c r="A129" s="660" t="s">
        <v>4586</v>
      </c>
      <c r="B129" s="661" t="s">
        <v>4402</v>
      </c>
      <c r="C129" s="661" t="s">
        <v>4441</v>
      </c>
      <c r="D129" s="661" t="s">
        <v>4587</v>
      </c>
      <c r="E129" s="661" t="s">
        <v>4588</v>
      </c>
      <c r="F129" s="664">
        <v>2</v>
      </c>
      <c r="G129" s="664">
        <v>2268</v>
      </c>
      <c r="H129" s="664">
        <v>1</v>
      </c>
      <c r="I129" s="664">
        <v>1134</v>
      </c>
      <c r="J129" s="664">
        <v>1</v>
      </c>
      <c r="K129" s="664">
        <v>1134</v>
      </c>
      <c r="L129" s="664">
        <v>0.5</v>
      </c>
      <c r="M129" s="664">
        <v>1134</v>
      </c>
      <c r="N129" s="664">
        <v>2</v>
      </c>
      <c r="O129" s="664">
        <v>2280</v>
      </c>
      <c r="P129" s="677">
        <v>1.0052910052910053</v>
      </c>
      <c r="Q129" s="665">
        <v>1140</v>
      </c>
    </row>
    <row r="130" spans="1:17" ht="14.4" customHeight="1" x14ac:dyDescent="0.3">
      <c r="A130" s="660" t="s">
        <v>4586</v>
      </c>
      <c r="B130" s="661" t="s">
        <v>4402</v>
      </c>
      <c r="C130" s="661" t="s">
        <v>4441</v>
      </c>
      <c r="D130" s="661" t="s">
        <v>4446</v>
      </c>
      <c r="E130" s="661" t="s">
        <v>4447</v>
      </c>
      <c r="F130" s="664">
        <v>1</v>
      </c>
      <c r="G130" s="664">
        <v>34</v>
      </c>
      <c r="H130" s="664">
        <v>1</v>
      </c>
      <c r="I130" s="664">
        <v>34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4586</v>
      </c>
      <c r="B131" s="661" t="s">
        <v>4402</v>
      </c>
      <c r="C131" s="661" t="s">
        <v>4441</v>
      </c>
      <c r="D131" s="661" t="s">
        <v>4452</v>
      </c>
      <c r="E131" s="661" t="s">
        <v>4453</v>
      </c>
      <c r="F131" s="664">
        <v>309</v>
      </c>
      <c r="G131" s="664">
        <v>71688</v>
      </c>
      <c r="H131" s="664">
        <v>1</v>
      </c>
      <c r="I131" s="664">
        <v>232</v>
      </c>
      <c r="J131" s="664">
        <v>520</v>
      </c>
      <c r="K131" s="664">
        <v>120910</v>
      </c>
      <c r="L131" s="664">
        <v>1.686614217163263</v>
      </c>
      <c r="M131" s="664">
        <v>232.51923076923077</v>
      </c>
      <c r="N131" s="664">
        <v>544</v>
      </c>
      <c r="O131" s="664">
        <v>127840</v>
      </c>
      <c r="P131" s="677">
        <v>1.7832831157236915</v>
      </c>
      <c r="Q131" s="665">
        <v>235</v>
      </c>
    </row>
    <row r="132" spans="1:17" ht="14.4" customHeight="1" x14ac:dyDescent="0.3">
      <c r="A132" s="660" t="s">
        <v>4586</v>
      </c>
      <c r="B132" s="661" t="s">
        <v>4402</v>
      </c>
      <c r="C132" s="661" t="s">
        <v>4441</v>
      </c>
      <c r="D132" s="661" t="s">
        <v>4454</v>
      </c>
      <c r="E132" s="661" t="s">
        <v>4455</v>
      </c>
      <c r="F132" s="664">
        <v>639</v>
      </c>
      <c r="G132" s="664">
        <v>74124</v>
      </c>
      <c r="H132" s="664">
        <v>1</v>
      </c>
      <c r="I132" s="664">
        <v>116</v>
      </c>
      <c r="J132" s="664">
        <v>754</v>
      </c>
      <c r="K132" s="664">
        <v>87822</v>
      </c>
      <c r="L132" s="664">
        <v>1.1847984458474987</v>
      </c>
      <c r="M132" s="664">
        <v>116.47480106100795</v>
      </c>
      <c r="N132" s="664">
        <v>723</v>
      </c>
      <c r="O132" s="664">
        <v>85314</v>
      </c>
      <c r="P132" s="677">
        <v>1.1509632507689818</v>
      </c>
      <c r="Q132" s="665">
        <v>118</v>
      </c>
    </row>
    <row r="133" spans="1:17" ht="14.4" customHeight="1" x14ac:dyDescent="0.3">
      <c r="A133" s="660" t="s">
        <v>4586</v>
      </c>
      <c r="B133" s="661" t="s">
        <v>4402</v>
      </c>
      <c r="C133" s="661" t="s">
        <v>4441</v>
      </c>
      <c r="D133" s="661" t="s">
        <v>4458</v>
      </c>
      <c r="E133" s="661" t="s">
        <v>4459</v>
      </c>
      <c r="F133" s="664">
        <v>15</v>
      </c>
      <c r="G133" s="664">
        <v>7260</v>
      </c>
      <c r="H133" s="664">
        <v>1</v>
      </c>
      <c r="I133" s="664">
        <v>484</v>
      </c>
      <c r="J133" s="664"/>
      <c r="K133" s="664"/>
      <c r="L133" s="664"/>
      <c r="M133" s="664"/>
      <c r="N133" s="664">
        <v>15</v>
      </c>
      <c r="O133" s="664">
        <v>7305</v>
      </c>
      <c r="P133" s="677">
        <v>1.0061983471074381</v>
      </c>
      <c r="Q133" s="665">
        <v>487</v>
      </c>
    </row>
    <row r="134" spans="1:17" ht="14.4" customHeight="1" x14ac:dyDescent="0.3">
      <c r="A134" s="660" t="s">
        <v>4586</v>
      </c>
      <c r="B134" s="661" t="s">
        <v>4402</v>
      </c>
      <c r="C134" s="661" t="s">
        <v>4441</v>
      </c>
      <c r="D134" s="661" t="s">
        <v>4460</v>
      </c>
      <c r="E134" s="661" t="s">
        <v>4461</v>
      </c>
      <c r="F134" s="664">
        <v>23</v>
      </c>
      <c r="G134" s="664">
        <v>15571</v>
      </c>
      <c r="H134" s="664">
        <v>1</v>
      </c>
      <c r="I134" s="664">
        <v>677</v>
      </c>
      <c r="J134" s="664">
        <v>5</v>
      </c>
      <c r="K134" s="664">
        <v>3385</v>
      </c>
      <c r="L134" s="664">
        <v>0.21739130434782608</v>
      </c>
      <c r="M134" s="664">
        <v>677</v>
      </c>
      <c r="N134" s="664">
        <v>59</v>
      </c>
      <c r="O134" s="664">
        <v>40120</v>
      </c>
      <c r="P134" s="677">
        <v>2.5765846766424763</v>
      </c>
      <c r="Q134" s="665">
        <v>680</v>
      </c>
    </row>
    <row r="135" spans="1:17" ht="14.4" customHeight="1" x14ac:dyDescent="0.3">
      <c r="A135" s="660" t="s">
        <v>4586</v>
      </c>
      <c r="B135" s="661" t="s">
        <v>4402</v>
      </c>
      <c r="C135" s="661" t="s">
        <v>4441</v>
      </c>
      <c r="D135" s="661" t="s">
        <v>4464</v>
      </c>
      <c r="E135" s="661" t="s">
        <v>4459</v>
      </c>
      <c r="F135" s="664">
        <v>6</v>
      </c>
      <c r="G135" s="664">
        <v>3318</v>
      </c>
      <c r="H135" s="664">
        <v>1</v>
      </c>
      <c r="I135" s="664">
        <v>553</v>
      </c>
      <c r="J135" s="664">
        <v>4</v>
      </c>
      <c r="K135" s="664">
        <v>2228</v>
      </c>
      <c r="L135" s="664">
        <v>0.67148884870403858</v>
      </c>
      <c r="M135" s="664">
        <v>557</v>
      </c>
      <c r="N135" s="664">
        <v>4</v>
      </c>
      <c r="O135" s="664">
        <v>2236</v>
      </c>
      <c r="P135" s="677">
        <v>0.67389993972272455</v>
      </c>
      <c r="Q135" s="665">
        <v>559</v>
      </c>
    </row>
    <row r="136" spans="1:17" ht="14.4" customHeight="1" x14ac:dyDescent="0.3">
      <c r="A136" s="660" t="s">
        <v>4586</v>
      </c>
      <c r="B136" s="661" t="s">
        <v>4402</v>
      </c>
      <c r="C136" s="661" t="s">
        <v>4441</v>
      </c>
      <c r="D136" s="661" t="s">
        <v>4465</v>
      </c>
      <c r="E136" s="661" t="s">
        <v>4461</v>
      </c>
      <c r="F136" s="664">
        <v>152</v>
      </c>
      <c r="G136" s="664">
        <v>113392</v>
      </c>
      <c r="H136" s="664">
        <v>1</v>
      </c>
      <c r="I136" s="664">
        <v>746</v>
      </c>
      <c r="J136" s="664">
        <v>138</v>
      </c>
      <c r="K136" s="664">
        <v>103032</v>
      </c>
      <c r="L136" s="664">
        <v>0.90863552984337514</v>
      </c>
      <c r="M136" s="664">
        <v>746.60869565217388</v>
      </c>
      <c r="N136" s="664">
        <v>105</v>
      </c>
      <c r="O136" s="664">
        <v>78960</v>
      </c>
      <c r="P136" s="677">
        <v>0.69634542119373499</v>
      </c>
      <c r="Q136" s="665">
        <v>752</v>
      </c>
    </row>
    <row r="137" spans="1:17" ht="14.4" customHeight="1" x14ac:dyDescent="0.3">
      <c r="A137" s="660" t="s">
        <v>4586</v>
      </c>
      <c r="B137" s="661" t="s">
        <v>4402</v>
      </c>
      <c r="C137" s="661" t="s">
        <v>4441</v>
      </c>
      <c r="D137" s="661" t="s">
        <v>4553</v>
      </c>
      <c r="E137" s="661" t="s">
        <v>4554</v>
      </c>
      <c r="F137" s="664">
        <v>606</v>
      </c>
      <c r="G137" s="664">
        <v>486618</v>
      </c>
      <c r="H137" s="664">
        <v>1</v>
      </c>
      <c r="I137" s="664">
        <v>803</v>
      </c>
      <c r="J137" s="664">
        <v>722</v>
      </c>
      <c r="K137" s="664">
        <v>580566</v>
      </c>
      <c r="L137" s="664">
        <v>1.1930631419306315</v>
      </c>
      <c r="M137" s="664">
        <v>804.1080332409972</v>
      </c>
      <c r="N137" s="664">
        <v>561</v>
      </c>
      <c r="O137" s="664">
        <v>453849</v>
      </c>
      <c r="P137" s="677">
        <v>0.93265970432659706</v>
      </c>
      <c r="Q137" s="665">
        <v>809</v>
      </c>
    </row>
    <row r="138" spans="1:17" ht="14.4" customHeight="1" x14ac:dyDescent="0.3">
      <c r="A138" s="660" t="s">
        <v>4586</v>
      </c>
      <c r="B138" s="661" t="s">
        <v>4402</v>
      </c>
      <c r="C138" s="661" t="s">
        <v>4441</v>
      </c>
      <c r="D138" s="661" t="s">
        <v>4466</v>
      </c>
      <c r="E138" s="661" t="s">
        <v>4467</v>
      </c>
      <c r="F138" s="664">
        <v>22</v>
      </c>
      <c r="G138" s="664">
        <v>9658</v>
      </c>
      <c r="H138" s="664">
        <v>1</v>
      </c>
      <c r="I138" s="664">
        <v>439</v>
      </c>
      <c r="J138" s="664">
        <v>13</v>
      </c>
      <c r="K138" s="664">
        <v>5735</v>
      </c>
      <c r="L138" s="664">
        <v>0.59380824187202319</v>
      </c>
      <c r="M138" s="664">
        <v>441.15384615384613</v>
      </c>
      <c r="N138" s="664">
        <v>10</v>
      </c>
      <c r="O138" s="664">
        <v>4490</v>
      </c>
      <c r="P138" s="677">
        <v>0.46489956512735559</v>
      </c>
      <c r="Q138" s="665">
        <v>449</v>
      </c>
    </row>
    <row r="139" spans="1:17" ht="14.4" customHeight="1" x14ac:dyDescent="0.3">
      <c r="A139" s="660" t="s">
        <v>4586</v>
      </c>
      <c r="B139" s="661" t="s">
        <v>4402</v>
      </c>
      <c r="C139" s="661" t="s">
        <v>4441</v>
      </c>
      <c r="D139" s="661" t="s">
        <v>4468</v>
      </c>
      <c r="E139" s="661" t="s">
        <v>4469</v>
      </c>
      <c r="F139" s="664">
        <v>32</v>
      </c>
      <c r="G139" s="664">
        <v>13792</v>
      </c>
      <c r="H139" s="664">
        <v>1</v>
      </c>
      <c r="I139" s="664">
        <v>431</v>
      </c>
      <c r="J139" s="664">
        <v>20</v>
      </c>
      <c r="K139" s="664">
        <v>8648</v>
      </c>
      <c r="L139" s="664">
        <v>0.62703016241299303</v>
      </c>
      <c r="M139" s="664">
        <v>432.4</v>
      </c>
      <c r="N139" s="664">
        <v>22</v>
      </c>
      <c r="O139" s="664">
        <v>9614</v>
      </c>
      <c r="P139" s="677">
        <v>0.69707076566125292</v>
      </c>
      <c r="Q139" s="665">
        <v>437</v>
      </c>
    </row>
    <row r="140" spans="1:17" ht="14.4" customHeight="1" x14ac:dyDescent="0.3">
      <c r="A140" s="660" t="s">
        <v>4586</v>
      </c>
      <c r="B140" s="661" t="s">
        <v>4402</v>
      </c>
      <c r="C140" s="661" t="s">
        <v>4441</v>
      </c>
      <c r="D140" s="661" t="s">
        <v>4575</v>
      </c>
      <c r="E140" s="661" t="s">
        <v>4506</v>
      </c>
      <c r="F140" s="664">
        <v>28</v>
      </c>
      <c r="G140" s="664">
        <v>19740</v>
      </c>
      <c r="H140" s="664">
        <v>1</v>
      </c>
      <c r="I140" s="664">
        <v>705</v>
      </c>
      <c r="J140" s="664">
        <v>32</v>
      </c>
      <c r="K140" s="664">
        <v>22630</v>
      </c>
      <c r="L140" s="664">
        <v>1.1464032421479231</v>
      </c>
      <c r="M140" s="664">
        <v>707.1875</v>
      </c>
      <c r="N140" s="664">
        <v>46</v>
      </c>
      <c r="O140" s="664">
        <v>32890</v>
      </c>
      <c r="P140" s="677">
        <v>1.6661600810536981</v>
      </c>
      <c r="Q140" s="665">
        <v>715</v>
      </c>
    </row>
    <row r="141" spans="1:17" ht="14.4" customHeight="1" x14ac:dyDescent="0.3">
      <c r="A141" s="660" t="s">
        <v>4586</v>
      </c>
      <c r="B141" s="661" t="s">
        <v>4402</v>
      </c>
      <c r="C141" s="661" t="s">
        <v>4441</v>
      </c>
      <c r="D141" s="661" t="s">
        <v>4470</v>
      </c>
      <c r="E141" s="661" t="s">
        <v>4471</v>
      </c>
      <c r="F141" s="664">
        <v>192</v>
      </c>
      <c r="G141" s="664">
        <v>39744</v>
      </c>
      <c r="H141" s="664">
        <v>1</v>
      </c>
      <c r="I141" s="664">
        <v>207</v>
      </c>
      <c r="J141" s="664">
        <v>237</v>
      </c>
      <c r="K141" s="664">
        <v>49189</v>
      </c>
      <c r="L141" s="664">
        <v>1.2376459339774557</v>
      </c>
      <c r="M141" s="664">
        <v>207.54852320675104</v>
      </c>
      <c r="N141" s="664">
        <v>208</v>
      </c>
      <c r="O141" s="664">
        <v>43680</v>
      </c>
      <c r="P141" s="677">
        <v>1.0990338164251208</v>
      </c>
      <c r="Q141" s="665">
        <v>210</v>
      </c>
    </row>
    <row r="142" spans="1:17" ht="14.4" customHeight="1" x14ac:dyDescent="0.3">
      <c r="A142" s="660" t="s">
        <v>4586</v>
      </c>
      <c r="B142" s="661" t="s">
        <v>4402</v>
      </c>
      <c r="C142" s="661" t="s">
        <v>4441</v>
      </c>
      <c r="D142" s="661" t="s">
        <v>4474</v>
      </c>
      <c r="E142" s="661" t="s">
        <v>4475</v>
      </c>
      <c r="F142" s="664">
        <v>3</v>
      </c>
      <c r="G142" s="664">
        <v>981</v>
      </c>
      <c r="H142" s="664">
        <v>1</v>
      </c>
      <c r="I142" s="664">
        <v>327</v>
      </c>
      <c r="J142" s="664">
        <v>3</v>
      </c>
      <c r="K142" s="664">
        <v>984</v>
      </c>
      <c r="L142" s="664">
        <v>1.0030581039755351</v>
      </c>
      <c r="M142" s="664">
        <v>328</v>
      </c>
      <c r="N142" s="664"/>
      <c r="O142" s="664"/>
      <c r="P142" s="677"/>
      <c r="Q142" s="665"/>
    </row>
    <row r="143" spans="1:17" ht="14.4" customHeight="1" x14ac:dyDescent="0.3">
      <c r="A143" s="660" t="s">
        <v>4586</v>
      </c>
      <c r="B143" s="661" t="s">
        <v>4402</v>
      </c>
      <c r="C143" s="661" t="s">
        <v>4441</v>
      </c>
      <c r="D143" s="661" t="s">
        <v>4478</v>
      </c>
      <c r="E143" s="661" t="s">
        <v>4479</v>
      </c>
      <c r="F143" s="664">
        <v>1363</v>
      </c>
      <c r="G143" s="664">
        <v>111766</v>
      </c>
      <c r="H143" s="664">
        <v>1</v>
      </c>
      <c r="I143" s="664">
        <v>82</v>
      </c>
      <c r="J143" s="664">
        <v>1301</v>
      </c>
      <c r="K143" s="664">
        <v>107366</v>
      </c>
      <c r="L143" s="664">
        <v>0.96063203478696557</v>
      </c>
      <c r="M143" s="664">
        <v>82.525749423520367</v>
      </c>
      <c r="N143" s="664">
        <v>1238</v>
      </c>
      <c r="O143" s="664">
        <v>105230</v>
      </c>
      <c r="P143" s="677">
        <v>0.94152067712900167</v>
      </c>
      <c r="Q143" s="665">
        <v>85</v>
      </c>
    </row>
    <row r="144" spans="1:17" ht="14.4" customHeight="1" x14ac:dyDescent="0.3">
      <c r="A144" s="660" t="s">
        <v>4586</v>
      </c>
      <c r="B144" s="661" t="s">
        <v>4402</v>
      </c>
      <c r="C144" s="661" t="s">
        <v>4441</v>
      </c>
      <c r="D144" s="661" t="s">
        <v>4482</v>
      </c>
      <c r="E144" s="661" t="s">
        <v>4483</v>
      </c>
      <c r="F144" s="664">
        <v>4</v>
      </c>
      <c r="G144" s="664">
        <v>2812</v>
      </c>
      <c r="H144" s="664">
        <v>1</v>
      </c>
      <c r="I144" s="664">
        <v>703</v>
      </c>
      <c r="J144" s="664">
        <v>3</v>
      </c>
      <c r="K144" s="664">
        <v>2112</v>
      </c>
      <c r="L144" s="664">
        <v>0.75106685633001424</v>
      </c>
      <c r="M144" s="664">
        <v>704</v>
      </c>
      <c r="N144" s="664">
        <v>7</v>
      </c>
      <c r="O144" s="664">
        <v>4949</v>
      </c>
      <c r="P144" s="677">
        <v>1.7599573257467995</v>
      </c>
      <c r="Q144" s="665">
        <v>707</v>
      </c>
    </row>
    <row r="145" spans="1:17" ht="14.4" customHeight="1" x14ac:dyDescent="0.3">
      <c r="A145" s="660" t="s">
        <v>4586</v>
      </c>
      <c r="B145" s="661" t="s">
        <v>4402</v>
      </c>
      <c r="C145" s="661" t="s">
        <v>4441</v>
      </c>
      <c r="D145" s="661" t="s">
        <v>4484</v>
      </c>
      <c r="E145" s="661" t="s">
        <v>4485</v>
      </c>
      <c r="F145" s="664">
        <v>5</v>
      </c>
      <c r="G145" s="664">
        <v>0</v>
      </c>
      <c r="H145" s="664"/>
      <c r="I145" s="664">
        <v>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4586</v>
      </c>
      <c r="B146" s="661" t="s">
        <v>4402</v>
      </c>
      <c r="C146" s="661" t="s">
        <v>4441</v>
      </c>
      <c r="D146" s="661" t="s">
        <v>4555</v>
      </c>
      <c r="E146" s="661" t="s">
        <v>4554</v>
      </c>
      <c r="F146" s="664">
        <v>360</v>
      </c>
      <c r="G146" s="664">
        <v>334440</v>
      </c>
      <c r="H146" s="664">
        <v>1</v>
      </c>
      <c r="I146" s="664">
        <v>929</v>
      </c>
      <c r="J146" s="664">
        <v>254</v>
      </c>
      <c r="K146" s="664">
        <v>236294</v>
      </c>
      <c r="L146" s="664">
        <v>0.7065362994857074</v>
      </c>
      <c r="M146" s="664">
        <v>930.29133858267721</v>
      </c>
      <c r="N146" s="664">
        <v>385</v>
      </c>
      <c r="O146" s="664">
        <v>359975</v>
      </c>
      <c r="P146" s="677">
        <v>1.0763515129769166</v>
      </c>
      <c r="Q146" s="665">
        <v>935</v>
      </c>
    </row>
    <row r="147" spans="1:17" ht="14.4" customHeight="1" x14ac:dyDescent="0.3">
      <c r="A147" s="660" t="s">
        <v>4586</v>
      </c>
      <c r="B147" s="661" t="s">
        <v>4402</v>
      </c>
      <c r="C147" s="661" t="s">
        <v>4441</v>
      </c>
      <c r="D147" s="661" t="s">
        <v>4486</v>
      </c>
      <c r="E147" s="661" t="s">
        <v>4487</v>
      </c>
      <c r="F147" s="664">
        <v>1</v>
      </c>
      <c r="G147" s="664">
        <v>0</v>
      </c>
      <c r="H147" s="664"/>
      <c r="I147" s="664">
        <v>0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4586</v>
      </c>
      <c r="B148" s="661" t="s">
        <v>4402</v>
      </c>
      <c r="C148" s="661" t="s">
        <v>4441</v>
      </c>
      <c r="D148" s="661" t="s">
        <v>4488</v>
      </c>
      <c r="E148" s="661" t="s">
        <v>4489</v>
      </c>
      <c r="F148" s="664">
        <v>20</v>
      </c>
      <c r="G148" s="664">
        <v>2240</v>
      </c>
      <c r="H148" s="664">
        <v>1</v>
      </c>
      <c r="I148" s="664">
        <v>112</v>
      </c>
      <c r="J148" s="664">
        <v>8</v>
      </c>
      <c r="K148" s="664">
        <v>896</v>
      </c>
      <c r="L148" s="664">
        <v>0.4</v>
      </c>
      <c r="M148" s="664">
        <v>112</v>
      </c>
      <c r="N148" s="664">
        <v>0</v>
      </c>
      <c r="O148" s="664">
        <v>0</v>
      </c>
      <c r="P148" s="677">
        <v>0</v>
      </c>
      <c r="Q148" s="665"/>
    </row>
    <row r="149" spans="1:17" ht="14.4" customHeight="1" x14ac:dyDescent="0.3">
      <c r="A149" s="660" t="s">
        <v>4586</v>
      </c>
      <c r="B149" s="661" t="s">
        <v>4402</v>
      </c>
      <c r="C149" s="661" t="s">
        <v>4441</v>
      </c>
      <c r="D149" s="661" t="s">
        <v>4556</v>
      </c>
      <c r="E149" s="661" t="s">
        <v>4554</v>
      </c>
      <c r="F149" s="664">
        <v>97</v>
      </c>
      <c r="G149" s="664">
        <v>71198</v>
      </c>
      <c r="H149" s="664">
        <v>1</v>
      </c>
      <c r="I149" s="664">
        <v>734</v>
      </c>
      <c r="J149" s="664">
        <v>89</v>
      </c>
      <c r="K149" s="664">
        <v>65364</v>
      </c>
      <c r="L149" s="664">
        <v>0.91805949605325987</v>
      </c>
      <c r="M149" s="664">
        <v>734.42696629213481</v>
      </c>
      <c r="N149" s="664">
        <v>72</v>
      </c>
      <c r="O149" s="664">
        <v>53064</v>
      </c>
      <c r="P149" s="677">
        <v>0.74530183432118879</v>
      </c>
      <c r="Q149" s="665">
        <v>737</v>
      </c>
    </row>
    <row r="150" spans="1:17" ht="14.4" customHeight="1" x14ac:dyDescent="0.3">
      <c r="A150" s="660" t="s">
        <v>4586</v>
      </c>
      <c r="B150" s="661" t="s">
        <v>4402</v>
      </c>
      <c r="C150" s="661" t="s">
        <v>4441</v>
      </c>
      <c r="D150" s="661" t="s">
        <v>4577</v>
      </c>
      <c r="E150" s="661" t="s">
        <v>4578</v>
      </c>
      <c r="F150" s="664">
        <v>1</v>
      </c>
      <c r="G150" s="664">
        <v>56</v>
      </c>
      <c r="H150" s="664">
        <v>1</v>
      </c>
      <c r="I150" s="664">
        <v>56</v>
      </c>
      <c r="J150" s="664">
        <v>1</v>
      </c>
      <c r="K150" s="664">
        <v>56</v>
      </c>
      <c r="L150" s="664">
        <v>1</v>
      </c>
      <c r="M150" s="664">
        <v>56</v>
      </c>
      <c r="N150" s="664">
        <v>1</v>
      </c>
      <c r="O150" s="664">
        <v>57</v>
      </c>
      <c r="P150" s="677">
        <v>1.0178571428571428</v>
      </c>
      <c r="Q150" s="665">
        <v>57</v>
      </c>
    </row>
    <row r="151" spans="1:17" ht="14.4" customHeight="1" x14ac:dyDescent="0.3">
      <c r="A151" s="660" t="s">
        <v>4586</v>
      </c>
      <c r="B151" s="661" t="s">
        <v>4402</v>
      </c>
      <c r="C151" s="661" t="s">
        <v>4441</v>
      </c>
      <c r="D151" s="661" t="s">
        <v>4557</v>
      </c>
      <c r="E151" s="661" t="s">
        <v>4558</v>
      </c>
      <c r="F151" s="664">
        <v>78</v>
      </c>
      <c r="G151" s="664">
        <v>40872</v>
      </c>
      <c r="H151" s="664">
        <v>1</v>
      </c>
      <c r="I151" s="664">
        <v>524</v>
      </c>
      <c r="J151" s="664">
        <v>63</v>
      </c>
      <c r="K151" s="664">
        <v>33024</v>
      </c>
      <c r="L151" s="664">
        <v>0.80798590722254848</v>
      </c>
      <c r="M151" s="664">
        <v>524.19047619047615</v>
      </c>
      <c r="N151" s="664">
        <v>66</v>
      </c>
      <c r="O151" s="664">
        <v>34782</v>
      </c>
      <c r="P151" s="677">
        <v>0.85099823840281852</v>
      </c>
      <c r="Q151" s="665">
        <v>527</v>
      </c>
    </row>
    <row r="152" spans="1:17" ht="14.4" customHeight="1" x14ac:dyDescent="0.3">
      <c r="A152" s="660" t="s">
        <v>4586</v>
      </c>
      <c r="B152" s="661" t="s">
        <v>4402</v>
      </c>
      <c r="C152" s="661" t="s">
        <v>4441</v>
      </c>
      <c r="D152" s="661" t="s">
        <v>4496</v>
      </c>
      <c r="E152" s="661" t="s">
        <v>4497</v>
      </c>
      <c r="F152" s="664"/>
      <c r="G152" s="664"/>
      <c r="H152" s="664"/>
      <c r="I152" s="664"/>
      <c r="J152" s="664">
        <v>1</v>
      </c>
      <c r="K152" s="664">
        <v>296</v>
      </c>
      <c r="L152" s="664"/>
      <c r="M152" s="664">
        <v>296</v>
      </c>
      <c r="N152" s="664">
        <v>3</v>
      </c>
      <c r="O152" s="664">
        <v>897</v>
      </c>
      <c r="P152" s="677"/>
      <c r="Q152" s="665">
        <v>299</v>
      </c>
    </row>
    <row r="153" spans="1:17" ht="14.4" customHeight="1" x14ac:dyDescent="0.3">
      <c r="A153" s="660" t="s">
        <v>4586</v>
      </c>
      <c r="B153" s="661" t="s">
        <v>4402</v>
      </c>
      <c r="C153" s="661" t="s">
        <v>4441</v>
      </c>
      <c r="D153" s="661" t="s">
        <v>4559</v>
      </c>
      <c r="E153" s="661" t="s">
        <v>4471</v>
      </c>
      <c r="F153" s="664">
        <v>21</v>
      </c>
      <c r="G153" s="664">
        <v>3612</v>
      </c>
      <c r="H153" s="664">
        <v>1</v>
      </c>
      <c r="I153" s="664">
        <v>172</v>
      </c>
      <c r="J153" s="664">
        <v>23</v>
      </c>
      <c r="K153" s="664">
        <v>3962</v>
      </c>
      <c r="L153" s="664">
        <v>1.0968992248062015</v>
      </c>
      <c r="M153" s="664">
        <v>172.2608695652174</v>
      </c>
      <c r="N153" s="664">
        <v>21</v>
      </c>
      <c r="O153" s="664">
        <v>3654</v>
      </c>
      <c r="P153" s="677">
        <v>1.0116279069767442</v>
      </c>
      <c r="Q153" s="665">
        <v>174</v>
      </c>
    </row>
    <row r="154" spans="1:17" ht="14.4" customHeight="1" x14ac:dyDescent="0.3">
      <c r="A154" s="660" t="s">
        <v>4586</v>
      </c>
      <c r="B154" s="661" t="s">
        <v>4402</v>
      </c>
      <c r="C154" s="661" t="s">
        <v>4441</v>
      </c>
      <c r="D154" s="661" t="s">
        <v>4500</v>
      </c>
      <c r="E154" s="661" t="s">
        <v>4497</v>
      </c>
      <c r="F154" s="664">
        <v>16</v>
      </c>
      <c r="G154" s="664">
        <v>5840</v>
      </c>
      <c r="H154" s="664">
        <v>1</v>
      </c>
      <c r="I154" s="664">
        <v>365</v>
      </c>
      <c r="J154" s="664">
        <v>3</v>
      </c>
      <c r="K154" s="664">
        <v>1107</v>
      </c>
      <c r="L154" s="664">
        <v>0.18955479452054794</v>
      </c>
      <c r="M154" s="664">
        <v>369</v>
      </c>
      <c r="N154" s="664">
        <v>1</v>
      </c>
      <c r="O154" s="664">
        <v>371</v>
      </c>
      <c r="P154" s="677">
        <v>6.3527397260273968E-2</v>
      </c>
      <c r="Q154" s="665">
        <v>371</v>
      </c>
    </row>
    <row r="155" spans="1:17" ht="14.4" customHeight="1" x14ac:dyDescent="0.3">
      <c r="A155" s="660" t="s">
        <v>4586</v>
      </c>
      <c r="B155" s="661" t="s">
        <v>4402</v>
      </c>
      <c r="C155" s="661" t="s">
        <v>4441</v>
      </c>
      <c r="D155" s="661" t="s">
        <v>4505</v>
      </c>
      <c r="E155" s="661" t="s">
        <v>4506</v>
      </c>
      <c r="F155" s="664"/>
      <c r="G155" s="664"/>
      <c r="H155" s="664"/>
      <c r="I155" s="664"/>
      <c r="J155" s="664"/>
      <c r="K155" s="664"/>
      <c r="L155" s="664"/>
      <c r="M155" s="664"/>
      <c r="N155" s="664">
        <v>5</v>
      </c>
      <c r="O155" s="664">
        <v>3030</v>
      </c>
      <c r="P155" s="677"/>
      <c r="Q155" s="665">
        <v>606</v>
      </c>
    </row>
    <row r="156" spans="1:17" ht="14.4" customHeight="1" x14ac:dyDescent="0.3">
      <c r="A156" s="660" t="s">
        <v>4586</v>
      </c>
      <c r="B156" s="661" t="s">
        <v>4402</v>
      </c>
      <c r="C156" s="661" t="s">
        <v>4441</v>
      </c>
      <c r="D156" s="661" t="s">
        <v>4560</v>
      </c>
      <c r="E156" s="661" t="s">
        <v>4561</v>
      </c>
      <c r="F156" s="664">
        <v>5</v>
      </c>
      <c r="G156" s="664">
        <v>500</v>
      </c>
      <c r="H156" s="664">
        <v>1</v>
      </c>
      <c r="I156" s="664">
        <v>100</v>
      </c>
      <c r="J156" s="664">
        <v>3</v>
      </c>
      <c r="K156" s="664">
        <v>300</v>
      </c>
      <c r="L156" s="664">
        <v>0.6</v>
      </c>
      <c r="M156" s="664">
        <v>100</v>
      </c>
      <c r="N156" s="664">
        <v>1</v>
      </c>
      <c r="O156" s="664">
        <v>100</v>
      </c>
      <c r="P156" s="677">
        <v>0.2</v>
      </c>
      <c r="Q156" s="665">
        <v>100</v>
      </c>
    </row>
    <row r="157" spans="1:17" ht="14.4" customHeight="1" x14ac:dyDescent="0.3">
      <c r="A157" s="660" t="s">
        <v>4586</v>
      </c>
      <c r="B157" s="661" t="s">
        <v>4402</v>
      </c>
      <c r="C157" s="661" t="s">
        <v>4441</v>
      </c>
      <c r="D157" s="661" t="s">
        <v>4562</v>
      </c>
      <c r="E157" s="661" t="s">
        <v>4554</v>
      </c>
      <c r="F157" s="664">
        <v>120</v>
      </c>
      <c r="G157" s="664">
        <v>121440</v>
      </c>
      <c r="H157" s="664">
        <v>1</v>
      </c>
      <c r="I157" s="664">
        <v>1012</v>
      </c>
      <c r="J157" s="664">
        <v>106</v>
      </c>
      <c r="K157" s="664">
        <v>107364</v>
      </c>
      <c r="L157" s="664">
        <v>0.88409090909090904</v>
      </c>
      <c r="M157" s="664">
        <v>1012.8679245283018</v>
      </c>
      <c r="N157" s="664">
        <v>45</v>
      </c>
      <c r="O157" s="664">
        <v>45810</v>
      </c>
      <c r="P157" s="677">
        <v>0.37722332015810278</v>
      </c>
      <c r="Q157" s="665">
        <v>1018</v>
      </c>
    </row>
    <row r="158" spans="1:17" ht="14.4" customHeight="1" x14ac:dyDescent="0.3">
      <c r="A158" s="660" t="s">
        <v>4586</v>
      </c>
      <c r="B158" s="661" t="s">
        <v>4402</v>
      </c>
      <c r="C158" s="661" t="s">
        <v>4441</v>
      </c>
      <c r="D158" s="661" t="s">
        <v>4511</v>
      </c>
      <c r="E158" s="661" t="s">
        <v>4467</v>
      </c>
      <c r="F158" s="664"/>
      <c r="G158" s="664"/>
      <c r="H158" s="664"/>
      <c r="I158" s="664"/>
      <c r="J158" s="664"/>
      <c r="K158" s="664"/>
      <c r="L158" s="664"/>
      <c r="M158" s="664"/>
      <c r="N158" s="664">
        <v>2</v>
      </c>
      <c r="O158" s="664">
        <v>680</v>
      </c>
      <c r="P158" s="677"/>
      <c r="Q158" s="665">
        <v>340</v>
      </c>
    </row>
    <row r="159" spans="1:17" ht="14.4" customHeight="1" x14ac:dyDescent="0.3">
      <c r="A159" s="660" t="s">
        <v>4586</v>
      </c>
      <c r="B159" s="661" t="s">
        <v>4402</v>
      </c>
      <c r="C159" s="661" t="s">
        <v>4441</v>
      </c>
      <c r="D159" s="661" t="s">
        <v>4512</v>
      </c>
      <c r="E159" s="661" t="s">
        <v>4469</v>
      </c>
      <c r="F159" s="664"/>
      <c r="G159" s="664"/>
      <c r="H159" s="664"/>
      <c r="I159" s="664"/>
      <c r="J159" s="664"/>
      <c r="K159" s="664"/>
      <c r="L159" s="664"/>
      <c r="M159" s="664"/>
      <c r="N159" s="664">
        <v>3</v>
      </c>
      <c r="O159" s="664">
        <v>1095</v>
      </c>
      <c r="P159" s="677"/>
      <c r="Q159" s="665">
        <v>365</v>
      </c>
    </row>
    <row r="160" spans="1:17" ht="14.4" customHeight="1" x14ac:dyDescent="0.3">
      <c r="A160" s="660" t="s">
        <v>4586</v>
      </c>
      <c r="B160" s="661" t="s">
        <v>4402</v>
      </c>
      <c r="C160" s="661" t="s">
        <v>4441</v>
      </c>
      <c r="D160" s="661" t="s">
        <v>4579</v>
      </c>
      <c r="E160" s="661" t="s">
        <v>4554</v>
      </c>
      <c r="F160" s="664">
        <v>3</v>
      </c>
      <c r="G160" s="664">
        <v>2580</v>
      </c>
      <c r="H160" s="664">
        <v>1</v>
      </c>
      <c r="I160" s="664">
        <v>860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4586</v>
      </c>
      <c r="B161" s="661" t="s">
        <v>4402</v>
      </c>
      <c r="C161" s="661" t="s">
        <v>4441</v>
      </c>
      <c r="D161" s="661" t="s">
        <v>4513</v>
      </c>
      <c r="E161" s="661" t="s">
        <v>4514</v>
      </c>
      <c r="F161" s="664"/>
      <c r="G161" s="664"/>
      <c r="H161" s="664"/>
      <c r="I161" s="664"/>
      <c r="J161" s="664"/>
      <c r="K161" s="664"/>
      <c r="L161" s="664"/>
      <c r="M161" s="664"/>
      <c r="N161" s="664">
        <v>23</v>
      </c>
      <c r="O161" s="664">
        <v>12029</v>
      </c>
      <c r="P161" s="677"/>
      <c r="Q161" s="665">
        <v>523</v>
      </c>
    </row>
    <row r="162" spans="1:17" ht="14.4" customHeight="1" x14ac:dyDescent="0.3">
      <c r="A162" s="660" t="s">
        <v>4586</v>
      </c>
      <c r="B162" s="661" t="s">
        <v>4402</v>
      </c>
      <c r="C162" s="661" t="s">
        <v>4441</v>
      </c>
      <c r="D162" s="661" t="s">
        <v>4580</v>
      </c>
      <c r="E162" s="661" t="s">
        <v>4514</v>
      </c>
      <c r="F162" s="664">
        <v>101</v>
      </c>
      <c r="G162" s="664">
        <v>80901</v>
      </c>
      <c r="H162" s="664">
        <v>1</v>
      </c>
      <c r="I162" s="664">
        <v>801</v>
      </c>
      <c r="J162" s="664">
        <v>102</v>
      </c>
      <c r="K162" s="664">
        <v>81794</v>
      </c>
      <c r="L162" s="664">
        <v>1.0110381824699324</v>
      </c>
      <c r="M162" s="664">
        <v>801.9019607843137</v>
      </c>
      <c r="N162" s="664">
        <v>136</v>
      </c>
      <c r="O162" s="664">
        <v>109752</v>
      </c>
      <c r="P162" s="677">
        <v>1.3566210553639633</v>
      </c>
      <c r="Q162" s="665">
        <v>807</v>
      </c>
    </row>
    <row r="163" spans="1:17" ht="14.4" customHeight="1" x14ac:dyDescent="0.3">
      <c r="A163" s="660" t="s">
        <v>4586</v>
      </c>
      <c r="B163" s="661" t="s">
        <v>4402</v>
      </c>
      <c r="C163" s="661" t="s">
        <v>4441</v>
      </c>
      <c r="D163" s="661" t="s">
        <v>4581</v>
      </c>
      <c r="E163" s="661" t="s">
        <v>4514</v>
      </c>
      <c r="F163" s="664">
        <v>114</v>
      </c>
      <c r="G163" s="664">
        <v>67146</v>
      </c>
      <c r="H163" s="664">
        <v>1</v>
      </c>
      <c r="I163" s="664">
        <v>589</v>
      </c>
      <c r="J163" s="664">
        <v>130</v>
      </c>
      <c r="K163" s="664">
        <v>76702</v>
      </c>
      <c r="L163" s="664">
        <v>1.1423167426205583</v>
      </c>
      <c r="M163" s="664">
        <v>590.01538461538462</v>
      </c>
      <c r="N163" s="664">
        <v>97</v>
      </c>
      <c r="O163" s="664">
        <v>57715</v>
      </c>
      <c r="P163" s="677">
        <v>0.8595448723676764</v>
      </c>
      <c r="Q163" s="665">
        <v>595</v>
      </c>
    </row>
    <row r="164" spans="1:17" ht="14.4" customHeight="1" x14ac:dyDescent="0.3">
      <c r="A164" s="660" t="s">
        <v>4586</v>
      </c>
      <c r="B164" s="661" t="s">
        <v>4402</v>
      </c>
      <c r="C164" s="661" t="s">
        <v>4441</v>
      </c>
      <c r="D164" s="661" t="s">
        <v>4518</v>
      </c>
      <c r="E164" s="661" t="s">
        <v>4519</v>
      </c>
      <c r="F164" s="664">
        <v>1</v>
      </c>
      <c r="G164" s="664">
        <v>1043</v>
      </c>
      <c r="H164" s="664">
        <v>1</v>
      </c>
      <c r="I164" s="664">
        <v>1043</v>
      </c>
      <c r="J164" s="664">
        <v>2</v>
      </c>
      <c r="K164" s="664">
        <v>2086</v>
      </c>
      <c r="L164" s="664">
        <v>2</v>
      </c>
      <c r="M164" s="664">
        <v>1043</v>
      </c>
      <c r="N164" s="664"/>
      <c r="O164" s="664"/>
      <c r="P164" s="677"/>
      <c r="Q164" s="665"/>
    </row>
    <row r="165" spans="1:17" ht="14.4" customHeight="1" x14ac:dyDescent="0.3">
      <c r="A165" s="660" t="s">
        <v>4589</v>
      </c>
      <c r="B165" s="661" t="s">
        <v>4402</v>
      </c>
      <c r="C165" s="661" t="s">
        <v>4430</v>
      </c>
      <c r="D165" s="661" t="s">
        <v>4569</v>
      </c>
      <c r="E165" s="661" t="s">
        <v>4570</v>
      </c>
      <c r="F165" s="664">
        <v>3</v>
      </c>
      <c r="G165" s="664">
        <v>6930</v>
      </c>
      <c r="H165" s="664">
        <v>1</v>
      </c>
      <c r="I165" s="664">
        <v>2310</v>
      </c>
      <c r="J165" s="664">
        <v>1</v>
      </c>
      <c r="K165" s="664">
        <v>2310</v>
      </c>
      <c r="L165" s="664">
        <v>0.33333333333333331</v>
      </c>
      <c r="M165" s="664">
        <v>2310</v>
      </c>
      <c r="N165" s="664">
        <v>3</v>
      </c>
      <c r="O165" s="664">
        <v>6930</v>
      </c>
      <c r="P165" s="677">
        <v>1</v>
      </c>
      <c r="Q165" s="665">
        <v>2310</v>
      </c>
    </row>
    <row r="166" spans="1:17" ht="14.4" customHeight="1" x14ac:dyDescent="0.3">
      <c r="A166" s="660" t="s">
        <v>4589</v>
      </c>
      <c r="B166" s="661" t="s">
        <v>4402</v>
      </c>
      <c r="C166" s="661" t="s">
        <v>4430</v>
      </c>
      <c r="D166" s="661" t="s">
        <v>4571</v>
      </c>
      <c r="E166" s="661" t="s">
        <v>4572</v>
      </c>
      <c r="F166" s="664">
        <v>1</v>
      </c>
      <c r="G166" s="664">
        <v>2310</v>
      </c>
      <c r="H166" s="664">
        <v>1</v>
      </c>
      <c r="I166" s="664">
        <v>2310</v>
      </c>
      <c r="J166" s="664"/>
      <c r="K166" s="664"/>
      <c r="L166" s="664"/>
      <c r="M166" s="664"/>
      <c r="N166" s="664">
        <v>1</v>
      </c>
      <c r="O166" s="664">
        <v>2310</v>
      </c>
      <c r="P166" s="677">
        <v>1</v>
      </c>
      <c r="Q166" s="665">
        <v>2310</v>
      </c>
    </row>
    <row r="167" spans="1:17" ht="14.4" customHeight="1" x14ac:dyDescent="0.3">
      <c r="A167" s="660" t="s">
        <v>4589</v>
      </c>
      <c r="B167" s="661" t="s">
        <v>4402</v>
      </c>
      <c r="C167" s="661" t="s">
        <v>4430</v>
      </c>
      <c r="D167" s="661" t="s">
        <v>4551</v>
      </c>
      <c r="E167" s="661" t="s">
        <v>4552</v>
      </c>
      <c r="F167" s="664">
        <v>31</v>
      </c>
      <c r="G167" s="664">
        <v>28047.25</v>
      </c>
      <c r="H167" s="664">
        <v>1</v>
      </c>
      <c r="I167" s="664">
        <v>904.75</v>
      </c>
      <c r="J167" s="664">
        <v>304</v>
      </c>
      <c r="K167" s="664">
        <v>275044</v>
      </c>
      <c r="L167" s="664">
        <v>9.806451612903226</v>
      </c>
      <c r="M167" s="664">
        <v>904.75</v>
      </c>
      <c r="N167" s="664">
        <v>358</v>
      </c>
      <c r="O167" s="664">
        <v>323900.5</v>
      </c>
      <c r="P167" s="677">
        <v>11.548387096774194</v>
      </c>
      <c r="Q167" s="665">
        <v>904.75</v>
      </c>
    </row>
    <row r="168" spans="1:17" ht="14.4" customHeight="1" x14ac:dyDescent="0.3">
      <c r="A168" s="660" t="s">
        <v>4589</v>
      </c>
      <c r="B168" s="661" t="s">
        <v>4402</v>
      </c>
      <c r="C168" s="661" t="s">
        <v>4430</v>
      </c>
      <c r="D168" s="661" t="s">
        <v>4433</v>
      </c>
      <c r="E168" s="661" t="s">
        <v>4434</v>
      </c>
      <c r="F168" s="664">
        <v>5</v>
      </c>
      <c r="G168" s="664">
        <v>1213.1999999999998</v>
      </c>
      <c r="H168" s="664">
        <v>1</v>
      </c>
      <c r="I168" s="664">
        <v>242.63999999999996</v>
      </c>
      <c r="J168" s="664">
        <v>3</v>
      </c>
      <c r="K168" s="664">
        <v>727.92</v>
      </c>
      <c r="L168" s="664">
        <v>0.60000000000000009</v>
      </c>
      <c r="M168" s="664">
        <v>242.64</v>
      </c>
      <c r="N168" s="664">
        <v>5</v>
      </c>
      <c r="O168" s="664">
        <v>1213.1999999999998</v>
      </c>
      <c r="P168" s="677">
        <v>1</v>
      </c>
      <c r="Q168" s="665">
        <v>242.63999999999996</v>
      </c>
    </row>
    <row r="169" spans="1:17" ht="14.4" customHeight="1" x14ac:dyDescent="0.3">
      <c r="A169" s="660" t="s">
        <v>4589</v>
      </c>
      <c r="B169" s="661" t="s">
        <v>4402</v>
      </c>
      <c r="C169" s="661" t="s">
        <v>4441</v>
      </c>
      <c r="D169" s="661" t="s">
        <v>4573</v>
      </c>
      <c r="E169" s="661" t="s">
        <v>4574</v>
      </c>
      <c r="F169" s="664">
        <v>27</v>
      </c>
      <c r="G169" s="664">
        <v>4995</v>
      </c>
      <c r="H169" s="664">
        <v>1</v>
      </c>
      <c r="I169" s="664">
        <v>185</v>
      </c>
      <c r="J169" s="664">
        <v>14</v>
      </c>
      <c r="K169" s="664">
        <v>2599</v>
      </c>
      <c r="L169" s="664">
        <v>0.52032032032032027</v>
      </c>
      <c r="M169" s="664">
        <v>185.64285714285714</v>
      </c>
      <c r="N169" s="664">
        <v>21</v>
      </c>
      <c r="O169" s="664">
        <v>3969</v>
      </c>
      <c r="P169" s="677">
        <v>0.79459459459459458</v>
      </c>
      <c r="Q169" s="665">
        <v>189</v>
      </c>
    </row>
    <row r="170" spans="1:17" ht="14.4" customHeight="1" x14ac:dyDescent="0.3">
      <c r="A170" s="660" t="s">
        <v>4589</v>
      </c>
      <c r="B170" s="661" t="s">
        <v>4402</v>
      </c>
      <c r="C170" s="661" t="s">
        <v>4441</v>
      </c>
      <c r="D170" s="661" t="s">
        <v>4587</v>
      </c>
      <c r="E170" s="661" t="s">
        <v>4588</v>
      </c>
      <c r="F170" s="664">
        <v>4</v>
      </c>
      <c r="G170" s="664">
        <v>4536</v>
      </c>
      <c r="H170" s="664">
        <v>1</v>
      </c>
      <c r="I170" s="664">
        <v>1134</v>
      </c>
      <c r="J170" s="664">
        <v>5</v>
      </c>
      <c r="K170" s="664">
        <v>5670</v>
      </c>
      <c r="L170" s="664">
        <v>1.25</v>
      </c>
      <c r="M170" s="664">
        <v>1134</v>
      </c>
      <c r="N170" s="664">
        <v>5</v>
      </c>
      <c r="O170" s="664">
        <v>5700</v>
      </c>
      <c r="P170" s="677">
        <v>1.2566137566137565</v>
      </c>
      <c r="Q170" s="665">
        <v>1140</v>
      </c>
    </row>
    <row r="171" spans="1:17" ht="14.4" customHeight="1" x14ac:dyDescent="0.3">
      <c r="A171" s="660" t="s">
        <v>4589</v>
      </c>
      <c r="B171" s="661" t="s">
        <v>4402</v>
      </c>
      <c r="C171" s="661" t="s">
        <v>4441</v>
      </c>
      <c r="D171" s="661" t="s">
        <v>4446</v>
      </c>
      <c r="E171" s="661" t="s">
        <v>4447</v>
      </c>
      <c r="F171" s="664"/>
      <c r="G171" s="664"/>
      <c r="H171" s="664"/>
      <c r="I171" s="664"/>
      <c r="J171" s="664">
        <v>1</v>
      </c>
      <c r="K171" s="664">
        <v>35</v>
      </c>
      <c r="L171" s="664"/>
      <c r="M171" s="664">
        <v>35</v>
      </c>
      <c r="N171" s="664">
        <v>1</v>
      </c>
      <c r="O171" s="664">
        <v>35</v>
      </c>
      <c r="P171" s="677"/>
      <c r="Q171" s="665">
        <v>35</v>
      </c>
    </row>
    <row r="172" spans="1:17" ht="14.4" customHeight="1" x14ac:dyDescent="0.3">
      <c r="A172" s="660" t="s">
        <v>4589</v>
      </c>
      <c r="B172" s="661" t="s">
        <v>4402</v>
      </c>
      <c r="C172" s="661" t="s">
        <v>4441</v>
      </c>
      <c r="D172" s="661" t="s">
        <v>4452</v>
      </c>
      <c r="E172" s="661" t="s">
        <v>4453</v>
      </c>
      <c r="F172" s="664">
        <v>389</v>
      </c>
      <c r="G172" s="664">
        <v>90248</v>
      </c>
      <c r="H172" s="664">
        <v>1</v>
      </c>
      <c r="I172" s="664">
        <v>232</v>
      </c>
      <c r="J172" s="664">
        <v>719</v>
      </c>
      <c r="K172" s="664">
        <v>167196</v>
      </c>
      <c r="L172" s="664">
        <v>1.852628313092811</v>
      </c>
      <c r="M172" s="664">
        <v>232.53963838664814</v>
      </c>
      <c r="N172" s="664">
        <v>769</v>
      </c>
      <c r="O172" s="664">
        <v>180715</v>
      </c>
      <c r="P172" s="677">
        <v>2.0024266465738854</v>
      </c>
      <c r="Q172" s="665">
        <v>235</v>
      </c>
    </row>
    <row r="173" spans="1:17" ht="14.4" customHeight="1" x14ac:dyDescent="0.3">
      <c r="A173" s="660" t="s">
        <v>4589</v>
      </c>
      <c r="B173" s="661" t="s">
        <v>4402</v>
      </c>
      <c r="C173" s="661" t="s">
        <v>4441</v>
      </c>
      <c r="D173" s="661" t="s">
        <v>4454</v>
      </c>
      <c r="E173" s="661" t="s">
        <v>4455</v>
      </c>
      <c r="F173" s="664">
        <v>196</v>
      </c>
      <c r="G173" s="664">
        <v>22736</v>
      </c>
      <c r="H173" s="664">
        <v>1</v>
      </c>
      <c r="I173" s="664">
        <v>116</v>
      </c>
      <c r="J173" s="664">
        <v>287</v>
      </c>
      <c r="K173" s="664">
        <v>33402</v>
      </c>
      <c r="L173" s="664">
        <v>1.4691238564391274</v>
      </c>
      <c r="M173" s="664">
        <v>116.38327526132404</v>
      </c>
      <c r="N173" s="664">
        <v>207</v>
      </c>
      <c r="O173" s="664">
        <v>24426</v>
      </c>
      <c r="P173" s="677">
        <v>1.0743314567206192</v>
      </c>
      <c r="Q173" s="665">
        <v>118</v>
      </c>
    </row>
    <row r="174" spans="1:17" ht="14.4" customHeight="1" x14ac:dyDescent="0.3">
      <c r="A174" s="660" t="s">
        <v>4589</v>
      </c>
      <c r="B174" s="661" t="s">
        <v>4402</v>
      </c>
      <c r="C174" s="661" t="s">
        <v>4441</v>
      </c>
      <c r="D174" s="661" t="s">
        <v>4458</v>
      </c>
      <c r="E174" s="661" t="s">
        <v>4459</v>
      </c>
      <c r="F174" s="664"/>
      <c r="G174" s="664"/>
      <c r="H174" s="664"/>
      <c r="I174" s="664"/>
      <c r="J174" s="664">
        <v>5</v>
      </c>
      <c r="K174" s="664">
        <v>2426</v>
      </c>
      <c r="L174" s="664"/>
      <c r="M174" s="664">
        <v>485.2</v>
      </c>
      <c r="N174" s="664"/>
      <c r="O174" s="664"/>
      <c r="P174" s="677"/>
      <c r="Q174" s="665"/>
    </row>
    <row r="175" spans="1:17" ht="14.4" customHeight="1" x14ac:dyDescent="0.3">
      <c r="A175" s="660" t="s">
        <v>4589</v>
      </c>
      <c r="B175" s="661" t="s">
        <v>4402</v>
      </c>
      <c r="C175" s="661" t="s">
        <v>4441</v>
      </c>
      <c r="D175" s="661" t="s">
        <v>4460</v>
      </c>
      <c r="E175" s="661" t="s">
        <v>4461</v>
      </c>
      <c r="F175" s="664">
        <v>3</v>
      </c>
      <c r="G175" s="664">
        <v>2031</v>
      </c>
      <c r="H175" s="664">
        <v>1</v>
      </c>
      <c r="I175" s="664">
        <v>677</v>
      </c>
      <c r="J175" s="664"/>
      <c r="K175" s="664"/>
      <c r="L175" s="664"/>
      <c r="M175" s="664"/>
      <c r="N175" s="664">
        <v>13</v>
      </c>
      <c r="O175" s="664">
        <v>8840</v>
      </c>
      <c r="P175" s="677">
        <v>4.3525356967011328</v>
      </c>
      <c r="Q175" s="665">
        <v>680</v>
      </c>
    </row>
    <row r="176" spans="1:17" ht="14.4" customHeight="1" x14ac:dyDescent="0.3">
      <c r="A176" s="660" t="s">
        <v>4589</v>
      </c>
      <c r="B176" s="661" t="s">
        <v>4402</v>
      </c>
      <c r="C176" s="661" t="s">
        <v>4441</v>
      </c>
      <c r="D176" s="661" t="s">
        <v>4464</v>
      </c>
      <c r="E176" s="661" t="s">
        <v>4459</v>
      </c>
      <c r="F176" s="664">
        <v>2</v>
      </c>
      <c r="G176" s="664">
        <v>1106</v>
      </c>
      <c r="H176" s="664">
        <v>1</v>
      </c>
      <c r="I176" s="664">
        <v>553</v>
      </c>
      <c r="J176" s="664">
        <v>11</v>
      </c>
      <c r="K176" s="664">
        <v>6083</v>
      </c>
      <c r="L176" s="664">
        <v>5.5</v>
      </c>
      <c r="M176" s="664">
        <v>553</v>
      </c>
      <c r="N176" s="664">
        <v>3</v>
      </c>
      <c r="O176" s="664">
        <v>1677</v>
      </c>
      <c r="P176" s="677">
        <v>1.5162748643761301</v>
      </c>
      <c r="Q176" s="665">
        <v>559</v>
      </c>
    </row>
    <row r="177" spans="1:17" ht="14.4" customHeight="1" x14ac:dyDescent="0.3">
      <c r="A177" s="660" t="s">
        <v>4589</v>
      </c>
      <c r="B177" s="661" t="s">
        <v>4402</v>
      </c>
      <c r="C177" s="661" t="s">
        <v>4441</v>
      </c>
      <c r="D177" s="661" t="s">
        <v>4465</v>
      </c>
      <c r="E177" s="661" t="s">
        <v>4461</v>
      </c>
      <c r="F177" s="664">
        <v>22</v>
      </c>
      <c r="G177" s="664">
        <v>16412</v>
      </c>
      <c r="H177" s="664">
        <v>1</v>
      </c>
      <c r="I177" s="664">
        <v>746</v>
      </c>
      <c r="J177" s="664">
        <v>17</v>
      </c>
      <c r="K177" s="664">
        <v>12714</v>
      </c>
      <c r="L177" s="664">
        <v>0.77467706556178406</v>
      </c>
      <c r="M177" s="664">
        <v>747.88235294117646</v>
      </c>
      <c r="N177" s="664">
        <v>19</v>
      </c>
      <c r="O177" s="664">
        <v>14288</v>
      </c>
      <c r="P177" s="677">
        <v>0.87058250060931031</v>
      </c>
      <c r="Q177" s="665">
        <v>752</v>
      </c>
    </row>
    <row r="178" spans="1:17" ht="14.4" customHeight="1" x14ac:dyDescent="0.3">
      <c r="A178" s="660" t="s">
        <v>4589</v>
      </c>
      <c r="B178" s="661" t="s">
        <v>4402</v>
      </c>
      <c r="C178" s="661" t="s">
        <v>4441</v>
      </c>
      <c r="D178" s="661" t="s">
        <v>4553</v>
      </c>
      <c r="E178" s="661" t="s">
        <v>4554</v>
      </c>
      <c r="F178" s="664">
        <v>672</v>
      </c>
      <c r="G178" s="664">
        <v>539616</v>
      </c>
      <c r="H178" s="664">
        <v>1</v>
      </c>
      <c r="I178" s="664">
        <v>803</v>
      </c>
      <c r="J178" s="664">
        <v>594</v>
      </c>
      <c r="K178" s="664">
        <v>477734</v>
      </c>
      <c r="L178" s="664">
        <v>0.88532215501393585</v>
      </c>
      <c r="M178" s="664">
        <v>804.2659932659933</v>
      </c>
      <c r="N178" s="664">
        <v>586</v>
      </c>
      <c r="O178" s="664">
        <v>474074</v>
      </c>
      <c r="P178" s="677">
        <v>0.87853955405325268</v>
      </c>
      <c r="Q178" s="665">
        <v>809</v>
      </c>
    </row>
    <row r="179" spans="1:17" ht="14.4" customHeight="1" x14ac:dyDescent="0.3">
      <c r="A179" s="660" t="s">
        <v>4589</v>
      </c>
      <c r="B179" s="661" t="s">
        <v>4402</v>
      </c>
      <c r="C179" s="661" t="s">
        <v>4441</v>
      </c>
      <c r="D179" s="661" t="s">
        <v>4466</v>
      </c>
      <c r="E179" s="661" t="s">
        <v>4467</v>
      </c>
      <c r="F179" s="664">
        <v>3</v>
      </c>
      <c r="G179" s="664">
        <v>1317</v>
      </c>
      <c r="H179" s="664">
        <v>1</v>
      </c>
      <c r="I179" s="664">
        <v>439</v>
      </c>
      <c r="J179" s="664">
        <v>6</v>
      </c>
      <c r="K179" s="664">
        <v>2634</v>
      </c>
      <c r="L179" s="664">
        <v>2</v>
      </c>
      <c r="M179" s="664">
        <v>439</v>
      </c>
      <c r="N179" s="664">
        <v>2</v>
      </c>
      <c r="O179" s="664">
        <v>898</v>
      </c>
      <c r="P179" s="677">
        <v>0.68185269552012151</v>
      </c>
      <c r="Q179" s="665">
        <v>449</v>
      </c>
    </row>
    <row r="180" spans="1:17" ht="14.4" customHeight="1" x14ac:dyDescent="0.3">
      <c r="A180" s="660" t="s">
        <v>4589</v>
      </c>
      <c r="B180" s="661" t="s">
        <v>4402</v>
      </c>
      <c r="C180" s="661" t="s">
        <v>4441</v>
      </c>
      <c r="D180" s="661" t="s">
        <v>4468</v>
      </c>
      <c r="E180" s="661" t="s">
        <v>4469</v>
      </c>
      <c r="F180" s="664">
        <v>4</v>
      </c>
      <c r="G180" s="664">
        <v>1724</v>
      </c>
      <c r="H180" s="664">
        <v>1</v>
      </c>
      <c r="I180" s="664">
        <v>431</v>
      </c>
      <c r="J180" s="664">
        <v>2</v>
      </c>
      <c r="K180" s="664">
        <v>862</v>
      </c>
      <c r="L180" s="664">
        <v>0.5</v>
      </c>
      <c r="M180" s="664">
        <v>431</v>
      </c>
      <c r="N180" s="664">
        <v>5</v>
      </c>
      <c r="O180" s="664">
        <v>2185</v>
      </c>
      <c r="P180" s="677">
        <v>1.2674013921113689</v>
      </c>
      <c r="Q180" s="665">
        <v>437</v>
      </c>
    </row>
    <row r="181" spans="1:17" ht="14.4" customHeight="1" x14ac:dyDescent="0.3">
      <c r="A181" s="660" t="s">
        <v>4589</v>
      </c>
      <c r="B181" s="661" t="s">
        <v>4402</v>
      </c>
      <c r="C181" s="661" t="s">
        <v>4441</v>
      </c>
      <c r="D181" s="661" t="s">
        <v>4575</v>
      </c>
      <c r="E181" s="661" t="s">
        <v>4506</v>
      </c>
      <c r="F181" s="664"/>
      <c r="G181" s="664"/>
      <c r="H181" s="664"/>
      <c r="I181" s="664"/>
      <c r="J181" s="664">
        <v>1</v>
      </c>
      <c r="K181" s="664">
        <v>705</v>
      </c>
      <c r="L181" s="664"/>
      <c r="M181" s="664">
        <v>705</v>
      </c>
      <c r="N181" s="664"/>
      <c r="O181" s="664"/>
      <c r="P181" s="677"/>
      <c r="Q181" s="665"/>
    </row>
    <row r="182" spans="1:17" ht="14.4" customHeight="1" x14ac:dyDescent="0.3">
      <c r="A182" s="660" t="s">
        <v>4589</v>
      </c>
      <c r="B182" s="661" t="s">
        <v>4402</v>
      </c>
      <c r="C182" s="661" t="s">
        <v>4441</v>
      </c>
      <c r="D182" s="661" t="s">
        <v>4470</v>
      </c>
      <c r="E182" s="661" t="s">
        <v>4471</v>
      </c>
      <c r="F182" s="664">
        <v>342</v>
      </c>
      <c r="G182" s="664">
        <v>70794</v>
      </c>
      <c r="H182" s="664">
        <v>1</v>
      </c>
      <c r="I182" s="664">
        <v>207</v>
      </c>
      <c r="J182" s="664">
        <v>393</v>
      </c>
      <c r="K182" s="664">
        <v>81551</v>
      </c>
      <c r="L182" s="664">
        <v>1.1519479051897052</v>
      </c>
      <c r="M182" s="664">
        <v>207.50890585241731</v>
      </c>
      <c r="N182" s="664">
        <v>422</v>
      </c>
      <c r="O182" s="664">
        <v>88620</v>
      </c>
      <c r="P182" s="677">
        <v>1.251801000084753</v>
      </c>
      <c r="Q182" s="665">
        <v>210</v>
      </c>
    </row>
    <row r="183" spans="1:17" ht="14.4" customHeight="1" x14ac:dyDescent="0.3">
      <c r="A183" s="660" t="s">
        <v>4589</v>
      </c>
      <c r="B183" s="661" t="s">
        <v>4402</v>
      </c>
      <c r="C183" s="661" t="s">
        <v>4441</v>
      </c>
      <c r="D183" s="661" t="s">
        <v>4478</v>
      </c>
      <c r="E183" s="661" t="s">
        <v>4479</v>
      </c>
      <c r="F183" s="664">
        <v>2793</v>
      </c>
      <c r="G183" s="664">
        <v>229026</v>
      </c>
      <c r="H183" s="664">
        <v>1</v>
      </c>
      <c r="I183" s="664">
        <v>82</v>
      </c>
      <c r="J183" s="664">
        <v>3039</v>
      </c>
      <c r="K183" s="664">
        <v>250782</v>
      </c>
      <c r="L183" s="664">
        <v>1.0949935815147624</v>
      </c>
      <c r="M183" s="664">
        <v>82.521224086870674</v>
      </c>
      <c r="N183" s="664">
        <v>3275</v>
      </c>
      <c r="O183" s="664">
        <v>278375</v>
      </c>
      <c r="P183" s="677">
        <v>1.2154733523704733</v>
      </c>
      <c r="Q183" s="665">
        <v>85</v>
      </c>
    </row>
    <row r="184" spans="1:17" ht="14.4" customHeight="1" x14ac:dyDescent="0.3">
      <c r="A184" s="660" t="s">
        <v>4589</v>
      </c>
      <c r="B184" s="661" t="s">
        <v>4402</v>
      </c>
      <c r="C184" s="661" t="s">
        <v>4441</v>
      </c>
      <c r="D184" s="661" t="s">
        <v>4484</v>
      </c>
      <c r="E184" s="661" t="s">
        <v>4485</v>
      </c>
      <c r="F184" s="664">
        <v>4</v>
      </c>
      <c r="G184" s="664">
        <v>0</v>
      </c>
      <c r="H184" s="664"/>
      <c r="I184" s="664">
        <v>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4589</v>
      </c>
      <c r="B185" s="661" t="s">
        <v>4402</v>
      </c>
      <c r="C185" s="661" t="s">
        <v>4441</v>
      </c>
      <c r="D185" s="661" t="s">
        <v>4555</v>
      </c>
      <c r="E185" s="661" t="s">
        <v>4554</v>
      </c>
      <c r="F185" s="664">
        <v>1868</v>
      </c>
      <c r="G185" s="664">
        <v>1735372</v>
      </c>
      <c r="H185" s="664">
        <v>1</v>
      </c>
      <c r="I185" s="664">
        <v>929</v>
      </c>
      <c r="J185" s="664">
        <v>2158</v>
      </c>
      <c r="K185" s="664">
        <v>2006842</v>
      </c>
      <c r="L185" s="664">
        <v>1.1564333180436241</v>
      </c>
      <c r="M185" s="664">
        <v>929.95458758109362</v>
      </c>
      <c r="N185" s="664">
        <v>2390</v>
      </c>
      <c r="O185" s="664">
        <v>2234650</v>
      </c>
      <c r="P185" s="677">
        <v>1.2877066127608374</v>
      </c>
      <c r="Q185" s="665">
        <v>935</v>
      </c>
    </row>
    <row r="186" spans="1:17" ht="14.4" customHeight="1" x14ac:dyDescent="0.3">
      <c r="A186" s="660" t="s">
        <v>4589</v>
      </c>
      <c r="B186" s="661" t="s">
        <v>4402</v>
      </c>
      <c r="C186" s="661" t="s">
        <v>4441</v>
      </c>
      <c r="D186" s="661" t="s">
        <v>4488</v>
      </c>
      <c r="E186" s="661" t="s">
        <v>4489</v>
      </c>
      <c r="F186" s="664">
        <v>16</v>
      </c>
      <c r="G186" s="664">
        <v>1792</v>
      </c>
      <c r="H186" s="664">
        <v>1</v>
      </c>
      <c r="I186" s="664">
        <v>112</v>
      </c>
      <c r="J186" s="664"/>
      <c r="K186" s="664"/>
      <c r="L186" s="664"/>
      <c r="M186" s="664"/>
      <c r="N186" s="664">
        <v>24</v>
      </c>
      <c r="O186" s="664">
        <v>2736</v>
      </c>
      <c r="P186" s="677">
        <v>1.5267857142857142</v>
      </c>
      <c r="Q186" s="665">
        <v>114</v>
      </c>
    </row>
    <row r="187" spans="1:17" ht="14.4" customHeight="1" x14ac:dyDescent="0.3">
      <c r="A187" s="660" t="s">
        <v>4589</v>
      </c>
      <c r="B187" s="661" t="s">
        <v>4402</v>
      </c>
      <c r="C187" s="661" t="s">
        <v>4441</v>
      </c>
      <c r="D187" s="661" t="s">
        <v>4556</v>
      </c>
      <c r="E187" s="661" t="s">
        <v>4554</v>
      </c>
      <c r="F187" s="664">
        <v>91</v>
      </c>
      <c r="G187" s="664">
        <v>66794</v>
      </c>
      <c r="H187" s="664">
        <v>1</v>
      </c>
      <c r="I187" s="664">
        <v>734</v>
      </c>
      <c r="J187" s="664">
        <v>93</v>
      </c>
      <c r="K187" s="664">
        <v>68366</v>
      </c>
      <c r="L187" s="664">
        <v>1.0235350480582088</v>
      </c>
      <c r="M187" s="664">
        <v>735.11827956989248</v>
      </c>
      <c r="N187" s="664">
        <v>75</v>
      </c>
      <c r="O187" s="664">
        <v>55275</v>
      </c>
      <c r="P187" s="677">
        <v>0.82754439021468995</v>
      </c>
      <c r="Q187" s="665">
        <v>737</v>
      </c>
    </row>
    <row r="188" spans="1:17" ht="14.4" customHeight="1" x14ac:dyDescent="0.3">
      <c r="A188" s="660" t="s">
        <v>4589</v>
      </c>
      <c r="B188" s="661" t="s">
        <v>4402</v>
      </c>
      <c r="C188" s="661" t="s">
        <v>4441</v>
      </c>
      <c r="D188" s="661" t="s">
        <v>4557</v>
      </c>
      <c r="E188" s="661" t="s">
        <v>4558</v>
      </c>
      <c r="F188" s="664">
        <v>185</v>
      </c>
      <c r="G188" s="664">
        <v>96940</v>
      </c>
      <c r="H188" s="664">
        <v>1</v>
      </c>
      <c r="I188" s="664">
        <v>524</v>
      </c>
      <c r="J188" s="664">
        <v>178</v>
      </c>
      <c r="K188" s="664">
        <v>93326</v>
      </c>
      <c r="L188" s="664">
        <v>0.96271920775737574</v>
      </c>
      <c r="M188" s="664">
        <v>524.30337078651689</v>
      </c>
      <c r="N188" s="664">
        <v>224</v>
      </c>
      <c r="O188" s="664">
        <v>118048</v>
      </c>
      <c r="P188" s="677">
        <v>1.2177429337734682</v>
      </c>
      <c r="Q188" s="665">
        <v>527</v>
      </c>
    </row>
    <row r="189" spans="1:17" ht="14.4" customHeight="1" x14ac:dyDescent="0.3">
      <c r="A189" s="660" t="s">
        <v>4589</v>
      </c>
      <c r="B189" s="661" t="s">
        <v>4402</v>
      </c>
      <c r="C189" s="661" t="s">
        <v>4441</v>
      </c>
      <c r="D189" s="661" t="s">
        <v>4496</v>
      </c>
      <c r="E189" s="661" t="s">
        <v>4497</v>
      </c>
      <c r="F189" s="664">
        <v>6</v>
      </c>
      <c r="G189" s="664">
        <v>1776</v>
      </c>
      <c r="H189" s="664">
        <v>1</v>
      </c>
      <c r="I189" s="664">
        <v>296</v>
      </c>
      <c r="J189" s="664">
        <v>1</v>
      </c>
      <c r="K189" s="664">
        <v>296</v>
      </c>
      <c r="L189" s="664">
        <v>0.16666666666666666</v>
      </c>
      <c r="M189" s="664">
        <v>296</v>
      </c>
      <c r="N189" s="664">
        <v>11</v>
      </c>
      <c r="O189" s="664">
        <v>3289</v>
      </c>
      <c r="P189" s="677">
        <v>1.8519144144144144</v>
      </c>
      <c r="Q189" s="665">
        <v>299</v>
      </c>
    </row>
    <row r="190" spans="1:17" ht="14.4" customHeight="1" x14ac:dyDescent="0.3">
      <c r="A190" s="660" t="s">
        <v>4589</v>
      </c>
      <c r="B190" s="661" t="s">
        <v>4402</v>
      </c>
      <c r="C190" s="661" t="s">
        <v>4441</v>
      </c>
      <c r="D190" s="661" t="s">
        <v>4559</v>
      </c>
      <c r="E190" s="661" t="s">
        <v>4471</v>
      </c>
      <c r="F190" s="664">
        <v>21</v>
      </c>
      <c r="G190" s="664">
        <v>3612</v>
      </c>
      <c r="H190" s="664">
        <v>1</v>
      </c>
      <c r="I190" s="664">
        <v>172</v>
      </c>
      <c r="J190" s="664">
        <v>16</v>
      </c>
      <c r="K190" s="664">
        <v>2772</v>
      </c>
      <c r="L190" s="664">
        <v>0.76744186046511631</v>
      </c>
      <c r="M190" s="664">
        <v>173.25</v>
      </c>
      <c r="N190" s="664">
        <v>23</v>
      </c>
      <c r="O190" s="664">
        <v>4002</v>
      </c>
      <c r="P190" s="677">
        <v>1.1079734219269104</v>
      </c>
      <c r="Q190" s="665">
        <v>174</v>
      </c>
    </row>
    <row r="191" spans="1:17" ht="14.4" customHeight="1" x14ac:dyDescent="0.3">
      <c r="A191" s="660" t="s">
        <v>4589</v>
      </c>
      <c r="B191" s="661" t="s">
        <v>4402</v>
      </c>
      <c r="C191" s="661" t="s">
        <v>4441</v>
      </c>
      <c r="D191" s="661" t="s">
        <v>4500</v>
      </c>
      <c r="E191" s="661" t="s">
        <v>4497</v>
      </c>
      <c r="F191" s="664">
        <v>3</v>
      </c>
      <c r="G191" s="664">
        <v>1095</v>
      </c>
      <c r="H191" s="664">
        <v>1</v>
      </c>
      <c r="I191" s="664">
        <v>365</v>
      </c>
      <c r="J191" s="664">
        <v>3</v>
      </c>
      <c r="K191" s="664">
        <v>1095</v>
      </c>
      <c r="L191" s="664">
        <v>1</v>
      </c>
      <c r="M191" s="664">
        <v>365</v>
      </c>
      <c r="N191" s="664">
        <v>10</v>
      </c>
      <c r="O191" s="664">
        <v>3710</v>
      </c>
      <c r="P191" s="677">
        <v>3.3881278538812785</v>
      </c>
      <c r="Q191" s="665">
        <v>371</v>
      </c>
    </row>
    <row r="192" spans="1:17" ht="14.4" customHeight="1" x14ac:dyDescent="0.3">
      <c r="A192" s="660" t="s">
        <v>4589</v>
      </c>
      <c r="B192" s="661" t="s">
        <v>4402</v>
      </c>
      <c r="C192" s="661" t="s">
        <v>4441</v>
      </c>
      <c r="D192" s="661" t="s">
        <v>4503</v>
      </c>
      <c r="E192" s="661" t="s">
        <v>4504</v>
      </c>
      <c r="F192" s="664">
        <v>1</v>
      </c>
      <c r="G192" s="664">
        <v>635</v>
      </c>
      <c r="H192" s="664">
        <v>1</v>
      </c>
      <c r="I192" s="664">
        <v>635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4589</v>
      </c>
      <c r="B193" s="661" t="s">
        <v>4402</v>
      </c>
      <c r="C193" s="661" t="s">
        <v>4441</v>
      </c>
      <c r="D193" s="661" t="s">
        <v>4507</v>
      </c>
      <c r="E193" s="661" t="s">
        <v>4508</v>
      </c>
      <c r="F193" s="664">
        <v>1</v>
      </c>
      <c r="G193" s="664">
        <v>269</v>
      </c>
      <c r="H193" s="664">
        <v>1</v>
      </c>
      <c r="I193" s="664">
        <v>269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4589</v>
      </c>
      <c r="B194" s="661" t="s">
        <v>4402</v>
      </c>
      <c r="C194" s="661" t="s">
        <v>4441</v>
      </c>
      <c r="D194" s="661" t="s">
        <v>4560</v>
      </c>
      <c r="E194" s="661" t="s">
        <v>4561</v>
      </c>
      <c r="F194" s="664">
        <v>25</v>
      </c>
      <c r="G194" s="664">
        <v>2500</v>
      </c>
      <c r="H194" s="664">
        <v>1</v>
      </c>
      <c r="I194" s="664">
        <v>100</v>
      </c>
      <c r="J194" s="664">
        <v>36</v>
      </c>
      <c r="K194" s="664">
        <v>3600</v>
      </c>
      <c r="L194" s="664">
        <v>1.44</v>
      </c>
      <c r="M194" s="664">
        <v>100</v>
      </c>
      <c r="N194" s="664">
        <v>41</v>
      </c>
      <c r="O194" s="664">
        <v>4100</v>
      </c>
      <c r="P194" s="677">
        <v>1.64</v>
      </c>
      <c r="Q194" s="665">
        <v>100</v>
      </c>
    </row>
    <row r="195" spans="1:17" ht="14.4" customHeight="1" x14ac:dyDescent="0.3">
      <c r="A195" s="660" t="s">
        <v>4589</v>
      </c>
      <c r="B195" s="661" t="s">
        <v>4402</v>
      </c>
      <c r="C195" s="661" t="s">
        <v>4441</v>
      </c>
      <c r="D195" s="661" t="s">
        <v>4562</v>
      </c>
      <c r="E195" s="661" t="s">
        <v>4554</v>
      </c>
      <c r="F195" s="664">
        <v>145</v>
      </c>
      <c r="G195" s="664">
        <v>146740</v>
      </c>
      <c r="H195" s="664">
        <v>1</v>
      </c>
      <c r="I195" s="664">
        <v>1012</v>
      </c>
      <c r="J195" s="664">
        <v>159</v>
      </c>
      <c r="K195" s="664">
        <v>160964</v>
      </c>
      <c r="L195" s="664">
        <v>1.0969333515060651</v>
      </c>
      <c r="M195" s="664">
        <v>1012.3522012578617</v>
      </c>
      <c r="N195" s="664">
        <v>203</v>
      </c>
      <c r="O195" s="664">
        <v>206654</v>
      </c>
      <c r="P195" s="677">
        <v>1.4083003952569171</v>
      </c>
      <c r="Q195" s="665">
        <v>1018</v>
      </c>
    </row>
    <row r="196" spans="1:17" ht="14.4" customHeight="1" x14ac:dyDescent="0.3">
      <c r="A196" s="660" t="s">
        <v>4589</v>
      </c>
      <c r="B196" s="661" t="s">
        <v>4402</v>
      </c>
      <c r="C196" s="661" t="s">
        <v>4441</v>
      </c>
      <c r="D196" s="661" t="s">
        <v>4511</v>
      </c>
      <c r="E196" s="661" t="s">
        <v>4467</v>
      </c>
      <c r="F196" s="664"/>
      <c r="G196" s="664"/>
      <c r="H196" s="664"/>
      <c r="I196" s="664"/>
      <c r="J196" s="664">
        <v>1</v>
      </c>
      <c r="K196" s="664">
        <v>335</v>
      </c>
      <c r="L196" s="664"/>
      <c r="M196" s="664">
        <v>335</v>
      </c>
      <c r="N196" s="664"/>
      <c r="O196" s="664"/>
      <c r="P196" s="677"/>
      <c r="Q196" s="665"/>
    </row>
    <row r="197" spans="1:17" ht="14.4" customHeight="1" x14ac:dyDescent="0.3">
      <c r="A197" s="660" t="s">
        <v>4589</v>
      </c>
      <c r="B197" s="661" t="s">
        <v>4402</v>
      </c>
      <c r="C197" s="661" t="s">
        <v>4441</v>
      </c>
      <c r="D197" s="661" t="s">
        <v>4512</v>
      </c>
      <c r="E197" s="661" t="s">
        <v>4469</v>
      </c>
      <c r="F197" s="664">
        <v>1</v>
      </c>
      <c r="G197" s="664">
        <v>362</v>
      </c>
      <c r="H197" s="664">
        <v>1</v>
      </c>
      <c r="I197" s="664">
        <v>362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4589</v>
      </c>
      <c r="B198" s="661" t="s">
        <v>4402</v>
      </c>
      <c r="C198" s="661" t="s">
        <v>4441</v>
      </c>
      <c r="D198" s="661" t="s">
        <v>4579</v>
      </c>
      <c r="E198" s="661" t="s">
        <v>4554</v>
      </c>
      <c r="F198" s="664">
        <v>22</v>
      </c>
      <c r="G198" s="664">
        <v>18920</v>
      </c>
      <c r="H198" s="664">
        <v>1</v>
      </c>
      <c r="I198" s="664">
        <v>860</v>
      </c>
      <c r="J198" s="664">
        <v>51</v>
      </c>
      <c r="K198" s="664">
        <v>43906</v>
      </c>
      <c r="L198" s="664">
        <v>2.3206131078224099</v>
      </c>
      <c r="M198" s="664">
        <v>860.9019607843137</v>
      </c>
      <c r="N198" s="664">
        <v>16</v>
      </c>
      <c r="O198" s="664">
        <v>13808</v>
      </c>
      <c r="P198" s="677">
        <v>0.72980972515856235</v>
      </c>
      <c r="Q198" s="665">
        <v>863</v>
      </c>
    </row>
    <row r="199" spans="1:17" ht="14.4" customHeight="1" x14ac:dyDescent="0.3">
      <c r="A199" s="660" t="s">
        <v>4589</v>
      </c>
      <c r="B199" s="661" t="s">
        <v>4402</v>
      </c>
      <c r="C199" s="661" t="s">
        <v>4441</v>
      </c>
      <c r="D199" s="661" t="s">
        <v>4581</v>
      </c>
      <c r="E199" s="661" t="s">
        <v>4514</v>
      </c>
      <c r="F199" s="664"/>
      <c r="G199" s="664"/>
      <c r="H199" s="664"/>
      <c r="I199" s="664"/>
      <c r="J199" s="664">
        <v>3</v>
      </c>
      <c r="K199" s="664">
        <v>1767</v>
      </c>
      <c r="L199" s="664"/>
      <c r="M199" s="664">
        <v>589</v>
      </c>
      <c r="N199" s="664"/>
      <c r="O199" s="664"/>
      <c r="P199" s="677"/>
      <c r="Q199" s="665"/>
    </row>
    <row r="200" spans="1:17" ht="14.4" customHeight="1" x14ac:dyDescent="0.3">
      <c r="A200" s="660" t="s">
        <v>4589</v>
      </c>
      <c r="B200" s="661" t="s">
        <v>4402</v>
      </c>
      <c r="C200" s="661" t="s">
        <v>4441</v>
      </c>
      <c r="D200" s="661" t="s">
        <v>4517</v>
      </c>
      <c r="E200" s="661" t="s">
        <v>4457</v>
      </c>
      <c r="F200" s="664"/>
      <c r="G200" s="664"/>
      <c r="H200" s="664"/>
      <c r="I200" s="664"/>
      <c r="J200" s="664"/>
      <c r="K200" s="664"/>
      <c r="L200" s="664"/>
      <c r="M200" s="664"/>
      <c r="N200" s="664">
        <v>11</v>
      </c>
      <c r="O200" s="664">
        <v>4345</v>
      </c>
      <c r="P200" s="677"/>
      <c r="Q200" s="665">
        <v>395</v>
      </c>
    </row>
    <row r="201" spans="1:17" ht="14.4" customHeight="1" x14ac:dyDescent="0.3">
      <c r="A201" s="660" t="s">
        <v>4589</v>
      </c>
      <c r="B201" s="661" t="s">
        <v>4402</v>
      </c>
      <c r="C201" s="661" t="s">
        <v>4441</v>
      </c>
      <c r="D201" s="661" t="s">
        <v>4590</v>
      </c>
      <c r="E201" s="661" t="s">
        <v>4591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1371</v>
      </c>
      <c r="P201" s="677"/>
      <c r="Q201" s="665">
        <v>1371</v>
      </c>
    </row>
    <row r="202" spans="1:17" ht="14.4" customHeight="1" x14ac:dyDescent="0.3">
      <c r="A202" s="660" t="s">
        <v>564</v>
      </c>
      <c r="B202" s="661" t="s">
        <v>4592</v>
      </c>
      <c r="C202" s="661" t="s">
        <v>4441</v>
      </c>
      <c r="D202" s="661" t="s">
        <v>4593</v>
      </c>
      <c r="E202" s="661" t="s">
        <v>4594</v>
      </c>
      <c r="F202" s="664"/>
      <c r="G202" s="664"/>
      <c r="H202" s="664"/>
      <c r="I202" s="664"/>
      <c r="J202" s="664">
        <v>1</v>
      </c>
      <c r="K202" s="664">
        <v>1592</v>
      </c>
      <c r="L202" s="664"/>
      <c r="M202" s="664">
        <v>1592</v>
      </c>
      <c r="N202" s="664"/>
      <c r="O202" s="664"/>
      <c r="P202" s="677"/>
      <c r="Q202" s="665"/>
    </row>
    <row r="203" spans="1:17" ht="14.4" customHeight="1" x14ac:dyDescent="0.3">
      <c r="A203" s="660" t="s">
        <v>564</v>
      </c>
      <c r="B203" s="661" t="s">
        <v>4592</v>
      </c>
      <c r="C203" s="661" t="s">
        <v>4441</v>
      </c>
      <c r="D203" s="661" t="s">
        <v>4595</v>
      </c>
      <c r="E203" s="661" t="s">
        <v>4596</v>
      </c>
      <c r="F203" s="664">
        <v>1</v>
      </c>
      <c r="G203" s="664">
        <v>2678</v>
      </c>
      <c r="H203" s="664">
        <v>1</v>
      </c>
      <c r="I203" s="664">
        <v>2678</v>
      </c>
      <c r="J203" s="664">
        <v>1</v>
      </c>
      <c r="K203" s="664">
        <v>2678</v>
      </c>
      <c r="L203" s="664">
        <v>1</v>
      </c>
      <c r="M203" s="664">
        <v>2678</v>
      </c>
      <c r="N203" s="664">
        <v>1</v>
      </c>
      <c r="O203" s="664">
        <v>2698</v>
      </c>
      <c r="P203" s="677">
        <v>1.0074682598954443</v>
      </c>
      <c r="Q203" s="665">
        <v>2698</v>
      </c>
    </row>
    <row r="204" spans="1:17" ht="14.4" customHeight="1" x14ac:dyDescent="0.3">
      <c r="A204" s="660" t="s">
        <v>564</v>
      </c>
      <c r="B204" s="661" t="s">
        <v>4592</v>
      </c>
      <c r="C204" s="661" t="s">
        <v>4441</v>
      </c>
      <c r="D204" s="661" t="s">
        <v>4597</v>
      </c>
      <c r="E204" s="661" t="s">
        <v>4598</v>
      </c>
      <c r="F204" s="664">
        <v>1</v>
      </c>
      <c r="G204" s="664">
        <v>5940</v>
      </c>
      <c r="H204" s="664">
        <v>1</v>
      </c>
      <c r="I204" s="664">
        <v>5940</v>
      </c>
      <c r="J204" s="664">
        <v>1</v>
      </c>
      <c r="K204" s="664">
        <v>5940</v>
      </c>
      <c r="L204" s="664">
        <v>1</v>
      </c>
      <c r="M204" s="664">
        <v>5940</v>
      </c>
      <c r="N204" s="664"/>
      <c r="O204" s="664"/>
      <c r="P204" s="677"/>
      <c r="Q204" s="665"/>
    </row>
    <row r="205" spans="1:17" ht="14.4" customHeight="1" x14ac:dyDescent="0.3">
      <c r="A205" s="660" t="s">
        <v>564</v>
      </c>
      <c r="B205" s="661" t="s">
        <v>4592</v>
      </c>
      <c r="C205" s="661" t="s">
        <v>4441</v>
      </c>
      <c r="D205" s="661" t="s">
        <v>4599</v>
      </c>
      <c r="E205" s="661" t="s">
        <v>4600</v>
      </c>
      <c r="F205" s="664">
        <v>3</v>
      </c>
      <c r="G205" s="664">
        <v>6159</v>
      </c>
      <c r="H205" s="664">
        <v>1</v>
      </c>
      <c r="I205" s="664">
        <v>2053</v>
      </c>
      <c r="J205" s="664"/>
      <c r="K205" s="664"/>
      <c r="L205" s="664"/>
      <c r="M205" s="664"/>
      <c r="N205" s="664">
        <v>1</v>
      </c>
      <c r="O205" s="664">
        <v>2073</v>
      </c>
      <c r="P205" s="677">
        <v>0.33658061373599613</v>
      </c>
      <c r="Q205" s="665">
        <v>2073</v>
      </c>
    </row>
    <row r="206" spans="1:17" ht="14.4" customHeight="1" x14ac:dyDescent="0.3">
      <c r="A206" s="660" t="s">
        <v>564</v>
      </c>
      <c r="B206" s="661" t="s">
        <v>4592</v>
      </c>
      <c r="C206" s="661" t="s">
        <v>4441</v>
      </c>
      <c r="D206" s="661" t="s">
        <v>4601</v>
      </c>
      <c r="E206" s="661" t="s">
        <v>4602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2242</v>
      </c>
      <c r="P206" s="677"/>
      <c r="Q206" s="665">
        <v>2242</v>
      </c>
    </row>
    <row r="207" spans="1:17" ht="14.4" customHeight="1" x14ac:dyDescent="0.3">
      <c r="A207" s="660" t="s">
        <v>564</v>
      </c>
      <c r="B207" s="661" t="s">
        <v>4592</v>
      </c>
      <c r="C207" s="661" t="s">
        <v>4441</v>
      </c>
      <c r="D207" s="661" t="s">
        <v>4603</v>
      </c>
      <c r="E207" s="661" t="s">
        <v>4604</v>
      </c>
      <c r="F207" s="664">
        <v>1</v>
      </c>
      <c r="G207" s="664">
        <v>90</v>
      </c>
      <c r="H207" s="664">
        <v>1</v>
      </c>
      <c r="I207" s="664">
        <v>90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564</v>
      </c>
      <c r="B208" s="661" t="s">
        <v>4592</v>
      </c>
      <c r="C208" s="661" t="s">
        <v>4441</v>
      </c>
      <c r="D208" s="661" t="s">
        <v>4605</v>
      </c>
      <c r="E208" s="661" t="s">
        <v>4606</v>
      </c>
      <c r="F208" s="664"/>
      <c r="G208" s="664"/>
      <c r="H208" s="664"/>
      <c r="I208" s="664"/>
      <c r="J208" s="664">
        <v>1</v>
      </c>
      <c r="K208" s="664">
        <v>4891</v>
      </c>
      <c r="L208" s="664"/>
      <c r="M208" s="664">
        <v>4891</v>
      </c>
      <c r="N208" s="664"/>
      <c r="O208" s="664"/>
      <c r="P208" s="677"/>
      <c r="Q208" s="665"/>
    </row>
    <row r="209" spans="1:17" ht="14.4" customHeight="1" x14ac:dyDescent="0.3">
      <c r="A209" s="660" t="s">
        <v>564</v>
      </c>
      <c r="B209" s="661" t="s">
        <v>4592</v>
      </c>
      <c r="C209" s="661" t="s">
        <v>4441</v>
      </c>
      <c r="D209" s="661" t="s">
        <v>4607</v>
      </c>
      <c r="E209" s="661" t="s">
        <v>4608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9504</v>
      </c>
      <c r="P209" s="677"/>
      <c r="Q209" s="665">
        <v>9504</v>
      </c>
    </row>
    <row r="210" spans="1:17" ht="14.4" customHeight="1" x14ac:dyDescent="0.3">
      <c r="A210" s="660" t="s">
        <v>564</v>
      </c>
      <c r="B210" s="661" t="s">
        <v>4592</v>
      </c>
      <c r="C210" s="661" t="s">
        <v>4441</v>
      </c>
      <c r="D210" s="661" t="s">
        <v>4609</v>
      </c>
      <c r="E210" s="661" t="s">
        <v>4610</v>
      </c>
      <c r="F210" s="664">
        <v>2</v>
      </c>
      <c r="G210" s="664">
        <v>1612</v>
      </c>
      <c r="H210" s="664">
        <v>1</v>
      </c>
      <c r="I210" s="664">
        <v>806</v>
      </c>
      <c r="J210" s="664">
        <v>1</v>
      </c>
      <c r="K210" s="664">
        <v>815</v>
      </c>
      <c r="L210" s="664">
        <v>0.50558312655086846</v>
      </c>
      <c r="M210" s="664">
        <v>815</v>
      </c>
      <c r="N210" s="664">
        <v>5</v>
      </c>
      <c r="O210" s="664">
        <v>4095</v>
      </c>
      <c r="P210" s="677">
        <v>2.5403225806451615</v>
      </c>
      <c r="Q210" s="665">
        <v>819</v>
      </c>
    </row>
    <row r="211" spans="1:17" ht="14.4" customHeight="1" x14ac:dyDescent="0.3">
      <c r="A211" s="660" t="s">
        <v>564</v>
      </c>
      <c r="B211" s="661" t="s">
        <v>4592</v>
      </c>
      <c r="C211" s="661" t="s">
        <v>4441</v>
      </c>
      <c r="D211" s="661" t="s">
        <v>4611</v>
      </c>
      <c r="E211" s="661" t="s">
        <v>4612</v>
      </c>
      <c r="F211" s="664">
        <v>1</v>
      </c>
      <c r="G211" s="664">
        <v>0</v>
      </c>
      <c r="H211" s="664"/>
      <c r="I211" s="664">
        <v>0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564</v>
      </c>
      <c r="B212" s="661" t="s">
        <v>4592</v>
      </c>
      <c r="C212" s="661" t="s">
        <v>4441</v>
      </c>
      <c r="D212" s="661" t="s">
        <v>4613</v>
      </c>
      <c r="E212" s="661" t="s">
        <v>4614</v>
      </c>
      <c r="F212" s="664">
        <v>3</v>
      </c>
      <c r="G212" s="664">
        <v>0</v>
      </c>
      <c r="H212" s="664"/>
      <c r="I212" s="664">
        <v>0</v>
      </c>
      <c r="J212" s="664">
        <v>6</v>
      </c>
      <c r="K212" s="664">
        <v>0</v>
      </c>
      <c r="L212" s="664"/>
      <c r="M212" s="664">
        <v>0</v>
      </c>
      <c r="N212" s="664"/>
      <c r="O212" s="664"/>
      <c r="P212" s="677"/>
      <c r="Q212" s="665"/>
    </row>
    <row r="213" spans="1:17" ht="14.4" customHeight="1" x14ac:dyDescent="0.3">
      <c r="A213" s="660" t="s">
        <v>564</v>
      </c>
      <c r="B213" s="661" t="s">
        <v>4592</v>
      </c>
      <c r="C213" s="661" t="s">
        <v>4441</v>
      </c>
      <c r="D213" s="661" t="s">
        <v>4615</v>
      </c>
      <c r="E213" s="661" t="s">
        <v>4616</v>
      </c>
      <c r="F213" s="664">
        <v>1</v>
      </c>
      <c r="G213" s="664">
        <v>0</v>
      </c>
      <c r="H213" s="664"/>
      <c r="I213" s="664">
        <v>0</v>
      </c>
      <c r="J213" s="664">
        <v>1</v>
      </c>
      <c r="K213" s="664">
        <v>0</v>
      </c>
      <c r="L213" s="664"/>
      <c r="M213" s="664">
        <v>0</v>
      </c>
      <c r="N213" s="664"/>
      <c r="O213" s="664"/>
      <c r="P213" s="677"/>
      <c r="Q213" s="665"/>
    </row>
    <row r="214" spans="1:17" ht="14.4" customHeight="1" x14ac:dyDescent="0.3">
      <c r="A214" s="660" t="s">
        <v>564</v>
      </c>
      <c r="B214" s="661" t="s">
        <v>4592</v>
      </c>
      <c r="C214" s="661" t="s">
        <v>4441</v>
      </c>
      <c r="D214" s="661" t="s">
        <v>4617</v>
      </c>
      <c r="E214" s="661" t="s">
        <v>4618</v>
      </c>
      <c r="F214" s="664"/>
      <c r="G214" s="664"/>
      <c r="H214" s="664"/>
      <c r="I214" s="664"/>
      <c r="J214" s="664">
        <v>1</v>
      </c>
      <c r="K214" s="664">
        <v>0</v>
      </c>
      <c r="L214" s="664"/>
      <c r="M214" s="664">
        <v>0</v>
      </c>
      <c r="N214" s="664"/>
      <c r="O214" s="664"/>
      <c r="P214" s="677"/>
      <c r="Q214" s="665"/>
    </row>
    <row r="215" spans="1:17" ht="14.4" customHeight="1" x14ac:dyDescent="0.3">
      <c r="A215" s="660" t="s">
        <v>564</v>
      </c>
      <c r="B215" s="661" t="s">
        <v>4592</v>
      </c>
      <c r="C215" s="661" t="s">
        <v>4441</v>
      </c>
      <c r="D215" s="661" t="s">
        <v>4619</v>
      </c>
      <c r="E215" s="661" t="s">
        <v>4620</v>
      </c>
      <c r="F215" s="664"/>
      <c r="G215" s="664"/>
      <c r="H215" s="664"/>
      <c r="I215" s="664"/>
      <c r="J215" s="664">
        <v>1</v>
      </c>
      <c r="K215" s="664">
        <v>0</v>
      </c>
      <c r="L215" s="664"/>
      <c r="M215" s="664">
        <v>0</v>
      </c>
      <c r="N215" s="664"/>
      <c r="O215" s="664"/>
      <c r="P215" s="677"/>
      <c r="Q215" s="665"/>
    </row>
    <row r="216" spans="1:17" ht="14.4" customHeight="1" x14ac:dyDescent="0.3">
      <c r="A216" s="660" t="s">
        <v>564</v>
      </c>
      <c r="B216" s="661" t="s">
        <v>4592</v>
      </c>
      <c r="C216" s="661" t="s">
        <v>4441</v>
      </c>
      <c r="D216" s="661" t="s">
        <v>4621</v>
      </c>
      <c r="E216" s="661" t="s">
        <v>4622</v>
      </c>
      <c r="F216" s="664">
        <v>1</v>
      </c>
      <c r="G216" s="664">
        <v>0</v>
      </c>
      <c r="H216" s="664"/>
      <c r="I216" s="664">
        <v>0</v>
      </c>
      <c r="J216" s="664">
        <v>1</v>
      </c>
      <c r="K216" s="664">
        <v>0</v>
      </c>
      <c r="L216" s="664"/>
      <c r="M216" s="664">
        <v>0</v>
      </c>
      <c r="N216" s="664"/>
      <c r="O216" s="664"/>
      <c r="P216" s="677"/>
      <c r="Q216" s="665"/>
    </row>
    <row r="217" spans="1:17" ht="14.4" customHeight="1" x14ac:dyDescent="0.3">
      <c r="A217" s="660" t="s">
        <v>564</v>
      </c>
      <c r="B217" s="661" t="s">
        <v>4592</v>
      </c>
      <c r="C217" s="661" t="s">
        <v>4441</v>
      </c>
      <c r="D217" s="661" t="s">
        <v>4623</v>
      </c>
      <c r="E217" s="661" t="s">
        <v>4624</v>
      </c>
      <c r="F217" s="664"/>
      <c r="G217" s="664"/>
      <c r="H217" s="664"/>
      <c r="I217" s="664"/>
      <c r="J217" s="664">
        <v>1</v>
      </c>
      <c r="K217" s="664">
        <v>0</v>
      </c>
      <c r="L217" s="664"/>
      <c r="M217" s="664">
        <v>0</v>
      </c>
      <c r="N217" s="664"/>
      <c r="O217" s="664"/>
      <c r="P217" s="677"/>
      <c r="Q217" s="665"/>
    </row>
    <row r="218" spans="1:17" ht="14.4" customHeight="1" x14ac:dyDescent="0.3">
      <c r="A218" s="660" t="s">
        <v>564</v>
      </c>
      <c r="B218" s="661" t="s">
        <v>4592</v>
      </c>
      <c r="C218" s="661" t="s">
        <v>4441</v>
      </c>
      <c r="D218" s="661" t="s">
        <v>4625</v>
      </c>
      <c r="E218" s="661" t="s">
        <v>4626</v>
      </c>
      <c r="F218" s="664">
        <v>1</v>
      </c>
      <c r="G218" s="664">
        <v>0</v>
      </c>
      <c r="H218" s="664"/>
      <c r="I218" s="664">
        <v>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564</v>
      </c>
      <c r="B219" s="661" t="s">
        <v>4592</v>
      </c>
      <c r="C219" s="661" t="s">
        <v>4441</v>
      </c>
      <c r="D219" s="661" t="s">
        <v>4627</v>
      </c>
      <c r="E219" s="661" t="s">
        <v>4628</v>
      </c>
      <c r="F219" s="664"/>
      <c r="G219" s="664"/>
      <c r="H219" s="664"/>
      <c r="I219" s="664"/>
      <c r="J219" s="664">
        <v>1</v>
      </c>
      <c r="K219" s="664">
        <v>0</v>
      </c>
      <c r="L219" s="664"/>
      <c r="M219" s="664">
        <v>0</v>
      </c>
      <c r="N219" s="664"/>
      <c r="O219" s="664"/>
      <c r="P219" s="677"/>
      <c r="Q219" s="665"/>
    </row>
    <row r="220" spans="1:17" ht="14.4" customHeight="1" x14ac:dyDescent="0.3">
      <c r="A220" s="660" t="s">
        <v>564</v>
      </c>
      <c r="B220" s="661" t="s">
        <v>4592</v>
      </c>
      <c r="C220" s="661" t="s">
        <v>4441</v>
      </c>
      <c r="D220" s="661" t="s">
        <v>4629</v>
      </c>
      <c r="E220" s="661" t="s">
        <v>4630</v>
      </c>
      <c r="F220" s="664"/>
      <c r="G220" s="664"/>
      <c r="H220" s="664"/>
      <c r="I220" s="664"/>
      <c r="J220" s="664">
        <v>1</v>
      </c>
      <c r="K220" s="664">
        <v>0</v>
      </c>
      <c r="L220" s="664"/>
      <c r="M220" s="664">
        <v>0</v>
      </c>
      <c r="N220" s="664"/>
      <c r="O220" s="664"/>
      <c r="P220" s="677"/>
      <c r="Q220" s="665"/>
    </row>
    <row r="221" spans="1:17" ht="14.4" customHeight="1" x14ac:dyDescent="0.3">
      <c r="A221" s="660" t="s">
        <v>564</v>
      </c>
      <c r="B221" s="661" t="s">
        <v>4592</v>
      </c>
      <c r="C221" s="661" t="s">
        <v>4441</v>
      </c>
      <c r="D221" s="661" t="s">
        <v>4631</v>
      </c>
      <c r="E221" s="661" t="s">
        <v>4632</v>
      </c>
      <c r="F221" s="664">
        <v>1</v>
      </c>
      <c r="G221" s="664">
        <v>0</v>
      </c>
      <c r="H221" s="664"/>
      <c r="I221" s="664">
        <v>0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564</v>
      </c>
      <c r="B222" s="661" t="s">
        <v>4592</v>
      </c>
      <c r="C222" s="661" t="s">
        <v>4441</v>
      </c>
      <c r="D222" s="661" t="s">
        <v>4633</v>
      </c>
      <c r="E222" s="661" t="s">
        <v>4634</v>
      </c>
      <c r="F222" s="664"/>
      <c r="G222" s="664"/>
      <c r="H222" s="664"/>
      <c r="I222" s="664"/>
      <c r="J222" s="664">
        <v>1</v>
      </c>
      <c r="K222" s="664">
        <v>0</v>
      </c>
      <c r="L222" s="664"/>
      <c r="M222" s="664">
        <v>0</v>
      </c>
      <c r="N222" s="664"/>
      <c r="O222" s="664"/>
      <c r="P222" s="677"/>
      <c r="Q222" s="665"/>
    </row>
    <row r="223" spans="1:17" ht="14.4" customHeight="1" x14ac:dyDescent="0.3">
      <c r="A223" s="660" t="s">
        <v>564</v>
      </c>
      <c r="B223" s="661" t="s">
        <v>4592</v>
      </c>
      <c r="C223" s="661" t="s">
        <v>4441</v>
      </c>
      <c r="D223" s="661" t="s">
        <v>4635</v>
      </c>
      <c r="E223" s="661" t="s">
        <v>4636</v>
      </c>
      <c r="F223" s="664">
        <v>1</v>
      </c>
      <c r="G223" s="664">
        <v>0</v>
      </c>
      <c r="H223" s="664"/>
      <c r="I223" s="664">
        <v>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564</v>
      </c>
      <c r="B224" s="661" t="s">
        <v>4592</v>
      </c>
      <c r="C224" s="661" t="s">
        <v>4441</v>
      </c>
      <c r="D224" s="661" t="s">
        <v>4637</v>
      </c>
      <c r="E224" s="661" t="s">
        <v>4638</v>
      </c>
      <c r="F224" s="664">
        <v>1</v>
      </c>
      <c r="G224" s="664">
        <v>0</v>
      </c>
      <c r="H224" s="664"/>
      <c r="I224" s="664">
        <v>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564</v>
      </c>
      <c r="B225" s="661" t="s">
        <v>4592</v>
      </c>
      <c r="C225" s="661" t="s">
        <v>4441</v>
      </c>
      <c r="D225" s="661" t="s">
        <v>4639</v>
      </c>
      <c r="E225" s="661" t="s">
        <v>4640</v>
      </c>
      <c r="F225" s="664"/>
      <c r="G225" s="664"/>
      <c r="H225" s="664"/>
      <c r="I225" s="664"/>
      <c r="J225" s="664">
        <v>1</v>
      </c>
      <c r="K225" s="664">
        <v>0</v>
      </c>
      <c r="L225" s="664"/>
      <c r="M225" s="664">
        <v>0</v>
      </c>
      <c r="N225" s="664"/>
      <c r="O225" s="664"/>
      <c r="P225" s="677"/>
      <c r="Q225" s="665"/>
    </row>
    <row r="226" spans="1:17" ht="14.4" customHeight="1" x14ac:dyDescent="0.3">
      <c r="A226" s="660" t="s">
        <v>564</v>
      </c>
      <c r="B226" s="661" t="s">
        <v>4592</v>
      </c>
      <c r="C226" s="661" t="s">
        <v>4441</v>
      </c>
      <c r="D226" s="661" t="s">
        <v>4641</v>
      </c>
      <c r="E226" s="661" t="s">
        <v>4642</v>
      </c>
      <c r="F226" s="664">
        <v>3</v>
      </c>
      <c r="G226" s="664">
        <v>0</v>
      </c>
      <c r="H226" s="664"/>
      <c r="I226" s="664">
        <v>0</v>
      </c>
      <c r="J226" s="664">
        <v>7</v>
      </c>
      <c r="K226" s="664">
        <v>0</v>
      </c>
      <c r="L226" s="664"/>
      <c r="M226" s="664">
        <v>0</v>
      </c>
      <c r="N226" s="664"/>
      <c r="O226" s="664"/>
      <c r="P226" s="677"/>
      <c r="Q226" s="665"/>
    </row>
    <row r="227" spans="1:17" ht="14.4" customHeight="1" x14ac:dyDescent="0.3">
      <c r="A227" s="660" t="s">
        <v>564</v>
      </c>
      <c r="B227" s="661" t="s">
        <v>4592</v>
      </c>
      <c r="C227" s="661" t="s">
        <v>4441</v>
      </c>
      <c r="D227" s="661" t="s">
        <v>4643</v>
      </c>
      <c r="E227" s="661" t="s">
        <v>4644</v>
      </c>
      <c r="F227" s="664">
        <v>2</v>
      </c>
      <c r="G227" s="664">
        <v>1600</v>
      </c>
      <c r="H227" s="664">
        <v>1</v>
      </c>
      <c r="I227" s="664">
        <v>800</v>
      </c>
      <c r="J227" s="664">
        <v>1</v>
      </c>
      <c r="K227" s="664">
        <v>800</v>
      </c>
      <c r="L227" s="664">
        <v>0.5</v>
      </c>
      <c r="M227" s="664">
        <v>800</v>
      </c>
      <c r="N227" s="664">
        <v>0</v>
      </c>
      <c r="O227" s="664">
        <v>0</v>
      </c>
      <c r="P227" s="677">
        <v>0</v>
      </c>
      <c r="Q227" s="665"/>
    </row>
    <row r="228" spans="1:17" ht="14.4" customHeight="1" x14ac:dyDescent="0.3">
      <c r="A228" s="660" t="s">
        <v>564</v>
      </c>
      <c r="B228" s="661" t="s">
        <v>4592</v>
      </c>
      <c r="C228" s="661" t="s">
        <v>4441</v>
      </c>
      <c r="D228" s="661" t="s">
        <v>4645</v>
      </c>
      <c r="E228" s="661" t="s">
        <v>4646</v>
      </c>
      <c r="F228" s="664"/>
      <c r="G228" s="664"/>
      <c r="H228" s="664"/>
      <c r="I228" s="664"/>
      <c r="J228" s="664">
        <v>1</v>
      </c>
      <c r="K228" s="664">
        <v>9096</v>
      </c>
      <c r="L228" s="664"/>
      <c r="M228" s="664">
        <v>9096</v>
      </c>
      <c r="N228" s="664"/>
      <c r="O228" s="664"/>
      <c r="P228" s="677"/>
      <c r="Q228" s="665"/>
    </row>
    <row r="229" spans="1:17" ht="14.4" customHeight="1" x14ac:dyDescent="0.3">
      <c r="A229" s="660" t="s">
        <v>564</v>
      </c>
      <c r="B229" s="661" t="s">
        <v>4592</v>
      </c>
      <c r="C229" s="661" t="s">
        <v>4441</v>
      </c>
      <c r="D229" s="661" t="s">
        <v>4647</v>
      </c>
      <c r="E229" s="661" t="s">
        <v>4648</v>
      </c>
      <c r="F229" s="664"/>
      <c r="G229" s="664"/>
      <c r="H229" s="664"/>
      <c r="I229" s="664"/>
      <c r="J229" s="664">
        <v>2</v>
      </c>
      <c r="K229" s="664">
        <v>1700</v>
      </c>
      <c r="L229" s="664"/>
      <c r="M229" s="664">
        <v>850</v>
      </c>
      <c r="N229" s="664"/>
      <c r="O229" s="664"/>
      <c r="P229" s="677"/>
      <c r="Q229" s="665"/>
    </row>
    <row r="230" spans="1:17" ht="14.4" customHeight="1" x14ac:dyDescent="0.3">
      <c r="A230" s="660" t="s">
        <v>564</v>
      </c>
      <c r="B230" s="661" t="s">
        <v>4592</v>
      </c>
      <c r="C230" s="661" t="s">
        <v>4441</v>
      </c>
      <c r="D230" s="661" t="s">
        <v>4649</v>
      </c>
      <c r="E230" s="661" t="s">
        <v>4650</v>
      </c>
      <c r="F230" s="664"/>
      <c r="G230" s="664"/>
      <c r="H230" s="664"/>
      <c r="I230" s="664"/>
      <c r="J230" s="664">
        <v>1</v>
      </c>
      <c r="K230" s="664">
        <v>0</v>
      </c>
      <c r="L230" s="664"/>
      <c r="M230" s="664">
        <v>0</v>
      </c>
      <c r="N230" s="664"/>
      <c r="O230" s="664"/>
      <c r="P230" s="677"/>
      <c r="Q230" s="665"/>
    </row>
    <row r="231" spans="1:17" ht="14.4" customHeight="1" x14ac:dyDescent="0.3">
      <c r="A231" s="660" t="s">
        <v>564</v>
      </c>
      <c r="B231" s="661" t="s">
        <v>4592</v>
      </c>
      <c r="C231" s="661" t="s">
        <v>4441</v>
      </c>
      <c r="D231" s="661" t="s">
        <v>4651</v>
      </c>
      <c r="E231" s="661" t="s">
        <v>4652</v>
      </c>
      <c r="F231" s="664">
        <v>1</v>
      </c>
      <c r="G231" s="664">
        <v>3459</v>
      </c>
      <c r="H231" s="664">
        <v>1</v>
      </c>
      <c r="I231" s="664">
        <v>3459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564</v>
      </c>
      <c r="B232" s="661" t="s">
        <v>4592</v>
      </c>
      <c r="C232" s="661" t="s">
        <v>4441</v>
      </c>
      <c r="D232" s="661" t="s">
        <v>4653</v>
      </c>
      <c r="E232" s="661" t="s">
        <v>4654</v>
      </c>
      <c r="F232" s="664">
        <v>2</v>
      </c>
      <c r="G232" s="664">
        <v>2038</v>
      </c>
      <c r="H232" s="664">
        <v>1</v>
      </c>
      <c r="I232" s="664">
        <v>1019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564</v>
      </c>
      <c r="B233" s="661" t="s">
        <v>4592</v>
      </c>
      <c r="C233" s="661" t="s">
        <v>4441</v>
      </c>
      <c r="D233" s="661" t="s">
        <v>4655</v>
      </c>
      <c r="E233" s="661" t="s">
        <v>4656</v>
      </c>
      <c r="F233" s="664"/>
      <c r="G233" s="664"/>
      <c r="H233" s="664"/>
      <c r="I233" s="664"/>
      <c r="J233" s="664">
        <v>2</v>
      </c>
      <c r="K233" s="664">
        <v>7142</v>
      </c>
      <c r="L233" s="664"/>
      <c r="M233" s="664">
        <v>3571</v>
      </c>
      <c r="N233" s="664"/>
      <c r="O233" s="664"/>
      <c r="P233" s="677"/>
      <c r="Q233" s="665"/>
    </row>
    <row r="234" spans="1:17" ht="14.4" customHeight="1" x14ac:dyDescent="0.3">
      <c r="A234" s="660" t="s">
        <v>564</v>
      </c>
      <c r="B234" s="661" t="s">
        <v>4592</v>
      </c>
      <c r="C234" s="661" t="s">
        <v>4441</v>
      </c>
      <c r="D234" s="661" t="s">
        <v>4657</v>
      </c>
      <c r="E234" s="661" t="s">
        <v>4658</v>
      </c>
      <c r="F234" s="664">
        <v>5</v>
      </c>
      <c r="G234" s="664">
        <v>74525</v>
      </c>
      <c r="H234" s="664">
        <v>1</v>
      </c>
      <c r="I234" s="664">
        <v>14905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564</v>
      </c>
      <c r="B235" s="661" t="s">
        <v>4592</v>
      </c>
      <c r="C235" s="661" t="s">
        <v>4441</v>
      </c>
      <c r="D235" s="661" t="s">
        <v>4659</v>
      </c>
      <c r="E235" s="661" t="s">
        <v>4660</v>
      </c>
      <c r="F235" s="664">
        <v>2</v>
      </c>
      <c r="G235" s="664">
        <v>30736</v>
      </c>
      <c r="H235" s="664">
        <v>1</v>
      </c>
      <c r="I235" s="664">
        <v>15368</v>
      </c>
      <c r="J235" s="664">
        <v>6</v>
      </c>
      <c r="K235" s="664">
        <v>92412</v>
      </c>
      <c r="L235" s="664">
        <v>3.0066371681415931</v>
      </c>
      <c r="M235" s="664">
        <v>15402</v>
      </c>
      <c r="N235" s="664"/>
      <c r="O235" s="664"/>
      <c r="P235" s="677"/>
      <c r="Q235" s="665"/>
    </row>
    <row r="236" spans="1:17" ht="14.4" customHeight="1" x14ac:dyDescent="0.3">
      <c r="A236" s="660" t="s">
        <v>564</v>
      </c>
      <c r="B236" s="661" t="s">
        <v>4592</v>
      </c>
      <c r="C236" s="661" t="s">
        <v>4441</v>
      </c>
      <c r="D236" s="661" t="s">
        <v>4661</v>
      </c>
      <c r="E236" s="661" t="s">
        <v>4662</v>
      </c>
      <c r="F236" s="664">
        <v>5</v>
      </c>
      <c r="G236" s="664">
        <v>0</v>
      </c>
      <c r="H236" s="664"/>
      <c r="I236" s="664">
        <v>0</v>
      </c>
      <c r="J236" s="664">
        <v>4</v>
      </c>
      <c r="K236" s="664">
        <v>0</v>
      </c>
      <c r="L236" s="664"/>
      <c r="M236" s="664">
        <v>0</v>
      </c>
      <c r="N236" s="664"/>
      <c r="O236" s="664"/>
      <c r="P236" s="677"/>
      <c r="Q236" s="665"/>
    </row>
    <row r="237" spans="1:17" ht="14.4" customHeight="1" x14ac:dyDescent="0.3">
      <c r="A237" s="660" t="s">
        <v>564</v>
      </c>
      <c r="B237" s="661" t="s">
        <v>4592</v>
      </c>
      <c r="C237" s="661" t="s">
        <v>4441</v>
      </c>
      <c r="D237" s="661" t="s">
        <v>4663</v>
      </c>
      <c r="E237" s="661" t="s">
        <v>4664</v>
      </c>
      <c r="F237" s="664"/>
      <c r="G237" s="664"/>
      <c r="H237" s="664"/>
      <c r="I237" s="664"/>
      <c r="J237" s="664">
        <v>1</v>
      </c>
      <c r="K237" s="664">
        <v>355</v>
      </c>
      <c r="L237" s="664"/>
      <c r="M237" s="664">
        <v>355</v>
      </c>
      <c r="N237" s="664"/>
      <c r="O237" s="664"/>
      <c r="P237" s="677"/>
      <c r="Q237" s="665"/>
    </row>
    <row r="238" spans="1:17" ht="14.4" customHeight="1" x14ac:dyDescent="0.3">
      <c r="A238" s="660" t="s">
        <v>564</v>
      </c>
      <c r="B238" s="661" t="s">
        <v>4592</v>
      </c>
      <c r="C238" s="661" t="s">
        <v>4441</v>
      </c>
      <c r="D238" s="661" t="s">
        <v>4665</v>
      </c>
      <c r="E238" s="661" t="s">
        <v>4666</v>
      </c>
      <c r="F238" s="664"/>
      <c r="G238" s="664"/>
      <c r="H238" s="664"/>
      <c r="I238" s="664"/>
      <c r="J238" s="664">
        <v>1</v>
      </c>
      <c r="K238" s="664">
        <v>0</v>
      </c>
      <c r="L238" s="664"/>
      <c r="M238" s="664">
        <v>0</v>
      </c>
      <c r="N238" s="664"/>
      <c r="O238" s="664"/>
      <c r="P238" s="677"/>
      <c r="Q238" s="665"/>
    </row>
    <row r="239" spans="1:17" ht="14.4" customHeight="1" x14ac:dyDescent="0.3">
      <c r="A239" s="660" t="s">
        <v>564</v>
      </c>
      <c r="B239" s="661" t="s">
        <v>4592</v>
      </c>
      <c r="C239" s="661" t="s">
        <v>4441</v>
      </c>
      <c r="D239" s="661" t="s">
        <v>4667</v>
      </c>
      <c r="E239" s="661" t="s">
        <v>4668</v>
      </c>
      <c r="F239" s="664">
        <v>1</v>
      </c>
      <c r="G239" s="664">
        <v>6794</v>
      </c>
      <c r="H239" s="664">
        <v>1</v>
      </c>
      <c r="I239" s="664">
        <v>6794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564</v>
      </c>
      <c r="B240" s="661" t="s">
        <v>4592</v>
      </c>
      <c r="C240" s="661" t="s">
        <v>4441</v>
      </c>
      <c r="D240" s="661" t="s">
        <v>4669</v>
      </c>
      <c r="E240" s="661" t="s">
        <v>4670</v>
      </c>
      <c r="F240" s="664">
        <v>5</v>
      </c>
      <c r="G240" s="664">
        <v>0</v>
      </c>
      <c r="H240" s="664"/>
      <c r="I240" s="664">
        <v>0</v>
      </c>
      <c r="J240" s="664">
        <v>7</v>
      </c>
      <c r="K240" s="664">
        <v>0</v>
      </c>
      <c r="L240" s="664"/>
      <c r="M240" s="664">
        <v>0</v>
      </c>
      <c r="N240" s="664"/>
      <c r="O240" s="664"/>
      <c r="P240" s="677"/>
      <c r="Q240" s="665"/>
    </row>
    <row r="241" spans="1:17" ht="14.4" customHeight="1" x14ac:dyDescent="0.3">
      <c r="A241" s="660" t="s">
        <v>564</v>
      </c>
      <c r="B241" s="661" t="s">
        <v>4592</v>
      </c>
      <c r="C241" s="661" t="s">
        <v>4441</v>
      </c>
      <c r="D241" s="661" t="s">
        <v>4671</v>
      </c>
      <c r="E241" s="661" t="s">
        <v>4672</v>
      </c>
      <c r="F241" s="664"/>
      <c r="G241" s="664"/>
      <c r="H241" s="664"/>
      <c r="I241" s="664"/>
      <c r="J241" s="664">
        <v>1</v>
      </c>
      <c r="K241" s="664">
        <v>0</v>
      </c>
      <c r="L241" s="664"/>
      <c r="M241" s="664">
        <v>0</v>
      </c>
      <c r="N241" s="664"/>
      <c r="O241" s="664"/>
      <c r="P241" s="677"/>
      <c r="Q241" s="665"/>
    </row>
    <row r="242" spans="1:17" ht="14.4" customHeight="1" x14ac:dyDescent="0.3">
      <c r="A242" s="660" t="s">
        <v>564</v>
      </c>
      <c r="B242" s="661" t="s">
        <v>4592</v>
      </c>
      <c r="C242" s="661" t="s">
        <v>4441</v>
      </c>
      <c r="D242" s="661" t="s">
        <v>4673</v>
      </c>
      <c r="E242" s="661" t="s">
        <v>4674</v>
      </c>
      <c r="F242" s="664">
        <v>1</v>
      </c>
      <c r="G242" s="664">
        <v>6045</v>
      </c>
      <c r="H242" s="664">
        <v>1</v>
      </c>
      <c r="I242" s="664">
        <v>6045</v>
      </c>
      <c r="J242" s="664">
        <v>1</v>
      </c>
      <c r="K242" s="664">
        <v>6045</v>
      </c>
      <c r="L242" s="664">
        <v>1</v>
      </c>
      <c r="M242" s="664">
        <v>6045</v>
      </c>
      <c r="N242" s="664"/>
      <c r="O242" s="664"/>
      <c r="P242" s="677"/>
      <c r="Q242" s="665"/>
    </row>
    <row r="243" spans="1:17" ht="14.4" customHeight="1" x14ac:dyDescent="0.3">
      <c r="A243" s="660" t="s">
        <v>564</v>
      </c>
      <c r="B243" s="661" t="s">
        <v>4592</v>
      </c>
      <c r="C243" s="661" t="s">
        <v>4441</v>
      </c>
      <c r="D243" s="661" t="s">
        <v>4675</v>
      </c>
      <c r="E243" s="661" t="s">
        <v>4676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4389</v>
      </c>
      <c r="P243" s="677"/>
      <c r="Q243" s="665">
        <v>4389</v>
      </c>
    </row>
    <row r="244" spans="1:17" ht="14.4" customHeight="1" x14ac:dyDescent="0.3">
      <c r="A244" s="660" t="s">
        <v>564</v>
      </c>
      <c r="B244" s="661" t="s">
        <v>4592</v>
      </c>
      <c r="C244" s="661" t="s">
        <v>4441</v>
      </c>
      <c r="D244" s="661" t="s">
        <v>4677</v>
      </c>
      <c r="E244" s="661" t="s">
        <v>4678</v>
      </c>
      <c r="F244" s="664">
        <v>1</v>
      </c>
      <c r="G244" s="664">
        <v>3205</v>
      </c>
      <c r="H244" s="664">
        <v>1</v>
      </c>
      <c r="I244" s="664">
        <v>3205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564</v>
      </c>
      <c r="B245" s="661" t="s">
        <v>4592</v>
      </c>
      <c r="C245" s="661" t="s">
        <v>4441</v>
      </c>
      <c r="D245" s="661" t="s">
        <v>4679</v>
      </c>
      <c r="E245" s="661" t="s">
        <v>4680</v>
      </c>
      <c r="F245" s="664"/>
      <c r="G245" s="664"/>
      <c r="H245" s="664"/>
      <c r="I245" s="664"/>
      <c r="J245" s="664">
        <v>1</v>
      </c>
      <c r="K245" s="664">
        <v>0</v>
      </c>
      <c r="L245" s="664"/>
      <c r="M245" s="664">
        <v>0</v>
      </c>
      <c r="N245" s="664"/>
      <c r="O245" s="664"/>
      <c r="P245" s="677"/>
      <c r="Q245" s="665"/>
    </row>
    <row r="246" spans="1:17" ht="14.4" customHeight="1" x14ac:dyDescent="0.3">
      <c r="A246" s="660" t="s">
        <v>564</v>
      </c>
      <c r="B246" s="661" t="s">
        <v>4592</v>
      </c>
      <c r="C246" s="661" t="s">
        <v>4441</v>
      </c>
      <c r="D246" s="661" t="s">
        <v>4681</v>
      </c>
      <c r="E246" s="661" t="s">
        <v>4682</v>
      </c>
      <c r="F246" s="664">
        <v>1</v>
      </c>
      <c r="G246" s="664">
        <v>0</v>
      </c>
      <c r="H246" s="664"/>
      <c r="I246" s="664">
        <v>0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564</v>
      </c>
      <c r="B247" s="661" t="s">
        <v>4592</v>
      </c>
      <c r="C247" s="661" t="s">
        <v>4441</v>
      </c>
      <c r="D247" s="661" t="s">
        <v>4683</v>
      </c>
      <c r="E247" s="661" t="s">
        <v>4684</v>
      </c>
      <c r="F247" s="664">
        <v>1</v>
      </c>
      <c r="G247" s="664">
        <v>2788</v>
      </c>
      <c r="H247" s="664">
        <v>1</v>
      </c>
      <c r="I247" s="664">
        <v>2788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564</v>
      </c>
      <c r="B248" s="661" t="s">
        <v>4592</v>
      </c>
      <c r="C248" s="661" t="s">
        <v>4441</v>
      </c>
      <c r="D248" s="661" t="s">
        <v>4685</v>
      </c>
      <c r="E248" s="661" t="s">
        <v>4686</v>
      </c>
      <c r="F248" s="664">
        <v>1</v>
      </c>
      <c r="G248" s="664">
        <v>0</v>
      </c>
      <c r="H248" s="664"/>
      <c r="I248" s="664">
        <v>0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564</v>
      </c>
      <c r="B249" s="661" t="s">
        <v>4592</v>
      </c>
      <c r="C249" s="661" t="s">
        <v>4441</v>
      </c>
      <c r="D249" s="661" t="s">
        <v>4687</v>
      </c>
      <c r="E249" s="661" t="s">
        <v>4688</v>
      </c>
      <c r="F249" s="664">
        <v>1</v>
      </c>
      <c r="G249" s="664">
        <v>3525</v>
      </c>
      <c r="H249" s="664">
        <v>1</v>
      </c>
      <c r="I249" s="664">
        <v>3525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564</v>
      </c>
      <c r="B250" s="661" t="s">
        <v>4592</v>
      </c>
      <c r="C250" s="661" t="s">
        <v>4441</v>
      </c>
      <c r="D250" s="661" t="s">
        <v>4689</v>
      </c>
      <c r="E250" s="661" t="s">
        <v>4690</v>
      </c>
      <c r="F250" s="664">
        <v>1</v>
      </c>
      <c r="G250" s="664">
        <v>4617</v>
      </c>
      <c r="H250" s="664">
        <v>1</v>
      </c>
      <c r="I250" s="664">
        <v>4617</v>
      </c>
      <c r="J250" s="664">
        <v>2</v>
      </c>
      <c r="K250" s="664">
        <v>9234</v>
      </c>
      <c r="L250" s="664">
        <v>2</v>
      </c>
      <c r="M250" s="664">
        <v>4617</v>
      </c>
      <c r="N250" s="664">
        <v>0</v>
      </c>
      <c r="O250" s="664">
        <v>0</v>
      </c>
      <c r="P250" s="677">
        <v>0</v>
      </c>
      <c r="Q250" s="665"/>
    </row>
    <row r="251" spans="1:17" ht="14.4" customHeight="1" x14ac:dyDescent="0.3">
      <c r="A251" s="660" t="s">
        <v>564</v>
      </c>
      <c r="B251" s="661" t="s">
        <v>4592</v>
      </c>
      <c r="C251" s="661" t="s">
        <v>4441</v>
      </c>
      <c r="D251" s="661" t="s">
        <v>4691</v>
      </c>
      <c r="E251" s="661" t="s">
        <v>4692</v>
      </c>
      <c r="F251" s="664">
        <v>1</v>
      </c>
      <c r="G251" s="664">
        <v>4527</v>
      </c>
      <c r="H251" s="664">
        <v>1</v>
      </c>
      <c r="I251" s="664">
        <v>4527</v>
      </c>
      <c r="J251" s="664">
        <v>1</v>
      </c>
      <c r="K251" s="664">
        <v>4527</v>
      </c>
      <c r="L251" s="664">
        <v>1</v>
      </c>
      <c r="M251" s="664">
        <v>4527</v>
      </c>
      <c r="N251" s="664"/>
      <c r="O251" s="664"/>
      <c r="P251" s="677"/>
      <c r="Q251" s="665"/>
    </row>
    <row r="252" spans="1:17" ht="14.4" customHeight="1" x14ac:dyDescent="0.3">
      <c r="A252" s="660" t="s">
        <v>564</v>
      </c>
      <c r="B252" s="661" t="s">
        <v>4592</v>
      </c>
      <c r="C252" s="661" t="s">
        <v>4441</v>
      </c>
      <c r="D252" s="661" t="s">
        <v>4693</v>
      </c>
      <c r="E252" s="661" t="s">
        <v>4694</v>
      </c>
      <c r="F252" s="664">
        <v>1</v>
      </c>
      <c r="G252" s="664">
        <v>0</v>
      </c>
      <c r="H252" s="664"/>
      <c r="I252" s="664">
        <v>0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564</v>
      </c>
      <c r="B253" s="661" t="s">
        <v>4592</v>
      </c>
      <c r="C253" s="661" t="s">
        <v>4441</v>
      </c>
      <c r="D253" s="661" t="s">
        <v>4695</v>
      </c>
      <c r="E253" s="661" t="s">
        <v>4696</v>
      </c>
      <c r="F253" s="664"/>
      <c r="G253" s="664"/>
      <c r="H253" s="664"/>
      <c r="I253" s="664"/>
      <c r="J253" s="664">
        <v>1</v>
      </c>
      <c r="K253" s="664">
        <v>0</v>
      </c>
      <c r="L253" s="664"/>
      <c r="M253" s="664">
        <v>0</v>
      </c>
      <c r="N253" s="664"/>
      <c r="O253" s="664"/>
      <c r="P253" s="677"/>
      <c r="Q253" s="665"/>
    </row>
    <row r="254" spans="1:17" ht="14.4" customHeight="1" x14ac:dyDescent="0.3">
      <c r="A254" s="660" t="s">
        <v>564</v>
      </c>
      <c r="B254" s="661" t="s">
        <v>4592</v>
      </c>
      <c r="C254" s="661" t="s">
        <v>4441</v>
      </c>
      <c r="D254" s="661" t="s">
        <v>4697</v>
      </c>
      <c r="E254" s="661" t="s">
        <v>4698</v>
      </c>
      <c r="F254" s="664"/>
      <c r="G254" s="664"/>
      <c r="H254" s="664"/>
      <c r="I254" s="664"/>
      <c r="J254" s="664">
        <v>1</v>
      </c>
      <c r="K254" s="664">
        <v>10597</v>
      </c>
      <c r="L254" s="664"/>
      <c r="M254" s="664">
        <v>10597</v>
      </c>
      <c r="N254" s="664"/>
      <c r="O254" s="664"/>
      <c r="P254" s="677"/>
      <c r="Q254" s="665"/>
    </row>
    <row r="255" spans="1:17" ht="14.4" customHeight="1" x14ac:dyDescent="0.3">
      <c r="A255" s="660" t="s">
        <v>564</v>
      </c>
      <c r="B255" s="661" t="s">
        <v>4592</v>
      </c>
      <c r="C255" s="661" t="s">
        <v>4441</v>
      </c>
      <c r="D255" s="661" t="s">
        <v>4699</v>
      </c>
      <c r="E255" s="661" t="s">
        <v>4700</v>
      </c>
      <c r="F255" s="664"/>
      <c r="G255" s="664"/>
      <c r="H255" s="664"/>
      <c r="I255" s="664"/>
      <c r="J255" s="664">
        <v>1</v>
      </c>
      <c r="K255" s="664">
        <v>0</v>
      </c>
      <c r="L255" s="664"/>
      <c r="M255" s="664">
        <v>0</v>
      </c>
      <c r="N255" s="664"/>
      <c r="O255" s="664"/>
      <c r="P255" s="677"/>
      <c r="Q255" s="665"/>
    </row>
    <row r="256" spans="1:17" ht="14.4" customHeight="1" x14ac:dyDescent="0.3">
      <c r="A256" s="660" t="s">
        <v>564</v>
      </c>
      <c r="B256" s="661" t="s">
        <v>4592</v>
      </c>
      <c r="C256" s="661" t="s">
        <v>4441</v>
      </c>
      <c r="D256" s="661" t="s">
        <v>4701</v>
      </c>
      <c r="E256" s="661" t="s">
        <v>4702</v>
      </c>
      <c r="F256" s="664">
        <v>2</v>
      </c>
      <c r="G256" s="664">
        <v>3840</v>
      </c>
      <c r="H256" s="664">
        <v>1</v>
      </c>
      <c r="I256" s="664">
        <v>1920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564</v>
      </c>
      <c r="B257" s="661" t="s">
        <v>4592</v>
      </c>
      <c r="C257" s="661" t="s">
        <v>4441</v>
      </c>
      <c r="D257" s="661" t="s">
        <v>4703</v>
      </c>
      <c r="E257" s="661" t="s">
        <v>4704</v>
      </c>
      <c r="F257" s="664">
        <v>1</v>
      </c>
      <c r="G257" s="664">
        <v>0</v>
      </c>
      <c r="H257" s="664"/>
      <c r="I257" s="664">
        <v>0</v>
      </c>
      <c r="J257" s="664">
        <v>1</v>
      </c>
      <c r="K257" s="664">
        <v>0</v>
      </c>
      <c r="L257" s="664"/>
      <c r="M257" s="664">
        <v>0</v>
      </c>
      <c r="N257" s="664"/>
      <c r="O257" s="664"/>
      <c r="P257" s="677"/>
      <c r="Q257" s="665"/>
    </row>
    <row r="258" spans="1:17" ht="14.4" customHeight="1" x14ac:dyDescent="0.3">
      <c r="A258" s="660" t="s">
        <v>564</v>
      </c>
      <c r="B258" s="661" t="s">
        <v>4705</v>
      </c>
      <c r="C258" s="661" t="s">
        <v>4441</v>
      </c>
      <c r="D258" s="661" t="s">
        <v>4706</v>
      </c>
      <c r="E258" s="661" t="s">
        <v>4707</v>
      </c>
      <c r="F258" s="664">
        <v>1</v>
      </c>
      <c r="G258" s="664">
        <v>1617</v>
      </c>
      <c r="H258" s="664">
        <v>1</v>
      </c>
      <c r="I258" s="664">
        <v>1617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564</v>
      </c>
      <c r="B259" s="661" t="s">
        <v>4705</v>
      </c>
      <c r="C259" s="661" t="s">
        <v>4441</v>
      </c>
      <c r="D259" s="661" t="s">
        <v>4708</v>
      </c>
      <c r="E259" s="661" t="s">
        <v>4709</v>
      </c>
      <c r="F259" s="664">
        <v>3</v>
      </c>
      <c r="G259" s="664">
        <v>2043</v>
      </c>
      <c r="H259" s="664">
        <v>1</v>
      </c>
      <c r="I259" s="664">
        <v>681</v>
      </c>
      <c r="J259" s="664"/>
      <c r="K259" s="664"/>
      <c r="L259" s="664"/>
      <c r="M259" s="664"/>
      <c r="N259" s="664">
        <v>5</v>
      </c>
      <c r="O259" s="664">
        <v>3475</v>
      </c>
      <c r="P259" s="677">
        <v>1.7009300048947626</v>
      </c>
      <c r="Q259" s="665">
        <v>695</v>
      </c>
    </row>
    <row r="260" spans="1:17" ht="14.4" customHeight="1" x14ac:dyDescent="0.3">
      <c r="A260" s="660" t="s">
        <v>564</v>
      </c>
      <c r="B260" s="661" t="s">
        <v>4705</v>
      </c>
      <c r="C260" s="661" t="s">
        <v>4441</v>
      </c>
      <c r="D260" s="661" t="s">
        <v>4710</v>
      </c>
      <c r="E260" s="661" t="s">
        <v>4711</v>
      </c>
      <c r="F260" s="664"/>
      <c r="G260" s="664"/>
      <c r="H260" s="664"/>
      <c r="I260" s="664"/>
      <c r="J260" s="664">
        <v>2</v>
      </c>
      <c r="K260" s="664">
        <v>182</v>
      </c>
      <c r="L260" s="664"/>
      <c r="M260" s="664">
        <v>91</v>
      </c>
      <c r="N260" s="664">
        <v>1</v>
      </c>
      <c r="O260" s="664">
        <v>93</v>
      </c>
      <c r="P260" s="677"/>
      <c r="Q260" s="665">
        <v>93</v>
      </c>
    </row>
    <row r="261" spans="1:17" ht="14.4" customHeight="1" x14ac:dyDescent="0.3">
      <c r="A261" s="660" t="s">
        <v>564</v>
      </c>
      <c r="B261" s="661" t="s">
        <v>4705</v>
      </c>
      <c r="C261" s="661" t="s">
        <v>4441</v>
      </c>
      <c r="D261" s="661" t="s">
        <v>4712</v>
      </c>
      <c r="E261" s="661" t="s">
        <v>4713</v>
      </c>
      <c r="F261" s="664"/>
      <c r="G261" s="664"/>
      <c r="H261" s="664"/>
      <c r="I261" s="664"/>
      <c r="J261" s="664">
        <v>1</v>
      </c>
      <c r="K261" s="664">
        <v>223</v>
      </c>
      <c r="L261" s="664"/>
      <c r="M261" s="664">
        <v>223</v>
      </c>
      <c r="N261" s="664">
        <v>1</v>
      </c>
      <c r="O261" s="664">
        <v>228</v>
      </c>
      <c r="P261" s="677"/>
      <c r="Q261" s="665">
        <v>228</v>
      </c>
    </row>
    <row r="262" spans="1:17" ht="14.4" customHeight="1" x14ac:dyDescent="0.3">
      <c r="A262" s="660" t="s">
        <v>564</v>
      </c>
      <c r="B262" s="661" t="s">
        <v>4705</v>
      </c>
      <c r="C262" s="661" t="s">
        <v>4441</v>
      </c>
      <c r="D262" s="661" t="s">
        <v>4714</v>
      </c>
      <c r="E262" s="661" t="s">
        <v>4715</v>
      </c>
      <c r="F262" s="664">
        <v>1</v>
      </c>
      <c r="G262" s="664">
        <v>4110</v>
      </c>
      <c r="H262" s="664">
        <v>1</v>
      </c>
      <c r="I262" s="664">
        <v>4110</v>
      </c>
      <c r="J262" s="664"/>
      <c r="K262" s="664"/>
      <c r="L262" s="664"/>
      <c r="M262" s="664"/>
      <c r="N262" s="664">
        <v>1</v>
      </c>
      <c r="O262" s="664">
        <v>4159</v>
      </c>
      <c r="P262" s="677">
        <v>1.0119221411192214</v>
      </c>
      <c r="Q262" s="665">
        <v>4159</v>
      </c>
    </row>
    <row r="263" spans="1:17" ht="14.4" customHeight="1" x14ac:dyDescent="0.3">
      <c r="A263" s="660" t="s">
        <v>564</v>
      </c>
      <c r="B263" s="661" t="s">
        <v>4705</v>
      </c>
      <c r="C263" s="661" t="s">
        <v>4441</v>
      </c>
      <c r="D263" s="661" t="s">
        <v>4716</v>
      </c>
      <c r="E263" s="661" t="s">
        <v>4717</v>
      </c>
      <c r="F263" s="664"/>
      <c r="G263" s="664"/>
      <c r="H263" s="664"/>
      <c r="I263" s="664"/>
      <c r="J263" s="664">
        <v>2</v>
      </c>
      <c r="K263" s="664">
        <v>224</v>
      </c>
      <c r="L263" s="664"/>
      <c r="M263" s="664">
        <v>112</v>
      </c>
      <c r="N263" s="664">
        <v>1</v>
      </c>
      <c r="O263" s="664">
        <v>114</v>
      </c>
      <c r="P263" s="677"/>
      <c r="Q263" s="665">
        <v>114</v>
      </c>
    </row>
    <row r="264" spans="1:17" ht="14.4" customHeight="1" x14ac:dyDescent="0.3">
      <c r="A264" s="660" t="s">
        <v>564</v>
      </c>
      <c r="B264" s="661" t="s">
        <v>4705</v>
      </c>
      <c r="C264" s="661" t="s">
        <v>4441</v>
      </c>
      <c r="D264" s="661" t="s">
        <v>4718</v>
      </c>
      <c r="E264" s="661" t="s">
        <v>4719</v>
      </c>
      <c r="F264" s="664"/>
      <c r="G264" s="664"/>
      <c r="H264" s="664"/>
      <c r="I264" s="664"/>
      <c r="J264" s="664">
        <v>2</v>
      </c>
      <c r="K264" s="664">
        <v>10646</v>
      </c>
      <c r="L264" s="664"/>
      <c r="M264" s="664">
        <v>5323</v>
      </c>
      <c r="N264" s="664">
        <v>1</v>
      </c>
      <c r="O264" s="664">
        <v>5362</v>
      </c>
      <c r="P264" s="677"/>
      <c r="Q264" s="665">
        <v>5362</v>
      </c>
    </row>
    <row r="265" spans="1:17" ht="14.4" customHeight="1" x14ac:dyDescent="0.3">
      <c r="A265" s="660" t="s">
        <v>564</v>
      </c>
      <c r="B265" s="661" t="s">
        <v>4705</v>
      </c>
      <c r="C265" s="661" t="s">
        <v>4441</v>
      </c>
      <c r="D265" s="661" t="s">
        <v>4720</v>
      </c>
      <c r="E265" s="661" t="s">
        <v>4721</v>
      </c>
      <c r="F265" s="664">
        <v>1</v>
      </c>
      <c r="G265" s="664">
        <v>8700</v>
      </c>
      <c r="H265" s="664">
        <v>1</v>
      </c>
      <c r="I265" s="664">
        <v>8700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564</v>
      </c>
      <c r="B266" s="661" t="s">
        <v>4705</v>
      </c>
      <c r="C266" s="661" t="s">
        <v>4441</v>
      </c>
      <c r="D266" s="661" t="s">
        <v>4722</v>
      </c>
      <c r="E266" s="661" t="s">
        <v>4723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2841</v>
      </c>
      <c r="P266" s="677"/>
      <c r="Q266" s="665">
        <v>2841</v>
      </c>
    </row>
    <row r="267" spans="1:17" ht="14.4" customHeight="1" x14ac:dyDescent="0.3">
      <c r="A267" s="660" t="s">
        <v>564</v>
      </c>
      <c r="B267" s="661" t="s">
        <v>4705</v>
      </c>
      <c r="C267" s="661" t="s">
        <v>4441</v>
      </c>
      <c r="D267" s="661" t="s">
        <v>4724</v>
      </c>
      <c r="E267" s="661" t="s">
        <v>4725</v>
      </c>
      <c r="F267" s="664">
        <v>1</v>
      </c>
      <c r="G267" s="664">
        <v>4033</v>
      </c>
      <c r="H267" s="664">
        <v>1</v>
      </c>
      <c r="I267" s="664">
        <v>4033</v>
      </c>
      <c r="J267" s="664">
        <v>3</v>
      </c>
      <c r="K267" s="664">
        <v>12099</v>
      </c>
      <c r="L267" s="664">
        <v>3</v>
      </c>
      <c r="M267" s="664">
        <v>4033</v>
      </c>
      <c r="N267" s="664">
        <v>2</v>
      </c>
      <c r="O267" s="664">
        <v>8164</v>
      </c>
      <c r="P267" s="677">
        <v>2.0242995288866847</v>
      </c>
      <c r="Q267" s="665">
        <v>4082</v>
      </c>
    </row>
    <row r="268" spans="1:17" ht="14.4" customHeight="1" x14ac:dyDescent="0.3">
      <c r="A268" s="660" t="s">
        <v>564</v>
      </c>
      <c r="B268" s="661" t="s">
        <v>4705</v>
      </c>
      <c r="C268" s="661" t="s">
        <v>4441</v>
      </c>
      <c r="D268" s="661" t="s">
        <v>4726</v>
      </c>
      <c r="E268" s="661" t="s">
        <v>4727</v>
      </c>
      <c r="F268" s="664"/>
      <c r="G268" s="664"/>
      <c r="H268" s="664"/>
      <c r="I268" s="664"/>
      <c r="J268" s="664">
        <v>1</v>
      </c>
      <c r="K268" s="664">
        <v>932</v>
      </c>
      <c r="L268" s="664"/>
      <c r="M268" s="664">
        <v>932</v>
      </c>
      <c r="N268" s="664">
        <v>2</v>
      </c>
      <c r="O268" s="664">
        <v>1892</v>
      </c>
      <c r="P268" s="677"/>
      <c r="Q268" s="665">
        <v>946</v>
      </c>
    </row>
    <row r="269" spans="1:17" ht="14.4" customHeight="1" x14ac:dyDescent="0.3">
      <c r="A269" s="660" t="s">
        <v>564</v>
      </c>
      <c r="B269" s="661" t="s">
        <v>4705</v>
      </c>
      <c r="C269" s="661" t="s">
        <v>4441</v>
      </c>
      <c r="D269" s="661" t="s">
        <v>4728</v>
      </c>
      <c r="E269" s="661" t="s">
        <v>4729</v>
      </c>
      <c r="F269" s="664"/>
      <c r="G269" s="664"/>
      <c r="H269" s="664"/>
      <c r="I269" s="664"/>
      <c r="J269" s="664">
        <v>1</v>
      </c>
      <c r="K269" s="664">
        <v>2936</v>
      </c>
      <c r="L269" s="664"/>
      <c r="M269" s="664">
        <v>2936</v>
      </c>
      <c r="N269" s="664">
        <v>2</v>
      </c>
      <c r="O269" s="664">
        <v>5960</v>
      </c>
      <c r="P269" s="677"/>
      <c r="Q269" s="665">
        <v>2980</v>
      </c>
    </row>
    <row r="270" spans="1:17" ht="14.4" customHeight="1" x14ac:dyDescent="0.3">
      <c r="A270" s="660" t="s">
        <v>564</v>
      </c>
      <c r="B270" s="661" t="s">
        <v>4705</v>
      </c>
      <c r="C270" s="661" t="s">
        <v>4441</v>
      </c>
      <c r="D270" s="661" t="s">
        <v>4609</v>
      </c>
      <c r="E270" s="661" t="s">
        <v>4610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819</v>
      </c>
      <c r="P270" s="677"/>
      <c r="Q270" s="665">
        <v>819</v>
      </c>
    </row>
    <row r="271" spans="1:17" ht="14.4" customHeight="1" x14ac:dyDescent="0.3">
      <c r="A271" s="660" t="s">
        <v>564</v>
      </c>
      <c r="B271" s="661" t="s">
        <v>4705</v>
      </c>
      <c r="C271" s="661" t="s">
        <v>4441</v>
      </c>
      <c r="D271" s="661" t="s">
        <v>4730</v>
      </c>
      <c r="E271" s="661" t="s">
        <v>4731</v>
      </c>
      <c r="F271" s="664"/>
      <c r="G271" s="664"/>
      <c r="H271" s="664"/>
      <c r="I271" s="664"/>
      <c r="J271" s="664">
        <v>1</v>
      </c>
      <c r="K271" s="664">
        <v>3909</v>
      </c>
      <c r="L271" s="664"/>
      <c r="M271" s="664">
        <v>3909</v>
      </c>
      <c r="N271" s="664">
        <v>1</v>
      </c>
      <c r="O271" s="664">
        <v>3958</v>
      </c>
      <c r="P271" s="677"/>
      <c r="Q271" s="665">
        <v>3958</v>
      </c>
    </row>
    <row r="272" spans="1:17" ht="14.4" customHeight="1" x14ac:dyDescent="0.3">
      <c r="A272" s="660" t="s">
        <v>564</v>
      </c>
      <c r="B272" s="661" t="s">
        <v>4705</v>
      </c>
      <c r="C272" s="661" t="s">
        <v>4441</v>
      </c>
      <c r="D272" s="661" t="s">
        <v>4732</v>
      </c>
      <c r="E272" s="661" t="s">
        <v>4733</v>
      </c>
      <c r="F272" s="664"/>
      <c r="G272" s="664"/>
      <c r="H272" s="664"/>
      <c r="I272" s="664"/>
      <c r="J272" s="664">
        <v>3</v>
      </c>
      <c r="K272" s="664">
        <v>8442</v>
      </c>
      <c r="L272" s="664"/>
      <c r="M272" s="664">
        <v>2814</v>
      </c>
      <c r="N272" s="664">
        <v>3</v>
      </c>
      <c r="O272" s="664">
        <v>8559</v>
      </c>
      <c r="P272" s="677"/>
      <c r="Q272" s="665">
        <v>2853</v>
      </c>
    </row>
    <row r="273" spans="1:17" ht="14.4" customHeight="1" x14ac:dyDescent="0.3">
      <c r="A273" s="660" t="s">
        <v>564</v>
      </c>
      <c r="B273" s="661" t="s">
        <v>4705</v>
      </c>
      <c r="C273" s="661" t="s">
        <v>4441</v>
      </c>
      <c r="D273" s="661" t="s">
        <v>4734</v>
      </c>
      <c r="E273" s="661" t="s">
        <v>4735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436</v>
      </c>
      <c r="P273" s="677"/>
      <c r="Q273" s="665">
        <v>436</v>
      </c>
    </row>
    <row r="274" spans="1:17" ht="14.4" customHeight="1" x14ac:dyDescent="0.3">
      <c r="A274" s="660" t="s">
        <v>564</v>
      </c>
      <c r="B274" s="661" t="s">
        <v>4705</v>
      </c>
      <c r="C274" s="661" t="s">
        <v>4441</v>
      </c>
      <c r="D274" s="661" t="s">
        <v>4647</v>
      </c>
      <c r="E274" s="661" t="s">
        <v>4648</v>
      </c>
      <c r="F274" s="664">
        <v>4</v>
      </c>
      <c r="G274" s="664">
        <v>3380</v>
      </c>
      <c r="H274" s="664">
        <v>1</v>
      </c>
      <c r="I274" s="664">
        <v>845</v>
      </c>
      <c r="J274" s="664">
        <v>2</v>
      </c>
      <c r="K274" s="664">
        <v>1690</v>
      </c>
      <c r="L274" s="664">
        <v>0.5</v>
      </c>
      <c r="M274" s="664">
        <v>845</v>
      </c>
      <c r="N274" s="664">
        <v>10</v>
      </c>
      <c r="O274" s="664">
        <v>8518</v>
      </c>
      <c r="P274" s="677">
        <v>2.5201183431952661</v>
      </c>
      <c r="Q274" s="665">
        <v>851.8</v>
      </c>
    </row>
    <row r="275" spans="1:17" ht="14.4" customHeight="1" x14ac:dyDescent="0.3">
      <c r="A275" s="660" t="s">
        <v>564</v>
      </c>
      <c r="B275" s="661" t="s">
        <v>4705</v>
      </c>
      <c r="C275" s="661" t="s">
        <v>4441</v>
      </c>
      <c r="D275" s="661" t="s">
        <v>4736</v>
      </c>
      <c r="E275" s="661" t="s">
        <v>4737</v>
      </c>
      <c r="F275" s="664">
        <v>3</v>
      </c>
      <c r="G275" s="664">
        <v>336</v>
      </c>
      <c r="H275" s="664">
        <v>1</v>
      </c>
      <c r="I275" s="664">
        <v>112</v>
      </c>
      <c r="J275" s="664">
        <v>1</v>
      </c>
      <c r="K275" s="664">
        <v>112</v>
      </c>
      <c r="L275" s="664">
        <v>0.33333333333333331</v>
      </c>
      <c r="M275" s="664">
        <v>112</v>
      </c>
      <c r="N275" s="664">
        <v>4</v>
      </c>
      <c r="O275" s="664">
        <v>455</v>
      </c>
      <c r="P275" s="677">
        <v>1.3541666666666667</v>
      </c>
      <c r="Q275" s="665">
        <v>113.75</v>
      </c>
    </row>
    <row r="276" spans="1:17" ht="14.4" customHeight="1" x14ac:dyDescent="0.3">
      <c r="A276" s="660" t="s">
        <v>564</v>
      </c>
      <c r="B276" s="661" t="s">
        <v>4705</v>
      </c>
      <c r="C276" s="661" t="s">
        <v>4441</v>
      </c>
      <c r="D276" s="661" t="s">
        <v>4738</v>
      </c>
      <c r="E276" s="661" t="s">
        <v>4739</v>
      </c>
      <c r="F276" s="664"/>
      <c r="G276" s="664"/>
      <c r="H276" s="664"/>
      <c r="I276" s="664"/>
      <c r="J276" s="664">
        <v>1</v>
      </c>
      <c r="K276" s="664">
        <v>161</v>
      </c>
      <c r="L276" s="664"/>
      <c r="M276" s="664">
        <v>161</v>
      </c>
      <c r="N276" s="664">
        <v>1</v>
      </c>
      <c r="O276" s="664">
        <v>311</v>
      </c>
      <c r="P276" s="677"/>
      <c r="Q276" s="665">
        <v>311</v>
      </c>
    </row>
    <row r="277" spans="1:17" ht="14.4" customHeight="1" x14ac:dyDescent="0.3">
      <c r="A277" s="660" t="s">
        <v>564</v>
      </c>
      <c r="B277" s="661" t="s">
        <v>4705</v>
      </c>
      <c r="C277" s="661" t="s">
        <v>4441</v>
      </c>
      <c r="D277" s="661" t="s">
        <v>773</v>
      </c>
      <c r="E277" s="661" t="s">
        <v>4740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1193</v>
      </c>
      <c r="P277" s="677"/>
      <c r="Q277" s="665">
        <v>1193</v>
      </c>
    </row>
    <row r="278" spans="1:17" ht="14.4" customHeight="1" x14ac:dyDescent="0.3">
      <c r="A278" s="660" t="s">
        <v>564</v>
      </c>
      <c r="B278" s="661" t="s">
        <v>4705</v>
      </c>
      <c r="C278" s="661" t="s">
        <v>4441</v>
      </c>
      <c r="D278" s="661" t="s">
        <v>4741</v>
      </c>
      <c r="E278" s="661" t="s">
        <v>4742</v>
      </c>
      <c r="F278" s="664"/>
      <c r="G278" s="664"/>
      <c r="H278" s="664"/>
      <c r="I278" s="664"/>
      <c r="J278" s="664">
        <v>2</v>
      </c>
      <c r="K278" s="664">
        <v>622</v>
      </c>
      <c r="L278" s="664"/>
      <c r="M278" s="664">
        <v>311</v>
      </c>
      <c r="N278" s="664">
        <v>2</v>
      </c>
      <c r="O278" s="664">
        <v>636</v>
      </c>
      <c r="P278" s="677"/>
      <c r="Q278" s="665">
        <v>318</v>
      </c>
    </row>
    <row r="279" spans="1:17" ht="14.4" customHeight="1" x14ac:dyDescent="0.3">
      <c r="A279" s="660" t="s">
        <v>564</v>
      </c>
      <c r="B279" s="661" t="s">
        <v>4705</v>
      </c>
      <c r="C279" s="661" t="s">
        <v>4441</v>
      </c>
      <c r="D279" s="661" t="s">
        <v>4743</v>
      </c>
      <c r="E279" s="661" t="s">
        <v>4744</v>
      </c>
      <c r="F279" s="664">
        <v>1</v>
      </c>
      <c r="G279" s="664">
        <v>5546</v>
      </c>
      <c r="H279" s="664">
        <v>1</v>
      </c>
      <c r="I279" s="664">
        <v>5546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564</v>
      </c>
      <c r="B280" s="661" t="s">
        <v>4705</v>
      </c>
      <c r="C280" s="661" t="s">
        <v>4441</v>
      </c>
      <c r="D280" s="661" t="s">
        <v>4745</v>
      </c>
      <c r="E280" s="661" t="s">
        <v>4746</v>
      </c>
      <c r="F280" s="664">
        <v>1</v>
      </c>
      <c r="G280" s="664">
        <v>1049</v>
      </c>
      <c r="H280" s="664">
        <v>1</v>
      </c>
      <c r="I280" s="664">
        <v>1049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564</v>
      </c>
      <c r="B281" s="661" t="s">
        <v>4705</v>
      </c>
      <c r="C281" s="661" t="s">
        <v>4441</v>
      </c>
      <c r="D281" s="661" t="s">
        <v>4747</v>
      </c>
      <c r="E281" s="661" t="s">
        <v>4719</v>
      </c>
      <c r="F281" s="664"/>
      <c r="G281" s="664"/>
      <c r="H281" s="664"/>
      <c r="I281" s="664"/>
      <c r="J281" s="664">
        <v>1</v>
      </c>
      <c r="K281" s="664">
        <v>559</v>
      </c>
      <c r="L281" s="664"/>
      <c r="M281" s="664">
        <v>559</v>
      </c>
      <c r="N281" s="664">
        <v>2</v>
      </c>
      <c r="O281" s="664">
        <v>1138</v>
      </c>
      <c r="P281" s="677"/>
      <c r="Q281" s="665">
        <v>569</v>
      </c>
    </row>
    <row r="282" spans="1:17" ht="14.4" customHeight="1" x14ac:dyDescent="0.3">
      <c r="A282" s="660" t="s">
        <v>564</v>
      </c>
      <c r="B282" s="661" t="s">
        <v>4748</v>
      </c>
      <c r="C282" s="661" t="s">
        <v>4441</v>
      </c>
      <c r="D282" s="661" t="s">
        <v>4619</v>
      </c>
      <c r="E282" s="661" t="s">
        <v>4620</v>
      </c>
      <c r="F282" s="664">
        <v>3</v>
      </c>
      <c r="G282" s="664">
        <v>0</v>
      </c>
      <c r="H282" s="664"/>
      <c r="I282" s="664">
        <v>0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564</v>
      </c>
      <c r="B283" s="661" t="s">
        <v>4748</v>
      </c>
      <c r="C283" s="661" t="s">
        <v>4441</v>
      </c>
      <c r="D283" s="661" t="s">
        <v>4631</v>
      </c>
      <c r="E283" s="661" t="s">
        <v>4632</v>
      </c>
      <c r="F283" s="664">
        <v>1</v>
      </c>
      <c r="G283" s="664">
        <v>0</v>
      </c>
      <c r="H283" s="664"/>
      <c r="I283" s="664">
        <v>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564</v>
      </c>
      <c r="B284" s="661" t="s">
        <v>4748</v>
      </c>
      <c r="C284" s="661" t="s">
        <v>4441</v>
      </c>
      <c r="D284" s="661" t="s">
        <v>4749</v>
      </c>
      <c r="E284" s="661" t="s">
        <v>4750</v>
      </c>
      <c r="F284" s="664">
        <v>1</v>
      </c>
      <c r="G284" s="664">
        <v>0</v>
      </c>
      <c r="H284" s="664"/>
      <c r="I284" s="664">
        <v>0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564</v>
      </c>
      <c r="B285" s="661" t="s">
        <v>4748</v>
      </c>
      <c r="C285" s="661" t="s">
        <v>4441</v>
      </c>
      <c r="D285" s="661" t="s">
        <v>4641</v>
      </c>
      <c r="E285" s="661" t="s">
        <v>4642</v>
      </c>
      <c r="F285" s="664">
        <v>2</v>
      </c>
      <c r="G285" s="664">
        <v>0</v>
      </c>
      <c r="H285" s="664"/>
      <c r="I285" s="664">
        <v>0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564</v>
      </c>
      <c r="B286" s="661" t="s">
        <v>4748</v>
      </c>
      <c r="C286" s="661" t="s">
        <v>4441</v>
      </c>
      <c r="D286" s="661" t="s">
        <v>4645</v>
      </c>
      <c r="E286" s="661" t="s">
        <v>4646</v>
      </c>
      <c r="F286" s="664">
        <v>1</v>
      </c>
      <c r="G286" s="664">
        <v>9034</v>
      </c>
      <c r="H286" s="664">
        <v>1</v>
      </c>
      <c r="I286" s="664">
        <v>9034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564</v>
      </c>
      <c r="B287" s="661" t="s">
        <v>4748</v>
      </c>
      <c r="C287" s="661" t="s">
        <v>4441</v>
      </c>
      <c r="D287" s="661" t="s">
        <v>4734</v>
      </c>
      <c r="E287" s="661" t="s">
        <v>4735</v>
      </c>
      <c r="F287" s="664">
        <v>1</v>
      </c>
      <c r="G287" s="664">
        <v>431</v>
      </c>
      <c r="H287" s="664">
        <v>1</v>
      </c>
      <c r="I287" s="664">
        <v>431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564</v>
      </c>
      <c r="B288" s="661" t="s">
        <v>4748</v>
      </c>
      <c r="C288" s="661" t="s">
        <v>4441</v>
      </c>
      <c r="D288" s="661" t="s">
        <v>4661</v>
      </c>
      <c r="E288" s="661" t="s">
        <v>4662</v>
      </c>
      <c r="F288" s="664">
        <v>2</v>
      </c>
      <c r="G288" s="664">
        <v>0</v>
      </c>
      <c r="H288" s="664"/>
      <c r="I288" s="664">
        <v>0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564</v>
      </c>
      <c r="B289" s="661" t="s">
        <v>4748</v>
      </c>
      <c r="C289" s="661" t="s">
        <v>4441</v>
      </c>
      <c r="D289" s="661" t="s">
        <v>4665</v>
      </c>
      <c r="E289" s="661" t="s">
        <v>4666</v>
      </c>
      <c r="F289" s="664">
        <v>1</v>
      </c>
      <c r="G289" s="664">
        <v>0</v>
      </c>
      <c r="H289" s="664"/>
      <c r="I289" s="664">
        <v>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564</v>
      </c>
      <c r="B290" s="661" t="s">
        <v>4748</v>
      </c>
      <c r="C290" s="661" t="s">
        <v>4441</v>
      </c>
      <c r="D290" s="661" t="s">
        <v>4669</v>
      </c>
      <c r="E290" s="661" t="s">
        <v>4670</v>
      </c>
      <c r="F290" s="664">
        <v>2</v>
      </c>
      <c r="G290" s="664">
        <v>0</v>
      </c>
      <c r="H290" s="664"/>
      <c r="I290" s="664">
        <v>0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564</v>
      </c>
      <c r="B291" s="661" t="s">
        <v>4748</v>
      </c>
      <c r="C291" s="661" t="s">
        <v>4441</v>
      </c>
      <c r="D291" s="661" t="s">
        <v>4751</v>
      </c>
      <c r="E291" s="661" t="s">
        <v>4752</v>
      </c>
      <c r="F291" s="664">
        <v>2</v>
      </c>
      <c r="G291" s="664">
        <v>36700</v>
      </c>
      <c r="H291" s="664">
        <v>1</v>
      </c>
      <c r="I291" s="664">
        <v>18350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564</v>
      </c>
      <c r="B292" s="661" t="s">
        <v>4748</v>
      </c>
      <c r="C292" s="661" t="s">
        <v>4441</v>
      </c>
      <c r="D292" s="661" t="s">
        <v>4695</v>
      </c>
      <c r="E292" s="661" t="s">
        <v>4696</v>
      </c>
      <c r="F292" s="664">
        <v>1</v>
      </c>
      <c r="G292" s="664">
        <v>0</v>
      </c>
      <c r="H292" s="664"/>
      <c r="I292" s="664">
        <v>0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564</v>
      </c>
      <c r="B293" s="661" t="s">
        <v>4748</v>
      </c>
      <c r="C293" s="661" t="s">
        <v>4441</v>
      </c>
      <c r="D293" s="661" t="s">
        <v>4753</v>
      </c>
      <c r="E293" s="661" t="s">
        <v>4754</v>
      </c>
      <c r="F293" s="664">
        <v>2</v>
      </c>
      <c r="G293" s="664">
        <v>0</v>
      </c>
      <c r="H293" s="664"/>
      <c r="I293" s="664">
        <v>0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564</v>
      </c>
      <c r="B294" s="661" t="s">
        <v>4748</v>
      </c>
      <c r="C294" s="661" t="s">
        <v>4441</v>
      </c>
      <c r="D294" s="661" t="s">
        <v>4755</v>
      </c>
      <c r="E294" s="661" t="s">
        <v>4756</v>
      </c>
      <c r="F294" s="664">
        <v>1</v>
      </c>
      <c r="G294" s="664">
        <v>0</v>
      </c>
      <c r="H294" s="664"/>
      <c r="I294" s="664">
        <v>0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564</v>
      </c>
      <c r="B295" s="661" t="s">
        <v>4757</v>
      </c>
      <c r="C295" s="661" t="s">
        <v>4441</v>
      </c>
      <c r="D295" s="661" t="s">
        <v>4758</v>
      </c>
      <c r="E295" s="661" t="s">
        <v>4759</v>
      </c>
      <c r="F295" s="664">
        <v>1</v>
      </c>
      <c r="G295" s="664">
        <v>5393</v>
      </c>
      <c r="H295" s="664">
        <v>1</v>
      </c>
      <c r="I295" s="664">
        <v>5393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564</v>
      </c>
      <c r="B296" s="661" t="s">
        <v>4757</v>
      </c>
      <c r="C296" s="661" t="s">
        <v>4441</v>
      </c>
      <c r="D296" s="661" t="s">
        <v>4760</v>
      </c>
      <c r="E296" s="661" t="s">
        <v>4761</v>
      </c>
      <c r="F296" s="664">
        <v>1</v>
      </c>
      <c r="G296" s="664">
        <v>5226</v>
      </c>
      <c r="H296" s="664">
        <v>1</v>
      </c>
      <c r="I296" s="664">
        <v>5226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564</v>
      </c>
      <c r="B297" s="661" t="s">
        <v>4757</v>
      </c>
      <c r="C297" s="661" t="s">
        <v>4441</v>
      </c>
      <c r="D297" s="661" t="s">
        <v>4762</v>
      </c>
      <c r="E297" s="661" t="s">
        <v>4763</v>
      </c>
      <c r="F297" s="664">
        <v>1</v>
      </c>
      <c r="G297" s="664">
        <v>3571</v>
      </c>
      <c r="H297" s="664">
        <v>1</v>
      </c>
      <c r="I297" s="664">
        <v>3571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564</v>
      </c>
      <c r="B298" s="661" t="s">
        <v>4757</v>
      </c>
      <c r="C298" s="661" t="s">
        <v>4441</v>
      </c>
      <c r="D298" s="661" t="s">
        <v>4764</v>
      </c>
      <c r="E298" s="661" t="s">
        <v>4765</v>
      </c>
      <c r="F298" s="664">
        <v>1</v>
      </c>
      <c r="G298" s="664">
        <v>1488</v>
      </c>
      <c r="H298" s="664">
        <v>1</v>
      </c>
      <c r="I298" s="664">
        <v>1488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564</v>
      </c>
      <c r="B299" s="661" t="s">
        <v>4757</v>
      </c>
      <c r="C299" s="661" t="s">
        <v>4441</v>
      </c>
      <c r="D299" s="661" t="s">
        <v>4766</v>
      </c>
      <c r="E299" s="661" t="s">
        <v>4767</v>
      </c>
      <c r="F299" s="664">
        <v>1</v>
      </c>
      <c r="G299" s="664">
        <v>2678</v>
      </c>
      <c r="H299" s="664">
        <v>1</v>
      </c>
      <c r="I299" s="664">
        <v>2678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564</v>
      </c>
      <c r="B300" s="661" t="s">
        <v>4757</v>
      </c>
      <c r="C300" s="661" t="s">
        <v>4441</v>
      </c>
      <c r="D300" s="661" t="s">
        <v>4768</v>
      </c>
      <c r="E300" s="661" t="s">
        <v>4769</v>
      </c>
      <c r="F300" s="664">
        <v>1</v>
      </c>
      <c r="G300" s="664">
        <v>1104</v>
      </c>
      <c r="H300" s="664">
        <v>1</v>
      </c>
      <c r="I300" s="664">
        <v>1104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564</v>
      </c>
      <c r="B301" s="661" t="s">
        <v>4757</v>
      </c>
      <c r="C301" s="661" t="s">
        <v>4441</v>
      </c>
      <c r="D301" s="661" t="s">
        <v>4770</v>
      </c>
      <c r="E301" s="661" t="s">
        <v>4771</v>
      </c>
      <c r="F301" s="664">
        <v>1</v>
      </c>
      <c r="G301" s="664">
        <v>3809</v>
      </c>
      <c r="H301" s="664">
        <v>1</v>
      </c>
      <c r="I301" s="664">
        <v>3809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564</v>
      </c>
      <c r="B302" s="661" t="s">
        <v>4757</v>
      </c>
      <c r="C302" s="661" t="s">
        <v>4441</v>
      </c>
      <c r="D302" s="661" t="s">
        <v>4772</v>
      </c>
      <c r="E302" s="661" t="s">
        <v>4773</v>
      </c>
      <c r="F302" s="664">
        <v>2</v>
      </c>
      <c r="G302" s="664">
        <v>2478</v>
      </c>
      <c r="H302" s="664">
        <v>1</v>
      </c>
      <c r="I302" s="664">
        <v>1239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564</v>
      </c>
      <c r="B303" s="661" t="s">
        <v>4757</v>
      </c>
      <c r="C303" s="661" t="s">
        <v>4441</v>
      </c>
      <c r="D303" s="661" t="s">
        <v>4774</v>
      </c>
      <c r="E303" s="661" t="s">
        <v>4775</v>
      </c>
      <c r="F303" s="664">
        <v>2</v>
      </c>
      <c r="G303" s="664">
        <v>884</v>
      </c>
      <c r="H303" s="664">
        <v>1</v>
      </c>
      <c r="I303" s="664">
        <v>442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564</v>
      </c>
      <c r="B304" s="661" t="s">
        <v>4757</v>
      </c>
      <c r="C304" s="661" t="s">
        <v>4441</v>
      </c>
      <c r="D304" s="661" t="s">
        <v>4776</v>
      </c>
      <c r="E304" s="661" t="s">
        <v>4777</v>
      </c>
      <c r="F304" s="664">
        <v>1</v>
      </c>
      <c r="G304" s="664">
        <v>3928</v>
      </c>
      <c r="H304" s="664">
        <v>1</v>
      </c>
      <c r="I304" s="664">
        <v>3928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564</v>
      </c>
      <c r="B305" s="661" t="s">
        <v>4402</v>
      </c>
      <c r="C305" s="661" t="s">
        <v>4430</v>
      </c>
      <c r="D305" s="661" t="s">
        <v>4569</v>
      </c>
      <c r="E305" s="661" t="s">
        <v>4570</v>
      </c>
      <c r="F305" s="664">
        <v>6</v>
      </c>
      <c r="G305" s="664">
        <v>13860</v>
      </c>
      <c r="H305" s="664">
        <v>1</v>
      </c>
      <c r="I305" s="664">
        <v>2310</v>
      </c>
      <c r="J305" s="664">
        <v>1</v>
      </c>
      <c r="K305" s="664">
        <v>2310</v>
      </c>
      <c r="L305" s="664">
        <v>0.16666666666666666</v>
      </c>
      <c r="M305" s="664">
        <v>2310</v>
      </c>
      <c r="N305" s="664">
        <v>2</v>
      </c>
      <c r="O305" s="664">
        <v>4620</v>
      </c>
      <c r="P305" s="677">
        <v>0.33333333333333331</v>
      </c>
      <c r="Q305" s="665">
        <v>2310</v>
      </c>
    </row>
    <row r="306" spans="1:17" ht="14.4" customHeight="1" x14ac:dyDescent="0.3">
      <c r="A306" s="660" t="s">
        <v>564</v>
      </c>
      <c r="B306" s="661" t="s">
        <v>4402</v>
      </c>
      <c r="C306" s="661" t="s">
        <v>4430</v>
      </c>
      <c r="D306" s="661" t="s">
        <v>4551</v>
      </c>
      <c r="E306" s="661" t="s">
        <v>4552</v>
      </c>
      <c r="F306" s="664">
        <v>4</v>
      </c>
      <c r="G306" s="664">
        <v>3619</v>
      </c>
      <c r="H306" s="664">
        <v>1</v>
      </c>
      <c r="I306" s="664">
        <v>904.75</v>
      </c>
      <c r="J306" s="664">
        <v>17</v>
      </c>
      <c r="K306" s="664">
        <v>15380.75</v>
      </c>
      <c r="L306" s="664">
        <v>4.25</v>
      </c>
      <c r="M306" s="664">
        <v>904.75</v>
      </c>
      <c r="N306" s="664">
        <v>21</v>
      </c>
      <c r="O306" s="664">
        <v>18999.75</v>
      </c>
      <c r="P306" s="677">
        <v>5.25</v>
      </c>
      <c r="Q306" s="665">
        <v>904.75</v>
      </c>
    </row>
    <row r="307" spans="1:17" ht="14.4" customHeight="1" x14ac:dyDescent="0.3">
      <c r="A307" s="660" t="s">
        <v>564</v>
      </c>
      <c r="B307" s="661" t="s">
        <v>4402</v>
      </c>
      <c r="C307" s="661" t="s">
        <v>4430</v>
      </c>
      <c r="D307" s="661" t="s">
        <v>4433</v>
      </c>
      <c r="E307" s="661" t="s">
        <v>4434</v>
      </c>
      <c r="F307" s="664">
        <v>1</v>
      </c>
      <c r="G307" s="664">
        <v>242.64</v>
      </c>
      <c r="H307" s="664">
        <v>1</v>
      </c>
      <c r="I307" s="664">
        <v>242.64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564</v>
      </c>
      <c r="B308" s="661" t="s">
        <v>4402</v>
      </c>
      <c r="C308" s="661" t="s">
        <v>4441</v>
      </c>
      <c r="D308" s="661" t="s">
        <v>4573</v>
      </c>
      <c r="E308" s="661" t="s">
        <v>4574</v>
      </c>
      <c r="F308" s="664">
        <v>13</v>
      </c>
      <c r="G308" s="664">
        <v>2405</v>
      </c>
      <c r="H308" s="664">
        <v>1</v>
      </c>
      <c r="I308" s="664">
        <v>185</v>
      </c>
      <c r="J308" s="664">
        <v>10</v>
      </c>
      <c r="K308" s="664">
        <v>1856</v>
      </c>
      <c r="L308" s="664">
        <v>0.77172557172557177</v>
      </c>
      <c r="M308" s="664">
        <v>185.6</v>
      </c>
      <c r="N308" s="664">
        <v>8</v>
      </c>
      <c r="O308" s="664">
        <v>1512</v>
      </c>
      <c r="P308" s="677">
        <v>0.62869022869022873</v>
      </c>
      <c r="Q308" s="665">
        <v>189</v>
      </c>
    </row>
    <row r="309" spans="1:17" ht="14.4" customHeight="1" x14ac:dyDescent="0.3">
      <c r="A309" s="660" t="s">
        <v>564</v>
      </c>
      <c r="B309" s="661" t="s">
        <v>4402</v>
      </c>
      <c r="C309" s="661" t="s">
        <v>4441</v>
      </c>
      <c r="D309" s="661" t="s">
        <v>4587</v>
      </c>
      <c r="E309" s="661" t="s">
        <v>4588</v>
      </c>
      <c r="F309" s="664"/>
      <c r="G309" s="664"/>
      <c r="H309" s="664"/>
      <c r="I309" s="664"/>
      <c r="J309" s="664">
        <v>2</v>
      </c>
      <c r="K309" s="664">
        <v>2272</v>
      </c>
      <c r="L309" s="664"/>
      <c r="M309" s="664">
        <v>1136</v>
      </c>
      <c r="N309" s="664">
        <v>1</v>
      </c>
      <c r="O309" s="664">
        <v>1140</v>
      </c>
      <c r="P309" s="677"/>
      <c r="Q309" s="665">
        <v>1140</v>
      </c>
    </row>
    <row r="310" spans="1:17" ht="14.4" customHeight="1" x14ac:dyDescent="0.3">
      <c r="A310" s="660" t="s">
        <v>564</v>
      </c>
      <c r="B310" s="661" t="s">
        <v>4402</v>
      </c>
      <c r="C310" s="661" t="s">
        <v>4441</v>
      </c>
      <c r="D310" s="661" t="s">
        <v>4452</v>
      </c>
      <c r="E310" s="661" t="s">
        <v>4453</v>
      </c>
      <c r="F310" s="664">
        <v>74</v>
      </c>
      <c r="G310" s="664">
        <v>17168</v>
      </c>
      <c r="H310" s="664">
        <v>1</v>
      </c>
      <c r="I310" s="664">
        <v>232</v>
      </c>
      <c r="J310" s="664">
        <v>71</v>
      </c>
      <c r="K310" s="664">
        <v>16510</v>
      </c>
      <c r="L310" s="664">
        <v>0.96167287977632809</v>
      </c>
      <c r="M310" s="664">
        <v>232.53521126760563</v>
      </c>
      <c r="N310" s="664">
        <v>88</v>
      </c>
      <c r="O310" s="664">
        <v>20680</v>
      </c>
      <c r="P310" s="677">
        <v>1.2045666356011184</v>
      </c>
      <c r="Q310" s="665">
        <v>235</v>
      </c>
    </row>
    <row r="311" spans="1:17" ht="14.4" customHeight="1" x14ac:dyDescent="0.3">
      <c r="A311" s="660" t="s">
        <v>564</v>
      </c>
      <c r="B311" s="661" t="s">
        <v>4402</v>
      </c>
      <c r="C311" s="661" t="s">
        <v>4441</v>
      </c>
      <c r="D311" s="661" t="s">
        <v>4454</v>
      </c>
      <c r="E311" s="661" t="s">
        <v>4455</v>
      </c>
      <c r="F311" s="664">
        <v>6</v>
      </c>
      <c r="G311" s="664">
        <v>696</v>
      </c>
      <c r="H311" s="664">
        <v>1</v>
      </c>
      <c r="I311" s="664">
        <v>116</v>
      </c>
      <c r="J311" s="664">
        <v>6</v>
      </c>
      <c r="K311" s="664">
        <v>698</v>
      </c>
      <c r="L311" s="664">
        <v>1.0028735632183907</v>
      </c>
      <c r="M311" s="664">
        <v>116.33333333333333</v>
      </c>
      <c r="N311" s="664">
        <v>5</v>
      </c>
      <c r="O311" s="664">
        <v>590</v>
      </c>
      <c r="P311" s="677">
        <v>0.8477011494252874</v>
      </c>
      <c r="Q311" s="665">
        <v>118</v>
      </c>
    </row>
    <row r="312" spans="1:17" ht="14.4" customHeight="1" x14ac:dyDescent="0.3">
      <c r="A312" s="660" t="s">
        <v>564</v>
      </c>
      <c r="B312" s="661" t="s">
        <v>4402</v>
      </c>
      <c r="C312" s="661" t="s">
        <v>4441</v>
      </c>
      <c r="D312" s="661" t="s">
        <v>4456</v>
      </c>
      <c r="E312" s="661" t="s">
        <v>4457</v>
      </c>
      <c r="F312" s="664"/>
      <c r="G312" s="664"/>
      <c r="H312" s="664"/>
      <c r="I312" s="664"/>
      <c r="J312" s="664">
        <v>2</v>
      </c>
      <c r="K312" s="664">
        <v>640</v>
      </c>
      <c r="L312" s="664"/>
      <c r="M312" s="664">
        <v>320</v>
      </c>
      <c r="N312" s="664"/>
      <c r="O312" s="664"/>
      <c r="P312" s="677"/>
      <c r="Q312" s="665"/>
    </row>
    <row r="313" spans="1:17" ht="14.4" customHeight="1" x14ac:dyDescent="0.3">
      <c r="A313" s="660" t="s">
        <v>564</v>
      </c>
      <c r="B313" s="661" t="s">
        <v>4402</v>
      </c>
      <c r="C313" s="661" t="s">
        <v>4441</v>
      </c>
      <c r="D313" s="661" t="s">
        <v>4458</v>
      </c>
      <c r="E313" s="661" t="s">
        <v>4459</v>
      </c>
      <c r="F313" s="664">
        <v>8</v>
      </c>
      <c r="G313" s="664">
        <v>3872</v>
      </c>
      <c r="H313" s="664">
        <v>1</v>
      </c>
      <c r="I313" s="664">
        <v>484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564</v>
      </c>
      <c r="B314" s="661" t="s">
        <v>4402</v>
      </c>
      <c r="C314" s="661" t="s">
        <v>4441</v>
      </c>
      <c r="D314" s="661" t="s">
        <v>4464</v>
      </c>
      <c r="E314" s="661" t="s">
        <v>4459</v>
      </c>
      <c r="F314" s="664">
        <v>4</v>
      </c>
      <c r="G314" s="664">
        <v>2212</v>
      </c>
      <c r="H314" s="664">
        <v>1</v>
      </c>
      <c r="I314" s="664">
        <v>553</v>
      </c>
      <c r="J314" s="664">
        <v>2</v>
      </c>
      <c r="K314" s="664">
        <v>1106</v>
      </c>
      <c r="L314" s="664">
        <v>0.5</v>
      </c>
      <c r="M314" s="664">
        <v>553</v>
      </c>
      <c r="N314" s="664">
        <v>6</v>
      </c>
      <c r="O314" s="664">
        <v>3354</v>
      </c>
      <c r="P314" s="677">
        <v>1.5162748643761301</v>
      </c>
      <c r="Q314" s="665">
        <v>559</v>
      </c>
    </row>
    <row r="315" spans="1:17" ht="14.4" customHeight="1" x14ac:dyDescent="0.3">
      <c r="A315" s="660" t="s">
        <v>564</v>
      </c>
      <c r="B315" s="661" t="s">
        <v>4402</v>
      </c>
      <c r="C315" s="661" t="s">
        <v>4441</v>
      </c>
      <c r="D315" s="661" t="s">
        <v>4465</v>
      </c>
      <c r="E315" s="661" t="s">
        <v>4461</v>
      </c>
      <c r="F315" s="664">
        <v>1</v>
      </c>
      <c r="G315" s="664">
        <v>746</v>
      </c>
      <c r="H315" s="664">
        <v>1</v>
      </c>
      <c r="I315" s="664">
        <v>746</v>
      </c>
      <c r="J315" s="664"/>
      <c r="K315" s="664"/>
      <c r="L315" s="664"/>
      <c r="M315" s="664"/>
      <c r="N315" s="664">
        <v>5</v>
      </c>
      <c r="O315" s="664">
        <v>3760</v>
      </c>
      <c r="P315" s="677">
        <v>5.0402144772117961</v>
      </c>
      <c r="Q315" s="665">
        <v>752</v>
      </c>
    </row>
    <row r="316" spans="1:17" ht="14.4" customHeight="1" x14ac:dyDescent="0.3">
      <c r="A316" s="660" t="s">
        <v>564</v>
      </c>
      <c r="B316" s="661" t="s">
        <v>4402</v>
      </c>
      <c r="C316" s="661" t="s">
        <v>4441</v>
      </c>
      <c r="D316" s="661" t="s">
        <v>4553</v>
      </c>
      <c r="E316" s="661" t="s">
        <v>4554</v>
      </c>
      <c r="F316" s="664">
        <v>123</v>
      </c>
      <c r="G316" s="664">
        <v>98769</v>
      </c>
      <c r="H316" s="664">
        <v>1</v>
      </c>
      <c r="I316" s="664">
        <v>803</v>
      </c>
      <c r="J316" s="664">
        <v>143</v>
      </c>
      <c r="K316" s="664">
        <v>114973</v>
      </c>
      <c r="L316" s="664">
        <v>1.1640595733479129</v>
      </c>
      <c r="M316" s="664">
        <v>804.00699300699296</v>
      </c>
      <c r="N316" s="664">
        <v>158</v>
      </c>
      <c r="O316" s="664">
        <v>127822</v>
      </c>
      <c r="P316" s="677">
        <v>1.2941509987951685</v>
      </c>
      <c r="Q316" s="665">
        <v>809</v>
      </c>
    </row>
    <row r="317" spans="1:17" ht="14.4" customHeight="1" x14ac:dyDescent="0.3">
      <c r="A317" s="660" t="s">
        <v>564</v>
      </c>
      <c r="B317" s="661" t="s">
        <v>4402</v>
      </c>
      <c r="C317" s="661" t="s">
        <v>4441</v>
      </c>
      <c r="D317" s="661" t="s">
        <v>4466</v>
      </c>
      <c r="E317" s="661" t="s">
        <v>4467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449</v>
      </c>
      <c r="P317" s="677"/>
      <c r="Q317" s="665">
        <v>449</v>
      </c>
    </row>
    <row r="318" spans="1:17" ht="14.4" customHeight="1" x14ac:dyDescent="0.3">
      <c r="A318" s="660" t="s">
        <v>564</v>
      </c>
      <c r="B318" s="661" t="s">
        <v>4402</v>
      </c>
      <c r="C318" s="661" t="s">
        <v>4441</v>
      </c>
      <c r="D318" s="661" t="s">
        <v>4575</v>
      </c>
      <c r="E318" s="661" t="s">
        <v>4506</v>
      </c>
      <c r="F318" s="664">
        <v>4</v>
      </c>
      <c r="G318" s="664">
        <v>2820</v>
      </c>
      <c r="H318" s="664">
        <v>1</v>
      </c>
      <c r="I318" s="664">
        <v>705</v>
      </c>
      <c r="J318" s="664">
        <v>2</v>
      </c>
      <c r="K318" s="664">
        <v>1410</v>
      </c>
      <c r="L318" s="664">
        <v>0.5</v>
      </c>
      <c r="M318" s="664">
        <v>705</v>
      </c>
      <c r="N318" s="664">
        <v>2</v>
      </c>
      <c r="O318" s="664">
        <v>1430</v>
      </c>
      <c r="P318" s="677">
        <v>0.50709219858156029</v>
      </c>
      <c r="Q318" s="665">
        <v>715</v>
      </c>
    </row>
    <row r="319" spans="1:17" ht="14.4" customHeight="1" x14ac:dyDescent="0.3">
      <c r="A319" s="660" t="s">
        <v>564</v>
      </c>
      <c r="B319" s="661" t="s">
        <v>4402</v>
      </c>
      <c r="C319" s="661" t="s">
        <v>4441</v>
      </c>
      <c r="D319" s="661" t="s">
        <v>4576</v>
      </c>
      <c r="E319" s="661" t="s">
        <v>4463</v>
      </c>
      <c r="F319" s="664">
        <v>4</v>
      </c>
      <c r="G319" s="664">
        <v>3272</v>
      </c>
      <c r="H319" s="664">
        <v>1</v>
      </c>
      <c r="I319" s="664">
        <v>818</v>
      </c>
      <c r="J319" s="664">
        <v>1</v>
      </c>
      <c r="K319" s="664">
        <v>818</v>
      </c>
      <c r="L319" s="664">
        <v>0.25</v>
      </c>
      <c r="M319" s="664">
        <v>818</v>
      </c>
      <c r="N319" s="664">
        <v>1</v>
      </c>
      <c r="O319" s="664">
        <v>824</v>
      </c>
      <c r="P319" s="677">
        <v>0.25183374083129584</v>
      </c>
      <c r="Q319" s="665">
        <v>824</v>
      </c>
    </row>
    <row r="320" spans="1:17" ht="14.4" customHeight="1" x14ac:dyDescent="0.3">
      <c r="A320" s="660" t="s">
        <v>564</v>
      </c>
      <c r="B320" s="661" t="s">
        <v>4402</v>
      </c>
      <c r="C320" s="661" t="s">
        <v>4441</v>
      </c>
      <c r="D320" s="661" t="s">
        <v>4470</v>
      </c>
      <c r="E320" s="661" t="s">
        <v>4471</v>
      </c>
      <c r="F320" s="664">
        <v>24</v>
      </c>
      <c r="G320" s="664">
        <v>4968</v>
      </c>
      <c r="H320" s="664">
        <v>1</v>
      </c>
      <c r="I320" s="664">
        <v>207</v>
      </c>
      <c r="J320" s="664">
        <v>20</v>
      </c>
      <c r="K320" s="664">
        <v>4148</v>
      </c>
      <c r="L320" s="664">
        <v>0.83494363929146542</v>
      </c>
      <c r="M320" s="664">
        <v>207.4</v>
      </c>
      <c r="N320" s="664">
        <v>26</v>
      </c>
      <c r="O320" s="664">
        <v>5460</v>
      </c>
      <c r="P320" s="677">
        <v>1.0990338164251208</v>
      </c>
      <c r="Q320" s="665">
        <v>210</v>
      </c>
    </row>
    <row r="321" spans="1:17" ht="14.4" customHeight="1" x14ac:dyDescent="0.3">
      <c r="A321" s="660" t="s">
        <v>564</v>
      </c>
      <c r="B321" s="661" t="s">
        <v>4402</v>
      </c>
      <c r="C321" s="661" t="s">
        <v>4441</v>
      </c>
      <c r="D321" s="661" t="s">
        <v>4474</v>
      </c>
      <c r="E321" s="661" t="s">
        <v>4475</v>
      </c>
      <c r="F321" s="664"/>
      <c r="G321" s="664"/>
      <c r="H321" s="664"/>
      <c r="I321" s="664"/>
      <c r="J321" s="664"/>
      <c r="K321" s="664"/>
      <c r="L321" s="664"/>
      <c r="M321" s="664"/>
      <c r="N321" s="664">
        <v>3</v>
      </c>
      <c r="O321" s="664">
        <v>993</v>
      </c>
      <c r="P321" s="677"/>
      <c r="Q321" s="665">
        <v>331</v>
      </c>
    </row>
    <row r="322" spans="1:17" ht="14.4" customHeight="1" x14ac:dyDescent="0.3">
      <c r="A322" s="660" t="s">
        <v>564</v>
      </c>
      <c r="B322" s="661" t="s">
        <v>4402</v>
      </c>
      <c r="C322" s="661" t="s">
        <v>4441</v>
      </c>
      <c r="D322" s="661" t="s">
        <v>4478</v>
      </c>
      <c r="E322" s="661" t="s">
        <v>4479</v>
      </c>
      <c r="F322" s="664">
        <v>367</v>
      </c>
      <c r="G322" s="664">
        <v>30094</v>
      </c>
      <c r="H322" s="664">
        <v>1</v>
      </c>
      <c r="I322" s="664">
        <v>82</v>
      </c>
      <c r="J322" s="664">
        <v>294</v>
      </c>
      <c r="K322" s="664">
        <v>24220</v>
      </c>
      <c r="L322" s="664">
        <v>0.80481159035023597</v>
      </c>
      <c r="M322" s="664">
        <v>82.38095238095238</v>
      </c>
      <c r="N322" s="664">
        <v>308</v>
      </c>
      <c r="O322" s="664">
        <v>26180</v>
      </c>
      <c r="P322" s="677">
        <v>0.86994085199707583</v>
      </c>
      <c r="Q322" s="665">
        <v>85</v>
      </c>
    </row>
    <row r="323" spans="1:17" ht="14.4" customHeight="1" x14ac:dyDescent="0.3">
      <c r="A323" s="660" t="s">
        <v>564</v>
      </c>
      <c r="B323" s="661" t="s">
        <v>4402</v>
      </c>
      <c r="C323" s="661" t="s">
        <v>4441</v>
      </c>
      <c r="D323" s="661" t="s">
        <v>4555</v>
      </c>
      <c r="E323" s="661" t="s">
        <v>4554</v>
      </c>
      <c r="F323" s="664">
        <v>177</v>
      </c>
      <c r="G323" s="664">
        <v>164433</v>
      </c>
      <c r="H323" s="664">
        <v>1</v>
      </c>
      <c r="I323" s="664">
        <v>929</v>
      </c>
      <c r="J323" s="664">
        <v>129</v>
      </c>
      <c r="K323" s="664">
        <v>119877</v>
      </c>
      <c r="L323" s="664">
        <v>0.72903249347758659</v>
      </c>
      <c r="M323" s="664">
        <v>929.27906976744191</v>
      </c>
      <c r="N323" s="664">
        <v>97</v>
      </c>
      <c r="O323" s="664">
        <v>90695</v>
      </c>
      <c r="P323" s="677">
        <v>0.55156203438482543</v>
      </c>
      <c r="Q323" s="665">
        <v>935</v>
      </c>
    </row>
    <row r="324" spans="1:17" ht="14.4" customHeight="1" x14ac:dyDescent="0.3">
      <c r="A324" s="660" t="s">
        <v>564</v>
      </c>
      <c r="B324" s="661" t="s">
        <v>4402</v>
      </c>
      <c r="C324" s="661" t="s">
        <v>4441</v>
      </c>
      <c r="D324" s="661" t="s">
        <v>4486</v>
      </c>
      <c r="E324" s="661" t="s">
        <v>4487</v>
      </c>
      <c r="F324" s="664">
        <v>1</v>
      </c>
      <c r="G324" s="664">
        <v>0</v>
      </c>
      <c r="H324" s="664"/>
      <c r="I324" s="664">
        <v>0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564</v>
      </c>
      <c r="B325" s="661" t="s">
        <v>4402</v>
      </c>
      <c r="C325" s="661" t="s">
        <v>4441</v>
      </c>
      <c r="D325" s="661" t="s">
        <v>4488</v>
      </c>
      <c r="E325" s="661" t="s">
        <v>4489</v>
      </c>
      <c r="F325" s="664"/>
      <c r="G325" s="664"/>
      <c r="H325" s="664"/>
      <c r="I325" s="664"/>
      <c r="J325" s="664">
        <v>12</v>
      </c>
      <c r="K325" s="664">
        <v>1350</v>
      </c>
      <c r="L325" s="664"/>
      <c r="M325" s="664">
        <v>112.5</v>
      </c>
      <c r="N325" s="664">
        <v>10</v>
      </c>
      <c r="O325" s="664">
        <v>1140</v>
      </c>
      <c r="P325" s="677"/>
      <c r="Q325" s="665">
        <v>114</v>
      </c>
    </row>
    <row r="326" spans="1:17" ht="14.4" customHeight="1" x14ac:dyDescent="0.3">
      <c r="A326" s="660" t="s">
        <v>564</v>
      </c>
      <c r="B326" s="661" t="s">
        <v>4402</v>
      </c>
      <c r="C326" s="661" t="s">
        <v>4441</v>
      </c>
      <c r="D326" s="661" t="s">
        <v>4556</v>
      </c>
      <c r="E326" s="661" t="s">
        <v>4554</v>
      </c>
      <c r="F326" s="664">
        <v>25</v>
      </c>
      <c r="G326" s="664">
        <v>18350</v>
      </c>
      <c r="H326" s="664">
        <v>1</v>
      </c>
      <c r="I326" s="664">
        <v>734</v>
      </c>
      <c r="J326" s="664">
        <v>32</v>
      </c>
      <c r="K326" s="664">
        <v>23500</v>
      </c>
      <c r="L326" s="664">
        <v>1.2806539509536785</v>
      </c>
      <c r="M326" s="664">
        <v>734.375</v>
      </c>
      <c r="N326" s="664">
        <v>34</v>
      </c>
      <c r="O326" s="664">
        <v>25058</v>
      </c>
      <c r="P326" s="677">
        <v>1.3655585831062671</v>
      </c>
      <c r="Q326" s="665">
        <v>737</v>
      </c>
    </row>
    <row r="327" spans="1:17" ht="14.4" customHeight="1" x14ac:dyDescent="0.3">
      <c r="A327" s="660" t="s">
        <v>564</v>
      </c>
      <c r="B327" s="661" t="s">
        <v>4402</v>
      </c>
      <c r="C327" s="661" t="s">
        <v>4441</v>
      </c>
      <c r="D327" s="661" t="s">
        <v>4577</v>
      </c>
      <c r="E327" s="661" t="s">
        <v>4578</v>
      </c>
      <c r="F327" s="664"/>
      <c r="G327" s="664"/>
      <c r="H327" s="664"/>
      <c r="I327" s="664"/>
      <c r="J327" s="664">
        <v>1</v>
      </c>
      <c r="K327" s="664">
        <v>56</v>
      </c>
      <c r="L327" s="664"/>
      <c r="M327" s="664">
        <v>56</v>
      </c>
      <c r="N327" s="664"/>
      <c r="O327" s="664"/>
      <c r="P327" s="677"/>
      <c r="Q327" s="665"/>
    </row>
    <row r="328" spans="1:17" ht="14.4" customHeight="1" x14ac:dyDescent="0.3">
      <c r="A328" s="660" t="s">
        <v>564</v>
      </c>
      <c r="B328" s="661" t="s">
        <v>4402</v>
      </c>
      <c r="C328" s="661" t="s">
        <v>4441</v>
      </c>
      <c r="D328" s="661" t="s">
        <v>4557</v>
      </c>
      <c r="E328" s="661" t="s">
        <v>4558</v>
      </c>
      <c r="F328" s="664">
        <v>130</v>
      </c>
      <c r="G328" s="664">
        <v>68120</v>
      </c>
      <c r="H328" s="664">
        <v>1</v>
      </c>
      <c r="I328" s="664">
        <v>524</v>
      </c>
      <c r="J328" s="664">
        <v>177</v>
      </c>
      <c r="K328" s="664">
        <v>92822</v>
      </c>
      <c r="L328" s="664">
        <v>1.3626247798003523</v>
      </c>
      <c r="M328" s="664">
        <v>524.41807909604518</v>
      </c>
      <c r="N328" s="664">
        <v>189</v>
      </c>
      <c r="O328" s="664">
        <v>99603</v>
      </c>
      <c r="P328" s="677">
        <v>1.4621697005284791</v>
      </c>
      <c r="Q328" s="665">
        <v>527</v>
      </c>
    </row>
    <row r="329" spans="1:17" ht="14.4" customHeight="1" x14ac:dyDescent="0.3">
      <c r="A329" s="660" t="s">
        <v>564</v>
      </c>
      <c r="B329" s="661" t="s">
        <v>4402</v>
      </c>
      <c r="C329" s="661" t="s">
        <v>4441</v>
      </c>
      <c r="D329" s="661" t="s">
        <v>4496</v>
      </c>
      <c r="E329" s="661" t="s">
        <v>4497</v>
      </c>
      <c r="F329" s="664">
        <v>2</v>
      </c>
      <c r="G329" s="664">
        <v>592</v>
      </c>
      <c r="H329" s="664">
        <v>1</v>
      </c>
      <c r="I329" s="664">
        <v>296</v>
      </c>
      <c r="J329" s="664"/>
      <c r="K329" s="664"/>
      <c r="L329" s="664"/>
      <c r="M329" s="664"/>
      <c r="N329" s="664">
        <v>3</v>
      </c>
      <c r="O329" s="664">
        <v>897</v>
      </c>
      <c r="P329" s="677">
        <v>1.5152027027027026</v>
      </c>
      <c r="Q329" s="665">
        <v>299</v>
      </c>
    </row>
    <row r="330" spans="1:17" ht="14.4" customHeight="1" x14ac:dyDescent="0.3">
      <c r="A330" s="660" t="s">
        <v>564</v>
      </c>
      <c r="B330" s="661" t="s">
        <v>4402</v>
      </c>
      <c r="C330" s="661" t="s">
        <v>4441</v>
      </c>
      <c r="D330" s="661" t="s">
        <v>4559</v>
      </c>
      <c r="E330" s="661" t="s">
        <v>4471</v>
      </c>
      <c r="F330" s="664">
        <v>5</v>
      </c>
      <c r="G330" s="664">
        <v>860</v>
      </c>
      <c r="H330" s="664">
        <v>1</v>
      </c>
      <c r="I330" s="664">
        <v>172</v>
      </c>
      <c r="J330" s="664">
        <v>5</v>
      </c>
      <c r="K330" s="664">
        <v>864</v>
      </c>
      <c r="L330" s="664">
        <v>1.0046511627906978</v>
      </c>
      <c r="M330" s="664">
        <v>172.8</v>
      </c>
      <c r="N330" s="664">
        <v>5</v>
      </c>
      <c r="O330" s="664">
        <v>870</v>
      </c>
      <c r="P330" s="677">
        <v>1.0116279069767442</v>
      </c>
      <c r="Q330" s="665">
        <v>174</v>
      </c>
    </row>
    <row r="331" spans="1:17" ht="14.4" customHeight="1" x14ac:dyDescent="0.3">
      <c r="A331" s="660" t="s">
        <v>564</v>
      </c>
      <c r="B331" s="661" t="s">
        <v>4402</v>
      </c>
      <c r="C331" s="661" t="s">
        <v>4441</v>
      </c>
      <c r="D331" s="661" t="s">
        <v>4500</v>
      </c>
      <c r="E331" s="661" t="s">
        <v>4497</v>
      </c>
      <c r="F331" s="664">
        <v>2</v>
      </c>
      <c r="G331" s="664">
        <v>730</v>
      </c>
      <c r="H331" s="664">
        <v>1</v>
      </c>
      <c r="I331" s="664">
        <v>365</v>
      </c>
      <c r="J331" s="664">
        <v>8</v>
      </c>
      <c r="K331" s="664">
        <v>2940</v>
      </c>
      <c r="L331" s="664">
        <v>4.0273972602739727</v>
      </c>
      <c r="M331" s="664">
        <v>367.5</v>
      </c>
      <c r="N331" s="664">
        <v>32</v>
      </c>
      <c r="O331" s="664">
        <v>11872</v>
      </c>
      <c r="P331" s="677">
        <v>16.263013698630136</v>
      </c>
      <c r="Q331" s="665">
        <v>371</v>
      </c>
    </row>
    <row r="332" spans="1:17" ht="14.4" customHeight="1" x14ac:dyDescent="0.3">
      <c r="A332" s="660" t="s">
        <v>564</v>
      </c>
      <c r="B332" s="661" t="s">
        <v>4402</v>
      </c>
      <c r="C332" s="661" t="s">
        <v>4441</v>
      </c>
      <c r="D332" s="661" t="s">
        <v>4503</v>
      </c>
      <c r="E332" s="661" t="s">
        <v>4504</v>
      </c>
      <c r="F332" s="664">
        <v>2</v>
      </c>
      <c r="G332" s="664">
        <v>1270</v>
      </c>
      <c r="H332" s="664">
        <v>1</v>
      </c>
      <c r="I332" s="664">
        <v>635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564</v>
      </c>
      <c r="B333" s="661" t="s">
        <v>4402</v>
      </c>
      <c r="C333" s="661" t="s">
        <v>4441</v>
      </c>
      <c r="D333" s="661" t="s">
        <v>4560</v>
      </c>
      <c r="E333" s="661" t="s">
        <v>4561</v>
      </c>
      <c r="F333" s="664">
        <v>3</v>
      </c>
      <c r="G333" s="664">
        <v>300</v>
      </c>
      <c r="H333" s="664">
        <v>1</v>
      </c>
      <c r="I333" s="664">
        <v>100</v>
      </c>
      <c r="J333" s="664">
        <v>2</v>
      </c>
      <c r="K333" s="664">
        <v>200</v>
      </c>
      <c r="L333" s="664">
        <v>0.66666666666666663</v>
      </c>
      <c r="M333" s="664">
        <v>100</v>
      </c>
      <c r="N333" s="664">
        <v>1</v>
      </c>
      <c r="O333" s="664">
        <v>100</v>
      </c>
      <c r="P333" s="677">
        <v>0.33333333333333331</v>
      </c>
      <c r="Q333" s="665">
        <v>100</v>
      </c>
    </row>
    <row r="334" spans="1:17" ht="14.4" customHeight="1" x14ac:dyDescent="0.3">
      <c r="A334" s="660" t="s">
        <v>564</v>
      </c>
      <c r="B334" s="661" t="s">
        <v>4402</v>
      </c>
      <c r="C334" s="661" t="s">
        <v>4441</v>
      </c>
      <c r="D334" s="661" t="s">
        <v>4562</v>
      </c>
      <c r="E334" s="661" t="s">
        <v>4554</v>
      </c>
      <c r="F334" s="664">
        <v>52</v>
      </c>
      <c r="G334" s="664">
        <v>52624</v>
      </c>
      <c r="H334" s="664">
        <v>1</v>
      </c>
      <c r="I334" s="664">
        <v>1012</v>
      </c>
      <c r="J334" s="664">
        <v>11</v>
      </c>
      <c r="K334" s="664">
        <v>11132</v>
      </c>
      <c r="L334" s="664">
        <v>0.21153846153846154</v>
      </c>
      <c r="M334" s="664">
        <v>1012</v>
      </c>
      <c r="N334" s="664">
        <v>67</v>
      </c>
      <c r="O334" s="664">
        <v>68206</v>
      </c>
      <c r="P334" s="677">
        <v>1.2961006384919429</v>
      </c>
      <c r="Q334" s="665">
        <v>1018</v>
      </c>
    </row>
    <row r="335" spans="1:17" ht="14.4" customHeight="1" x14ac:dyDescent="0.3">
      <c r="A335" s="660" t="s">
        <v>564</v>
      </c>
      <c r="B335" s="661" t="s">
        <v>4402</v>
      </c>
      <c r="C335" s="661" t="s">
        <v>4441</v>
      </c>
      <c r="D335" s="661" t="s">
        <v>4511</v>
      </c>
      <c r="E335" s="661" t="s">
        <v>4467</v>
      </c>
      <c r="F335" s="664"/>
      <c r="G335" s="664"/>
      <c r="H335" s="664"/>
      <c r="I335" s="664"/>
      <c r="J335" s="664">
        <v>1</v>
      </c>
      <c r="K335" s="664">
        <v>335</v>
      </c>
      <c r="L335" s="664"/>
      <c r="M335" s="664">
        <v>335</v>
      </c>
      <c r="N335" s="664"/>
      <c r="O335" s="664"/>
      <c r="P335" s="677"/>
      <c r="Q335" s="665"/>
    </row>
    <row r="336" spans="1:17" ht="14.4" customHeight="1" x14ac:dyDescent="0.3">
      <c r="A336" s="660" t="s">
        <v>564</v>
      </c>
      <c r="B336" s="661" t="s">
        <v>4402</v>
      </c>
      <c r="C336" s="661" t="s">
        <v>4441</v>
      </c>
      <c r="D336" s="661" t="s">
        <v>4579</v>
      </c>
      <c r="E336" s="661" t="s">
        <v>4554</v>
      </c>
      <c r="F336" s="664">
        <v>6</v>
      </c>
      <c r="G336" s="664">
        <v>5160</v>
      </c>
      <c r="H336" s="664">
        <v>1</v>
      </c>
      <c r="I336" s="664">
        <v>860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564</v>
      </c>
      <c r="B337" s="661" t="s">
        <v>4402</v>
      </c>
      <c r="C337" s="661" t="s">
        <v>4441</v>
      </c>
      <c r="D337" s="661" t="s">
        <v>4580</v>
      </c>
      <c r="E337" s="661" t="s">
        <v>4514</v>
      </c>
      <c r="F337" s="664">
        <v>5</v>
      </c>
      <c r="G337" s="664">
        <v>4005</v>
      </c>
      <c r="H337" s="664">
        <v>1</v>
      </c>
      <c r="I337" s="664">
        <v>801</v>
      </c>
      <c r="J337" s="664">
        <v>21</v>
      </c>
      <c r="K337" s="664">
        <v>16821</v>
      </c>
      <c r="L337" s="664">
        <v>4.2</v>
      </c>
      <c r="M337" s="664">
        <v>801</v>
      </c>
      <c r="N337" s="664"/>
      <c r="O337" s="664"/>
      <c r="P337" s="677"/>
      <c r="Q337" s="665"/>
    </row>
    <row r="338" spans="1:17" ht="14.4" customHeight="1" x14ac:dyDescent="0.3">
      <c r="A338" s="660" t="s">
        <v>564</v>
      </c>
      <c r="B338" s="661" t="s">
        <v>4402</v>
      </c>
      <c r="C338" s="661" t="s">
        <v>4441</v>
      </c>
      <c r="D338" s="661" t="s">
        <v>4581</v>
      </c>
      <c r="E338" s="661" t="s">
        <v>4514</v>
      </c>
      <c r="F338" s="664"/>
      <c r="G338" s="664"/>
      <c r="H338" s="664"/>
      <c r="I338" s="664"/>
      <c r="J338" s="664">
        <v>16</v>
      </c>
      <c r="K338" s="664">
        <v>9424</v>
      </c>
      <c r="L338" s="664"/>
      <c r="M338" s="664">
        <v>589</v>
      </c>
      <c r="N338" s="664">
        <v>4</v>
      </c>
      <c r="O338" s="664">
        <v>2380</v>
      </c>
      <c r="P338" s="677"/>
      <c r="Q338" s="665">
        <v>595</v>
      </c>
    </row>
    <row r="339" spans="1:17" ht="14.4" customHeight="1" x14ac:dyDescent="0.3">
      <c r="A339" s="660" t="s">
        <v>564</v>
      </c>
      <c r="B339" s="661" t="s">
        <v>4402</v>
      </c>
      <c r="C339" s="661" t="s">
        <v>4441</v>
      </c>
      <c r="D339" s="661" t="s">
        <v>4582</v>
      </c>
      <c r="E339" s="661" t="s">
        <v>4554</v>
      </c>
      <c r="F339" s="664">
        <v>2</v>
      </c>
      <c r="G339" s="664">
        <v>1886</v>
      </c>
      <c r="H339" s="664">
        <v>1</v>
      </c>
      <c r="I339" s="664">
        <v>943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564</v>
      </c>
      <c r="B340" s="661" t="s">
        <v>4402</v>
      </c>
      <c r="C340" s="661" t="s">
        <v>4441</v>
      </c>
      <c r="D340" s="661" t="s">
        <v>4566</v>
      </c>
      <c r="E340" s="661" t="s">
        <v>4564</v>
      </c>
      <c r="F340" s="664">
        <v>1</v>
      </c>
      <c r="G340" s="664">
        <v>606</v>
      </c>
      <c r="H340" s="664">
        <v>1</v>
      </c>
      <c r="I340" s="664">
        <v>606</v>
      </c>
      <c r="J340" s="664">
        <v>2</v>
      </c>
      <c r="K340" s="664">
        <v>1212</v>
      </c>
      <c r="L340" s="664">
        <v>2</v>
      </c>
      <c r="M340" s="664">
        <v>606</v>
      </c>
      <c r="N340" s="664">
        <v>3</v>
      </c>
      <c r="O340" s="664">
        <v>1833</v>
      </c>
      <c r="P340" s="677">
        <v>3.0247524752475248</v>
      </c>
      <c r="Q340" s="665">
        <v>611</v>
      </c>
    </row>
    <row r="341" spans="1:17" ht="14.4" customHeight="1" x14ac:dyDescent="0.3">
      <c r="A341" s="660" t="s">
        <v>564</v>
      </c>
      <c r="B341" s="661" t="s">
        <v>4402</v>
      </c>
      <c r="C341" s="661" t="s">
        <v>4441</v>
      </c>
      <c r="D341" s="661" t="s">
        <v>4563</v>
      </c>
      <c r="E341" s="661" t="s">
        <v>4564</v>
      </c>
      <c r="F341" s="664"/>
      <c r="G341" s="664"/>
      <c r="H341" s="664"/>
      <c r="I341" s="664"/>
      <c r="J341" s="664">
        <v>1</v>
      </c>
      <c r="K341" s="664">
        <v>520</v>
      </c>
      <c r="L341" s="664"/>
      <c r="M341" s="664">
        <v>520</v>
      </c>
      <c r="N341" s="664"/>
      <c r="O341" s="664"/>
      <c r="P341" s="677"/>
      <c r="Q341" s="665"/>
    </row>
    <row r="342" spans="1:17" ht="14.4" customHeight="1" x14ac:dyDescent="0.3">
      <c r="A342" s="660" t="s">
        <v>564</v>
      </c>
      <c r="B342" s="661" t="s">
        <v>4402</v>
      </c>
      <c r="C342" s="661" t="s">
        <v>4441</v>
      </c>
      <c r="D342" s="661" t="s">
        <v>4590</v>
      </c>
      <c r="E342" s="661" t="s">
        <v>4591</v>
      </c>
      <c r="F342" s="664"/>
      <c r="G342" s="664"/>
      <c r="H342" s="664"/>
      <c r="I342" s="664"/>
      <c r="J342" s="664">
        <v>1</v>
      </c>
      <c r="K342" s="664">
        <v>1370</v>
      </c>
      <c r="L342" s="664"/>
      <c r="M342" s="664">
        <v>1370</v>
      </c>
      <c r="N342" s="664"/>
      <c r="O342" s="664"/>
      <c r="P342" s="677"/>
      <c r="Q342" s="665"/>
    </row>
    <row r="343" spans="1:17" ht="14.4" customHeight="1" x14ac:dyDescent="0.3">
      <c r="A343" s="660" t="s">
        <v>564</v>
      </c>
      <c r="B343" s="661" t="s">
        <v>4778</v>
      </c>
      <c r="C343" s="661" t="s">
        <v>4403</v>
      </c>
      <c r="D343" s="661" t="s">
        <v>4779</v>
      </c>
      <c r="E343" s="661"/>
      <c r="F343" s="664">
        <v>50</v>
      </c>
      <c r="G343" s="664">
        <v>5729</v>
      </c>
      <c r="H343" s="664">
        <v>1</v>
      </c>
      <c r="I343" s="664">
        <v>114.58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564</v>
      </c>
      <c r="B344" s="661" t="s">
        <v>4778</v>
      </c>
      <c r="C344" s="661" t="s">
        <v>4403</v>
      </c>
      <c r="D344" s="661" t="s">
        <v>4780</v>
      </c>
      <c r="E344" s="661" t="s">
        <v>4781</v>
      </c>
      <c r="F344" s="664"/>
      <c r="G344" s="664"/>
      <c r="H344" s="664"/>
      <c r="I344" s="664"/>
      <c r="J344" s="664">
        <v>0.1</v>
      </c>
      <c r="K344" s="664">
        <v>1213.93</v>
      </c>
      <c r="L344" s="664"/>
      <c r="M344" s="664">
        <v>12139.3</v>
      </c>
      <c r="N344" s="664"/>
      <c r="O344" s="664"/>
      <c r="P344" s="677"/>
      <c r="Q344" s="665"/>
    </row>
    <row r="345" spans="1:17" ht="14.4" customHeight="1" x14ac:dyDescent="0.3">
      <c r="A345" s="660" t="s">
        <v>564</v>
      </c>
      <c r="B345" s="661" t="s">
        <v>4778</v>
      </c>
      <c r="C345" s="661" t="s">
        <v>4403</v>
      </c>
      <c r="D345" s="661" t="s">
        <v>4782</v>
      </c>
      <c r="E345" s="661" t="s">
        <v>2308</v>
      </c>
      <c r="F345" s="664">
        <v>6</v>
      </c>
      <c r="G345" s="664">
        <v>499.8</v>
      </c>
      <c r="H345" s="664">
        <v>1</v>
      </c>
      <c r="I345" s="664">
        <v>83.3</v>
      </c>
      <c r="J345" s="664">
        <v>15.5</v>
      </c>
      <c r="K345" s="664">
        <v>1575.38</v>
      </c>
      <c r="L345" s="664">
        <v>3.1520208083233294</v>
      </c>
      <c r="M345" s="664">
        <v>101.63741935483871</v>
      </c>
      <c r="N345" s="664">
        <v>35.5</v>
      </c>
      <c r="O345" s="664">
        <v>2841.58</v>
      </c>
      <c r="P345" s="677">
        <v>5.6854341736694671</v>
      </c>
      <c r="Q345" s="665">
        <v>80.044507042253514</v>
      </c>
    </row>
    <row r="346" spans="1:17" ht="14.4" customHeight="1" x14ac:dyDescent="0.3">
      <c r="A346" s="660" t="s">
        <v>564</v>
      </c>
      <c r="B346" s="661" t="s">
        <v>4778</v>
      </c>
      <c r="C346" s="661" t="s">
        <v>4403</v>
      </c>
      <c r="D346" s="661" t="s">
        <v>4783</v>
      </c>
      <c r="E346" s="661" t="s">
        <v>4784</v>
      </c>
      <c r="F346" s="664">
        <v>4</v>
      </c>
      <c r="G346" s="664">
        <v>4257.28</v>
      </c>
      <c r="H346" s="664">
        <v>1</v>
      </c>
      <c r="I346" s="664">
        <v>1064.32</v>
      </c>
      <c r="J346" s="664">
        <v>1</v>
      </c>
      <c r="K346" s="664">
        <v>1064.32</v>
      </c>
      <c r="L346" s="664">
        <v>0.25</v>
      </c>
      <c r="M346" s="664">
        <v>1064.32</v>
      </c>
      <c r="N346" s="664"/>
      <c r="O346" s="664"/>
      <c r="P346" s="677"/>
      <c r="Q346" s="665"/>
    </row>
    <row r="347" spans="1:17" ht="14.4" customHeight="1" x14ac:dyDescent="0.3">
      <c r="A347" s="660" t="s">
        <v>564</v>
      </c>
      <c r="B347" s="661" t="s">
        <v>4778</v>
      </c>
      <c r="C347" s="661" t="s">
        <v>4403</v>
      </c>
      <c r="D347" s="661" t="s">
        <v>4785</v>
      </c>
      <c r="E347" s="661" t="s">
        <v>4786</v>
      </c>
      <c r="F347" s="664">
        <v>8</v>
      </c>
      <c r="G347" s="664">
        <v>41718.559999999998</v>
      </c>
      <c r="H347" s="664">
        <v>1</v>
      </c>
      <c r="I347" s="664">
        <v>5214.82</v>
      </c>
      <c r="J347" s="664"/>
      <c r="K347" s="664"/>
      <c r="L347" s="664"/>
      <c r="M347" s="664"/>
      <c r="N347" s="664">
        <v>4</v>
      </c>
      <c r="O347" s="664">
        <v>19952.36</v>
      </c>
      <c r="P347" s="677">
        <v>0.47826099462685195</v>
      </c>
      <c r="Q347" s="665">
        <v>4988.09</v>
      </c>
    </row>
    <row r="348" spans="1:17" ht="14.4" customHeight="1" x14ac:dyDescent="0.3">
      <c r="A348" s="660" t="s">
        <v>564</v>
      </c>
      <c r="B348" s="661" t="s">
        <v>4778</v>
      </c>
      <c r="C348" s="661" t="s">
        <v>4403</v>
      </c>
      <c r="D348" s="661" t="s">
        <v>4787</v>
      </c>
      <c r="E348" s="661" t="s">
        <v>4788</v>
      </c>
      <c r="F348" s="664">
        <v>10</v>
      </c>
      <c r="G348" s="664">
        <v>1179.5999999999999</v>
      </c>
      <c r="H348" s="664">
        <v>1</v>
      </c>
      <c r="I348" s="664">
        <v>117.96</v>
      </c>
      <c r="J348" s="664">
        <v>22</v>
      </c>
      <c r="K348" s="664">
        <v>2595.12</v>
      </c>
      <c r="L348" s="664">
        <v>2.2000000000000002</v>
      </c>
      <c r="M348" s="664">
        <v>117.96</v>
      </c>
      <c r="N348" s="664"/>
      <c r="O348" s="664"/>
      <c r="P348" s="677"/>
      <c r="Q348" s="665"/>
    </row>
    <row r="349" spans="1:17" ht="14.4" customHeight="1" x14ac:dyDescent="0.3">
      <c r="A349" s="660" t="s">
        <v>564</v>
      </c>
      <c r="B349" s="661" t="s">
        <v>4778</v>
      </c>
      <c r="C349" s="661" t="s">
        <v>4403</v>
      </c>
      <c r="D349" s="661" t="s">
        <v>4789</v>
      </c>
      <c r="E349" s="661" t="s">
        <v>4790</v>
      </c>
      <c r="F349" s="664">
        <v>31</v>
      </c>
      <c r="G349" s="664">
        <v>2606.4799999999996</v>
      </c>
      <c r="H349" s="664">
        <v>1</v>
      </c>
      <c r="I349" s="664">
        <v>84.079999999999984</v>
      </c>
      <c r="J349" s="664">
        <v>44.75</v>
      </c>
      <c r="K349" s="664">
        <v>3762.58</v>
      </c>
      <c r="L349" s="664">
        <v>1.4435483870967745</v>
      </c>
      <c r="M349" s="664">
        <v>84.08</v>
      </c>
      <c r="N349" s="664">
        <v>30.5</v>
      </c>
      <c r="O349" s="664">
        <v>2453.1099999999997</v>
      </c>
      <c r="P349" s="677">
        <v>0.94115819035634274</v>
      </c>
      <c r="Q349" s="665">
        <v>80.429836065573767</v>
      </c>
    </row>
    <row r="350" spans="1:17" ht="14.4" customHeight="1" x14ac:dyDescent="0.3">
      <c r="A350" s="660" t="s">
        <v>564</v>
      </c>
      <c r="B350" s="661" t="s">
        <v>4778</v>
      </c>
      <c r="C350" s="661" t="s">
        <v>4403</v>
      </c>
      <c r="D350" s="661" t="s">
        <v>4791</v>
      </c>
      <c r="E350" s="661"/>
      <c r="F350" s="664">
        <v>61.5</v>
      </c>
      <c r="G350" s="664">
        <v>66377.850000000006</v>
      </c>
      <c r="H350" s="664">
        <v>1</v>
      </c>
      <c r="I350" s="664">
        <v>1079.3146341463416</v>
      </c>
      <c r="J350" s="664">
        <v>232.6</v>
      </c>
      <c r="K350" s="664">
        <v>251049.77</v>
      </c>
      <c r="L350" s="664">
        <v>3.7821316900140629</v>
      </c>
      <c r="M350" s="664">
        <v>1079.3197334479794</v>
      </c>
      <c r="N350" s="664"/>
      <c r="O350" s="664"/>
      <c r="P350" s="677"/>
      <c r="Q350" s="665"/>
    </row>
    <row r="351" spans="1:17" ht="14.4" customHeight="1" x14ac:dyDescent="0.3">
      <c r="A351" s="660" t="s">
        <v>564</v>
      </c>
      <c r="B351" s="661" t="s">
        <v>4778</v>
      </c>
      <c r="C351" s="661" t="s">
        <v>4403</v>
      </c>
      <c r="D351" s="661" t="s">
        <v>4792</v>
      </c>
      <c r="E351" s="661" t="s">
        <v>4793</v>
      </c>
      <c r="F351" s="664">
        <v>21</v>
      </c>
      <c r="G351" s="664">
        <v>19482.75</v>
      </c>
      <c r="H351" s="664">
        <v>1</v>
      </c>
      <c r="I351" s="664">
        <v>927.75</v>
      </c>
      <c r="J351" s="664">
        <v>11</v>
      </c>
      <c r="K351" s="664">
        <v>7968.4</v>
      </c>
      <c r="L351" s="664">
        <v>0.40899770309632877</v>
      </c>
      <c r="M351" s="664">
        <v>724.4</v>
      </c>
      <c r="N351" s="664"/>
      <c r="O351" s="664"/>
      <c r="P351" s="677"/>
      <c r="Q351" s="665"/>
    </row>
    <row r="352" spans="1:17" ht="14.4" customHeight="1" x14ac:dyDescent="0.3">
      <c r="A352" s="660" t="s">
        <v>564</v>
      </c>
      <c r="B352" s="661" t="s">
        <v>4778</v>
      </c>
      <c r="C352" s="661" t="s">
        <v>4403</v>
      </c>
      <c r="D352" s="661" t="s">
        <v>4794</v>
      </c>
      <c r="E352" s="661" t="s">
        <v>1810</v>
      </c>
      <c r="F352" s="664">
        <v>202</v>
      </c>
      <c r="G352" s="664">
        <v>13452.06</v>
      </c>
      <c r="H352" s="664">
        <v>1</v>
      </c>
      <c r="I352" s="664">
        <v>66.594356435643562</v>
      </c>
      <c r="J352" s="664">
        <v>222</v>
      </c>
      <c r="K352" s="664">
        <v>13553.099999999999</v>
      </c>
      <c r="L352" s="664">
        <v>1.0075111172563904</v>
      </c>
      <c r="M352" s="664">
        <v>61.04999999999999</v>
      </c>
      <c r="N352" s="664">
        <v>119</v>
      </c>
      <c r="O352" s="664">
        <v>6949.5999999999995</v>
      </c>
      <c r="P352" s="677">
        <v>0.51661975935284254</v>
      </c>
      <c r="Q352" s="665">
        <v>58.4</v>
      </c>
    </row>
    <row r="353" spans="1:17" ht="14.4" customHeight="1" x14ac:dyDescent="0.3">
      <c r="A353" s="660" t="s">
        <v>564</v>
      </c>
      <c r="B353" s="661" t="s">
        <v>4778</v>
      </c>
      <c r="C353" s="661" t="s">
        <v>4403</v>
      </c>
      <c r="D353" s="661" t="s">
        <v>4795</v>
      </c>
      <c r="E353" s="661" t="s">
        <v>1864</v>
      </c>
      <c r="F353" s="664">
        <v>39.019999999999996</v>
      </c>
      <c r="G353" s="664">
        <v>31576.29</v>
      </c>
      <c r="H353" s="664">
        <v>1</v>
      </c>
      <c r="I353" s="664">
        <v>809.23347001537684</v>
      </c>
      <c r="J353" s="664">
        <v>36.4</v>
      </c>
      <c r="K353" s="664">
        <v>26344.41</v>
      </c>
      <c r="L353" s="664">
        <v>0.83430985717448125</v>
      </c>
      <c r="M353" s="664">
        <v>723.74752747252751</v>
      </c>
      <c r="N353" s="664">
        <v>43.550000000000004</v>
      </c>
      <c r="O353" s="664">
        <v>30157.219999999998</v>
      </c>
      <c r="P353" s="677">
        <v>0.95505900154831347</v>
      </c>
      <c r="Q353" s="665">
        <v>692.47347876004585</v>
      </c>
    </row>
    <row r="354" spans="1:17" ht="14.4" customHeight="1" x14ac:dyDescent="0.3">
      <c r="A354" s="660" t="s">
        <v>564</v>
      </c>
      <c r="B354" s="661" t="s">
        <v>4778</v>
      </c>
      <c r="C354" s="661" t="s">
        <v>4403</v>
      </c>
      <c r="D354" s="661" t="s">
        <v>4796</v>
      </c>
      <c r="E354" s="661" t="s">
        <v>4797</v>
      </c>
      <c r="F354" s="664">
        <v>2</v>
      </c>
      <c r="G354" s="664">
        <v>2464.2800000000002</v>
      </c>
      <c r="H354" s="664">
        <v>1</v>
      </c>
      <c r="I354" s="664">
        <v>1232.1400000000001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564</v>
      </c>
      <c r="B355" s="661" t="s">
        <v>4778</v>
      </c>
      <c r="C355" s="661" t="s">
        <v>4403</v>
      </c>
      <c r="D355" s="661" t="s">
        <v>4798</v>
      </c>
      <c r="E355" s="661" t="s">
        <v>1826</v>
      </c>
      <c r="F355" s="664">
        <v>3.05</v>
      </c>
      <c r="G355" s="664">
        <v>41476.339999999997</v>
      </c>
      <c r="H355" s="664">
        <v>1</v>
      </c>
      <c r="I355" s="664">
        <v>13598.8</v>
      </c>
      <c r="J355" s="664">
        <v>11.3</v>
      </c>
      <c r="K355" s="664">
        <v>153666.44</v>
      </c>
      <c r="L355" s="664">
        <v>3.7049180327868858</v>
      </c>
      <c r="M355" s="664">
        <v>13598.8</v>
      </c>
      <c r="N355" s="664">
        <v>5.3999999999999995</v>
      </c>
      <c r="O355" s="664">
        <v>64872.359999999993</v>
      </c>
      <c r="P355" s="677">
        <v>1.5640811122678615</v>
      </c>
      <c r="Q355" s="665">
        <v>12013.4</v>
      </c>
    </row>
    <row r="356" spans="1:17" ht="14.4" customHeight="1" x14ac:dyDescent="0.3">
      <c r="A356" s="660" t="s">
        <v>564</v>
      </c>
      <c r="B356" s="661" t="s">
        <v>4778</v>
      </c>
      <c r="C356" s="661" t="s">
        <v>4403</v>
      </c>
      <c r="D356" s="661" t="s">
        <v>4799</v>
      </c>
      <c r="E356" s="661" t="s">
        <v>1937</v>
      </c>
      <c r="F356" s="664">
        <v>109.8</v>
      </c>
      <c r="G356" s="664">
        <v>383894.49</v>
      </c>
      <c r="H356" s="664">
        <v>1</v>
      </c>
      <c r="I356" s="664">
        <v>3496.3068306010928</v>
      </c>
      <c r="J356" s="664">
        <v>44</v>
      </c>
      <c r="K356" s="664">
        <v>154106.04</v>
      </c>
      <c r="L356" s="664">
        <v>0.40142811114585158</v>
      </c>
      <c r="M356" s="664">
        <v>3502.4100000000003</v>
      </c>
      <c r="N356" s="664">
        <v>56.4</v>
      </c>
      <c r="O356" s="664">
        <v>188947.32</v>
      </c>
      <c r="P356" s="677">
        <v>0.49218554816975885</v>
      </c>
      <c r="Q356" s="665">
        <v>3350.1297872340429</v>
      </c>
    </row>
    <row r="357" spans="1:17" ht="14.4" customHeight="1" x14ac:dyDescent="0.3">
      <c r="A357" s="660" t="s">
        <v>564</v>
      </c>
      <c r="B357" s="661" t="s">
        <v>4778</v>
      </c>
      <c r="C357" s="661" t="s">
        <v>4403</v>
      </c>
      <c r="D357" s="661" t="s">
        <v>4800</v>
      </c>
      <c r="E357" s="661" t="s">
        <v>4801</v>
      </c>
      <c r="F357" s="664">
        <v>2</v>
      </c>
      <c r="G357" s="664">
        <v>24317.46</v>
      </c>
      <c r="H357" s="664">
        <v>1</v>
      </c>
      <c r="I357" s="664">
        <v>12158.73</v>
      </c>
      <c r="J357" s="664">
        <v>3</v>
      </c>
      <c r="K357" s="664">
        <v>36298.94</v>
      </c>
      <c r="L357" s="664">
        <v>1.4927109985993605</v>
      </c>
      <c r="M357" s="664">
        <v>12099.646666666667</v>
      </c>
      <c r="N357" s="664"/>
      <c r="O357" s="664"/>
      <c r="P357" s="677"/>
      <c r="Q357" s="665"/>
    </row>
    <row r="358" spans="1:17" ht="14.4" customHeight="1" x14ac:dyDescent="0.3">
      <c r="A358" s="660" t="s">
        <v>564</v>
      </c>
      <c r="B358" s="661" t="s">
        <v>4778</v>
      </c>
      <c r="C358" s="661" t="s">
        <v>4403</v>
      </c>
      <c r="D358" s="661" t="s">
        <v>4802</v>
      </c>
      <c r="E358" s="661"/>
      <c r="F358" s="664"/>
      <c r="G358" s="664"/>
      <c r="H358" s="664"/>
      <c r="I358" s="664"/>
      <c r="J358" s="664">
        <v>0.1</v>
      </c>
      <c r="K358" s="664">
        <v>1157.0999999999999</v>
      </c>
      <c r="L358" s="664"/>
      <c r="M358" s="664">
        <v>11570.999999999998</v>
      </c>
      <c r="N358" s="664"/>
      <c r="O358" s="664"/>
      <c r="P358" s="677"/>
      <c r="Q358" s="665"/>
    </row>
    <row r="359" spans="1:17" ht="14.4" customHeight="1" x14ac:dyDescent="0.3">
      <c r="A359" s="660" t="s">
        <v>564</v>
      </c>
      <c r="B359" s="661" t="s">
        <v>4778</v>
      </c>
      <c r="C359" s="661" t="s">
        <v>4403</v>
      </c>
      <c r="D359" s="661" t="s">
        <v>4803</v>
      </c>
      <c r="E359" s="661" t="s">
        <v>4804</v>
      </c>
      <c r="F359" s="664">
        <v>16</v>
      </c>
      <c r="G359" s="664">
        <v>92775.84</v>
      </c>
      <c r="H359" s="664">
        <v>1</v>
      </c>
      <c r="I359" s="664">
        <v>5798.49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564</v>
      </c>
      <c r="B360" s="661" t="s">
        <v>4778</v>
      </c>
      <c r="C360" s="661" t="s">
        <v>4403</v>
      </c>
      <c r="D360" s="661" t="s">
        <v>4805</v>
      </c>
      <c r="E360" s="661" t="s">
        <v>4806</v>
      </c>
      <c r="F360" s="664">
        <v>0.2</v>
      </c>
      <c r="G360" s="664">
        <v>1062.1500000000001</v>
      </c>
      <c r="H360" s="664">
        <v>1</v>
      </c>
      <c r="I360" s="664">
        <v>5310.75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564</v>
      </c>
      <c r="B361" s="661" t="s">
        <v>4778</v>
      </c>
      <c r="C361" s="661" t="s">
        <v>4403</v>
      </c>
      <c r="D361" s="661" t="s">
        <v>4807</v>
      </c>
      <c r="E361" s="661"/>
      <c r="F361" s="664">
        <v>3</v>
      </c>
      <c r="G361" s="664">
        <v>1318.17</v>
      </c>
      <c r="H361" s="664">
        <v>1</v>
      </c>
      <c r="I361" s="664">
        <v>439.39000000000004</v>
      </c>
      <c r="J361" s="664">
        <v>4</v>
      </c>
      <c r="K361" s="664">
        <v>1765.75</v>
      </c>
      <c r="L361" s="664">
        <v>1.3395464924857947</v>
      </c>
      <c r="M361" s="664">
        <v>441.4375</v>
      </c>
      <c r="N361" s="664">
        <v>3.7</v>
      </c>
      <c r="O361" s="664">
        <v>1633.32</v>
      </c>
      <c r="P361" s="677">
        <v>1.2390814538337238</v>
      </c>
      <c r="Q361" s="665">
        <v>441.43783783783778</v>
      </c>
    </row>
    <row r="362" spans="1:17" ht="14.4" customHeight="1" x14ac:dyDescent="0.3">
      <c r="A362" s="660" t="s">
        <v>564</v>
      </c>
      <c r="B362" s="661" t="s">
        <v>4778</v>
      </c>
      <c r="C362" s="661" t="s">
        <v>4403</v>
      </c>
      <c r="D362" s="661" t="s">
        <v>4808</v>
      </c>
      <c r="E362" s="661" t="s">
        <v>4809</v>
      </c>
      <c r="F362" s="664">
        <v>636.6</v>
      </c>
      <c r="G362" s="664">
        <v>36907.159999999996</v>
      </c>
      <c r="H362" s="664">
        <v>1</v>
      </c>
      <c r="I362" s="664">
        <v>57.975431982406526</v>
      </c>
      <c r="J362" s="664">
        <v>301.60000000000002</v>
      </c>
      <c r="K362" s="664">
        <v>12278.47</v>
      </c>
      <c r="L362" s="664">
        <v>0.33268531092611842</v>
      </c>
      <c r="M362" s="664">
        <v>40.711107427055701</v>
      </c>
      <c r="N362" s="664">
        <v>22</v>
      </c>
      <c r="O362" s="664">
        <v>849.42000000000007</v>
      </c>
      <c r="P362" s="677">
        <v>2.3015046402920198E-2</v>
      </c>
      <c r="Q362" s="665">
        <v>38.610000000000007</v>
      </c>
    </row>
    <row r="363" spans="1:17" ht="14.4" customHeight="1" x14ac:dyDescent="0.3">
      <c r="A363" s="660" t="s">
        <v>564</v>
      </c>
      <c r="B363" s="661" t="s">
        <v>4778</v>
      </c>
      <c r="C363" s="661" t="s">
        <v>4403</v>
      </c>
      <c r="D363" s="661" t="s">
        <v>4810</v>
      </c>
      <c r="E363" s="661" t="s">
        <v>1871</v>
      </c>
      <c r="F363" s="664">
        <v>5.0999999999999996</v>
      </c>
      <c r="G363" s="664">
        <v>2061.44</v>
      </c>
      <c r="H363" s="664">
        <v>1</v>
      </c>
      <c r="I363" s="664">
        <v>404.20392156862749</v>
      </c>
      <c r="J363" s="664">
        <v>1.9</v>
      </c>
      <c r="K363" s="664">
        <v>767.98</v>
      </c>
      <c r="L363" s="664">
        <v>0.37254540515367895</v>
      </c>
      <c r="M363" s="664">
        <v>404.20000000000005</v>
      </c>
      <c r="N363" s="664">
        <v>1.4</v>
      </c>
      <c r="O363" s="664">
        <v>541.24</v>
      </c>
      <c r="P363" s="677">
        <v>0.26255433095312014</v>
      </c>
      <c r="Q363" s="665">
        <v>386.6</v>
      </c>
    </row>
    <row r="364" spans="1:17" ht="14.4" customHeight="1" x14ac:dyDescent="0.3">
      <c r="A364" s="660" t="s">
        <v>564</v>
      </c>
      <c r="B364" s="661" t="s">
        <v>4778</v>
      </c>
      <c r="C364" s="661" t="s">
        <v>4403</v>
      </c>
      <c r="D364" s="661" t="s">
        <v>4811</v>
      </c>
      <c r="E364" s="661" t="s">
        <v>4812</v>
      </c>
      <c r="F364" s="664">
        <v>8</v>
      </c>
      <c r="G364" s="664">
        <v>460.08</v>
      </c>
      <c r="H364" s="664">
        <v>1</v>
      </c>
      <c r="I364" s="664">
        <v>57.51</v>
      </c>
      <c r="J364" s="664">
        <v>6</v>
      </c>
      <c r="K364" s="664">
        <v>242.16</v>
      </c>
      <c r="L364" s="664">
        <v>0.52634324465310378</v>
      </c>
      <c r="M364" s="664">
        <v>40.36</v>
      </c>
      <c r="N364" s="664"/>
      <c r="O364" s="664"/>
      <c r="P364" s="677"/>
      <c r="Q364" s="665"/>
    </row>
    <row r="365" spans="1:17" ht="14.4" customHeight="1" x14ac:dyDescent="0.3">
      <c r="A365" s="660" t="s">
        <v>564</v>
      </c>
      <c r="B365" s="661" t="s">
        <v>4778</v>
      </c>
      <c r="C365" s="661" t="s">
        <v>4403</v>
      </c>
      <c r="D365" s="661" t="s">
        <v>1949</v>
      </c>
      <c r="E365" s="661" t="s">
        <v>1954</v>
      </c>
      <c r="F365" s="664">
        <v>3</v>
      </c>
      <c r="G365" s="664">
        <v>20689.5</v>
      </c>
      <c r="H365" s="664">
        <v>1</v>
      </c>
      <c r="I365" s="664">
        <v>6896.5</v>
      </c>
      <c r="J365" s="664">
        <v>9</v>
      </c>
      <c r="K365" s="664">
        <v>62068.5</v>
      </c>
      <c r="L365" s="664">
        <v>3</v>
      </c>
      <c r="M365" s="664">
        <v>6896.5</v>
      </c>
      <c r="N365" s="664">
        <v>17</v>
      </c>
      <c r="O365" s="664">
        <v>142602.78</v>
      </c>
      <c r="P365" s="677">
        <v>6.8925193938954541</v>
      </c>
      <c r="Q365" s="665">
        <v>8388.3988235294109</v>
      </c>
    </row>
    <row r="366" spans="1:17" ht="14.4" customHeight="1" x14ac:dyDescent="0.3">
      <c r="A366" s="660" t="s">
        <v>564</v>
      </c>
      <c r="B366" s="661" t="s">
        <v>4778</v>
      </c>
      <c r="C366" s="661" t="s">
        <v>4403</v>
      </c>
      <c r="D366" s="661" t="s">
        <v>4813</v>
      </c>
      <c r="E366" s="661" t="s">
        <v>4814</v>
      </c>
      <c r="F366" s="664"/>
      <c r="G366" s="664"/>
      <c r="H366" s="664"/>
      <c r="I366" s="664"/>
      <c r="J366" s="664"/>
      <c r="K366" s="664"/>
      <c r="L366" s="664"/>
      <c r="M366" s="664"/>
      <c r="N366" s="664">
        <v>1.1000000000000001</v>
      </c>
      <c r="O366" s="664">
        <v>430.98</v>
      </c>
      <c r="P366" s="677"/>
      <c r="Q366" s="665">
        <v>391.8</v>
      </c>
    </row>
    <row r="367" spans="1:17" ht="14.4" customHeight="1" x14ac:dyDescent="0.3">
      <c r="A367" s="660" t="s">
        <v>564</v>
      </c>
      <c r="B367" s="661" t="s">
        <v>4778</v>
      </c>
      <c r="C367" s="661" t="s">
        <v>4403</v>
      </c>
      <c r="D367" s="661" t="s">
        <v>4815</v>
      </c>
      <c r="E367" s="661" t="s">
        <v>4816</v>
      </c>
      <c r="F367" s="664">
        <v>54</v>
      </c>
      <c r="G367" s="664">
        <v>2565</v>
      </c>
      <c r="H367" s="664">
        <v>1</v>
      </c>
      <c r="I367" s="664">
        <v>47.5</v>
      </c>
      <c r="J367" s="664">
        <v>90</v>
      </c>
      <c r="K367" s="664">
        <v>4275</v>
      </c>
      <c r="L367" s="664">
        <v>1.6666666666666667</v>
      </c>
      <c r="M367" s="664">
        <v>47.5</v>
      </c>
      <c r="N367" s="664">
        <v>0.5</v>
      </c>
      <c r="O367" s="664">
        <v>22.71</v>
      </c>
      <c r="P367" s="677">
        <v>8.8538011695906433E-3</v>
      </c>
      <c r="Q367" s="665">
        <v>45.42</v>
      </c>
    </row>
    <row r="368" spans="1:17" ht="14.4" customHeight="1" x14ac:dyDescent="0.3">
      <c r="A368" s="660" t="s">
        <v>564</v>
      </c>
      <c r="B368" s="661" t="s">
        <v>4778</v>
      </c>
      <c r="C368" s="661" t="s">
        <v>4403</v>
      </c>
      <c r="D368" s="661" t="s">
        <v>4817</v>
      </c>
      <c r="E368" s="661" t="s">
        <v>2324</v>
      </c>
      <c r="F368" s="664">
        <v>326.89999999999998</v>
      </c>
      <c r="G368" s="664">
        <v>15527.75</v>
      </c>
      <c r="H368" s="664">
        <v>1</v>
      </c>
      <c r="I368" s="664">
        <v>47.5</v>
      </c>
      <c r="J368" s="664">
        <v>468</v>
      </c>
      <c r="K368" s="664">
        <v>22230</v>
      </c>
      <c r="L368" s="664">
        <v>1.4316304680330376</v>
      </c>
      <c r="M368" s="664">
        <v>47.5</v>
      </c>
      <c r="N368" s="664">
        <v>422.6</v>
      </c>
      <c r="O368" s="664">
        <v>19219.399999999998</v>
      </c>
      <c r="P368" s="677">
        <v>1.2377453269147172</v>
      </c>
      <c r="Q368" s="665">
        <v>45.478939895882625</v>
      </c>
    </row>
    <row r="369" spans="1:17" ht="14.4" customHeight="1" x14ac:dyDescent="0.3">
      <c r="A369" s="660" t="s">
        <v>564</v>
      </c>
      <c r="B369" s="661" t="s">
        <v>4778</v>
      </c>
      <c r="C369" s="661" t="s">
        <v>4403</v>
      </c>
      <c r="D369" s="661" t="s">
        <v>4818</v>
      </c>
      <c r="E369" s="661" t="s">
        <v>4819</v>
      </c>
      <c r="F369" s="664"/>
      <c r="G369" s="664"/>
      <c r="H369" s="664"/>
      <c r="I369" s="664"/>
      <c r="J369" s="664">
        <v>1.7999999999999998</v>
      </c>
      <c r="K369" s="664">
        <v>1035.54</v>
      </c>
      <c r="L369" s="664"/>
      <c r="M369" s="664">
        <v>575.30000000000007</v>
      </c>
      <c r="N369" s="664"/>
      <c r="O369" s="664"/>
      <c r="P369" s="677"/>
      <c r="Q369" s="665"/>
    </row>
    <row r="370" spans="1:17" ht="14.4" customHeight="1" x14ac:dyDescent="0.3">
      <c r="A370" s="660" t="s">
        <v>564</v>
      </c>
      <c r="B370" s="661" t="s">
        <v>4778</v>
      </c>
      <c r="C370" s="661" t="s">
        <v>4403</v>
      </c>
      <c r="D370" s="661" t="s">
        <v>4820</v>
      </c>
      <c r="E370" s="661" t="s">
        <v>1882</v>
      </c>
      <c r="F370" s="664">
        <v>141</v>
      </c>
      <c r="G370" s="664">
        <v>16338</v>
      </c>
      <c r="H370" s="664">
        <v>1</v>
      </c>
      <c r="I370" s="664">
        <v>115.87234042553192</v>
      </c>
      <c r="J370" s="664">
        <v>75</v>
      </c>
      <c r="K370" s="664">
        <v>6266.37</v>
      </c>
      <c r="L370" s="664">
        <v>0.3835457216305545</v>
      </c>
      <c r="M370" s="664">
        <v>83.551599999999993</v>
      </c>
      <c r="N370" s="664">
        <v>21</v>
      </c>
      <c r="O370" s="664">
        <v>1621.62</v>
      </c>
      <c r="P370" s="677">
        <v>9.9254498714652944E-2</v>
      </c>
      <c r="Q370" s="665">
        <v>77.22</v>
      </c>
    </row>
    <row r="371" spans="1:17" ht="14.4" customHeight="1" x14ac:dyDescent="0.3">
      <c r="A371" s="660" t="s">
        <v>564</v>
      </c>
      <c r="B371" s="661" t="s">
        <v>4778</v>
      </c>
      <c r="C371" s="661" t="s">
        <v>4403</v>
      </c>
      <c r="D371" s="661" t="s">
        <v>4821</v>
      </c>
      <c r="E371" s="661" t="s">
        <v>4822</v>
      </c>
      <c r="F371" s="664">
        <v>118.79999999999998</v>
      </c>
      <c r="G371" s="664">
        <v>45114.369999999995</v>
      </c>
      <c r="H371" s="664">
        <v>1</v>
      </c>
      <c r="I371" s="664">
        <v>379.75058922558924</v>
      </c>
      <c r="J371" s="664">
        <v>75.599999999999994</v>
      </c>
      <c r="K371" s="664">
        <v>28709.1</v>
      </c>
      <c r="L371" s="664">
        <v>0.63636264897415173</v>
      </c>
      <c r="M371" s="664">
        <v>379.75</v>
      </c>
      <c r="N371" s="664">
        <v>24.6</v>
      </c>
      <c r="O371" s="664">
        <v>8995.35</v>
      </c>
      <c r="P371" s="677">
        <v>0.19938990614298729</v>
      </c>
      <c r="Q371" s="665">
        <v>365.66463414634148</v>
      </c>
    </row>
    <row r="372" spans="1:17" ht="14.4" customHeight="1" x14ac:dyDescent="0.3">
      <c r="A372" s="660" t="s">
        <v>564</v>
      </c>
      <c r="B372" s="661" t="s">
        <v>4778</v>
      </c>
      <c r="C372" s="661" t="s">
        <v>4403</v>
      </c>
      <c r="D372" s="661" t="s">
        <v>4823</v>
      </c>
      <c r="E372" s="661" t="s">
        <v>4824</v>
      </c>
      <c r="F372" s="664">
        <v>2</v>
      </c>
      <c r="G372" s="664">
        <v>12515.58</v>
      </c>
      <c r="H372" s="664">
        <v>1</v>
      </c>
      <c r="I372" s="664">
        <v>6257.79</v>
      </c>
      <c r="J372" s="664"/>
      <c r="K372" s="664"/>
      <c r="L372" s="664"/>
      <c r="M372" s="664"/>
      <c r="N372" s="664">
        <v>12</v>
      </c>
      <c r="O372" s="664">
        <v>71828.52</v>
      </c>
      <c r="P372" s="677">
        <v>5.739128350424032</v>
      </c>
      <c r="Q372" s="665">
        <v>5985.71</v>
      </c>
    </row>
    <row r="373" spans="1:17" ht="14.4" customHeight="1" x14ac:dyDescent="0.3">
      <c r="A373" s="660" t="s">
        <v>564</v>
      </c>
      <c r="B373" s="661" t="s">
        <v>4778</v>
      </c>
      <c r="C373" s="661" t="s">
        <v>4403</v>
      </c>
      <c r="D373" s="661" t="s">
        <v>4825</v>
      </c>
      <c r="E373" s="661" t="s">
        <v>2295</v>
      </c>
      <c r="F373" s="664">
        <v>46</v>
      </c>
      <c r="G373" s="664">
        <v>2932.8999999999996</v>
      </c>
      <c r="H373" s="664">
        <v>1</v>
      </c>
      <c r="I373" s="664">
        <v>63.758695652173905</v>
      </c>
      <c r="J373" s="664">
        <v>8</v>
      </c>
      <c r="K373" s="664">
        <v>501.68</v>
      </c>
      <c r="L373" s="664">
        <v>0.17105254185277372</v>
      </c>
      <c r="M373" s="664">
        <v>62.71</v>
      </c>
      <c r="N373" s="664">
        <v>12</v>
      </c>
      <c r="O373" s="664">
        <v>719.76</v>
      </c>
      <c r="P373" s="677">
        <v>0.24540898087217433</v>
      </c>
      <c r="Q373" s="665">
        <v>59.98</v>
      </c>
    </row>
    <row r="374" spans="1:17" ht="14.4" customHeight="1" x14ac:dyDescent="0.3">
      <c r="A374" s="660" t="s">
        <v>564</v>
      </c>
      <c r="B374" s="661" t="s">
        <v>4778</v>
      </c>
      <c r="C374" s="661" t="s">
        <v>4403</v>
      </c>
      <c r="D374" s="661" t="s">
        <v>4826</v>
      </c>
      <c r="E374" s="661" t="s">
        <v>4827</v>
      </c>
      <c r="F374" s="664">
        <v>27.3</v>
      </c>
      <c r="G374" s="664">
        <v>3667.29</v>
      </c>
      <c r="H374" s="664">
        <v>1</v>
      </c>
      <c r="I374" s="664">
        <v>134.33296703296702</v>
      </c>
      <c r="J374" s="664">
        <v>33</v>
      </c>
      <c r="K374" s="664">
        <v>3674.58</v>
      </c>
      <c r="L374" s="664">
        <v>1.0019878438847214</v>
      </c>
      <c r="M374" s="664">
        <v>111.35090909090908</v>
      </c>
      <c r="N374" s="664">
        <v>3</v>
      </c>
      <c r="O374" s="664">
        <v>250.83</v>
      </c>
      <c r="P374" s="677">
        <v>6.8396554403933149E-2</v>
      </c>
      <c r="Q374" s="665">
        <v>83.61</v>
      </c>
    </row>
    <row r="375" spans="1:17" ht="14.4" customHeight="1" x14ac:dyDescent="0.3">
      <c r="A375" s="660" t="s">
        <v>564</v>
      </c>
      <c r="B375" s="661" t="s">
        <v>4778</v>
      </c>
      <c r="C375" s="661" t="s">
        <v>4403</v>
      </c>
      <c r="D375" s="661" t="s">
        <v>4828</v>
      </c>
      <c r="E375" s="661" t="s">
        <v>4829</v>
      </c>
      <c r="F375" s="664">
        <v>77</v>
      </c>
      <c r="G375" s="664">
        <v>3153.15</v>
      </c>
      <c r="H375" s="664">
        <v>1</v>
      </c>
      <c r="I375" s="664">
        <v>40.950000000000003</v>
      </c>
      <c r="J375" s="664">
        <v>52</v>
      </c>
      <c r="K375" s="664">
        <v>2886.15</v>
      </c>
      <c r="L375" s="664">
        <v>0.91532277246562965</v>
      </c>
      <c r="M375" s="664">
        <v>55.502884615384616</v>
      </c>
      <c r="N375" s="664">
        <v>19</v>
      </c>
      <c r="O375" s="664">
        <v>947</v>
      </c>
      <c r="P375" s="677">
        <v>0.30033458604887175</v>
      </c>
      <c r="Q375" s="665">
        <v>49.842105263157897</v>
      </c>
    </row>
    <row r="376" spans="1:17" ht="14.4" customHeight="1" x14ac:dyDescent="0.3">
      <c r="A376" s="660" t="s">
        <v>564</v>
      </c>
      <c r="B376" s="661" t="s">
        <v>4778</v>
      </c>
      <c r="C376" s="661" t="s">
        <v>4403</v>
      </c>
      <c r="D376" s="661" t="s">
        <v>4830</v>
      </c>
      <c r="E376" s="661" t="s">
        <v>4831</v>
      </c>
      <c r="F376" s="664"/>
      <c r="G376" s="664"/>
      <c r="H376" s="664"/>
      <c r="I376" s="664"/>
      <c r="J376" s="664">
        <v>27</v>
      </c>
      <c r="K376" s="664">
        <v>1855.98</v>
      </c>
      <c r="L376" s="664"/>
      <c r="M376" s="664">
        <v>68.739999999999995</v>
      </c>
      <c r="N376" s="664"/>
      <c r="O376" s="664"/>
      <c r="P376" s="677"/>
      <c r="Q376" s="665"/>
    </row>
    <row r="377" spans="1:17" ht="14.4" customHeight="1" x14ac:dyDescent="0.3">
      <c r="A377" s="660" t="s">
        <v>564</v>
      </c>
      <c r="B377" s="661" t="s">
        <v>4778</v>
      </c>
      <c r="C377" s="661" t="s">
        <v>4403</v>
      </c>
      <c r="D377" s="661" t="s">
        <v>4832</v>
      </c>
      <c r="E377" s="661" t="s">
        <v>4833</v>
      </c>
      <c r="F377" s="664">
        <v>54.8</v>
      </c>
      <c r="G377" s="664">
        <v>215139.78999999998</v>
      </c>
      <c r="H377" s="664">
        <v>1</v>
      </c>
      <c r="I377" s="664">
        <v>3925.9085766423354</v>
      </c>
      <c r="J377" s="664">
        <v>45.2</v>
      </c>
      <c r="K377" s="664">
        <v>177451.2</v>
      </c>
      <c r="L377" s="664">
        <v>0.82481813336342857</v>
      </c>
      <c r="M377" s="664">
        <v>3925.9115044247787</v>
      </c>
      <c r="N377" s="664">
        <v>10.5</v>
      </c>
      <c r="O377" s="664">
        <v>39532.03</v>
      </c>
      <c r="P377" s="677">
        <v>0.18375043500786165</v>
      </c>
      <c r="Q377" s="665">
        <v>3764.9552380952382</v>
      </c>
    </row>
    <row r="378" spans="1:17" ht="14.4" customHeight="1" x14ac:dyDescent="0.3">
      <c r="A378" s="660" t="s">
        <v>564</v>
      </c>
      <c r="B378" s="661" t="s">
        <v>4778</v>
      </c>
      <c r="C378" s="661" t="s">
        <v>4403</v>
      </c>
      <c r="D378" s="661" t="s">
        <v>4834</v>
      </c>
      <c r="E378" s="661" t="s">
        <v>4835</v>
      </c>
      <c r="F378" s="664">
        <v>18</v>
      </c>
      <c r="G378" s="664">
        <v>116460.36</v>
      </c>
      <c r="H378" s="664">
        <v>1</v>
      </c>
      <c r="I378" s="664">
        <v>6470.02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564</v>
      </c>
      <c r="B379" s="661" t="s">
        <v>4778</v>
      </c>
      <c r="C379" s="661" t="s">
        <v>4403</v>
      </c>
      <c r="D379" s="661" t="s">
        <v>4836</v>
      </c>
      <c r="E379" s="661" t="s">
        <v>4837</v>
      </c>
      <c r="F379" s="664"/>
      <c r="G379" s="664"/>
      <c r="H379" s="664"/>
      <c r="I379" s="664"/>
      <c r="J379" s="664">
        <v>4</v>
      </c>
      <c r="K379" s="664">
        <v>1616.88</v>
      </c>
      <c r="L379" s="664"/>
      <c r="M379" s="664">
        <v>404.22</v>
      </c>
      <c r="N379" s="664"/>
      <c r="O379" s="664"/>
      <c r="P379" s="677"/>
      <c r="Q379" s="665"/>
    </row>
    <row r="380" spans="1:17" ht="14.4" customHeight="1" x14ac:dyDescent="0.3">
      <c r="A380" s="660" t="s">
        <v>564</v>
      </c>
      <c r="B380" s="661" t="s">
        <v>4778</v>
      </c>
      <c r="C380" s="661" t="s">
        <v>4403</v>
      </c>
      <c r="D380" s="661" t="s">
        <v>4838</v>
      </c>
      <c r="E380" s="661" t="s">
        <v>1785</v>
      </c>
      <c r="F380" s="664">
        <v>69</v>
      </c>
      <c r="G380" s="664">
        <v>15812.04</v>
      </c>
      <c r="H380" s="664">
        <v>1</v>
      </c>
      <c r="I380" s="664">
        <v>229.16000000000003</v>
      </c>
      <c r="J380" s="664">
        <v>107</v>
      </c>
      <c r="K380" s="664">
        <v>24520.12</v>
      </c>
      <c r="L380" s="664">
        <v>1.5507246376811592</v>
      </c>
      <c r="M380" s="664">
        <v>229.16</v>
      </c>
      <c r="N380" s="664">
        <v>55.7</v>
      </c>
      <c r="O380" s="664">
        <v>12209.439999999999</v>
      </c>
      <c r="P380" s="677">
        <v>0.77216096088803199</v>
      </c>
      <c r="Q380" s="665">
        <v>219.19999999999996</v>
      </c>
    </row>
    <row r="381" spans="1:17" ht="14.4" customHeight="1" x14ac:dyDescent="0.3">
      <c r="A381" s="660" t="s">
        <v>564</v>
      </c>
      <c r="B381" s="661" t="s">
        <v>4778</v>
      </c>
      <c r="C381" s="661" t="s">
        <v>4403</v>
      </c>
      <c r="D381" s="661" t="s">
        <v>4839</v>
      </c>
      <c r="E381" s="661" t="s">
        <v>4840</v>
      </c>
      <c r="F381" s="664">
        <v>3.4</v>
      </c>
      <c r="G381" s="664">
        <v>737.41999999999985</v>
      </c>
      <c r="H381" s="664">
        <v>1</v>
      </c>
      <c r="I381" s="664">
        <v>216.88823529411761</v>
      </c>
      <c r="J381" s="664">
        <v>2.5</v>
      </c>
      <c r="K381" s="664">
        <v>542.5</v>
      </c>
      <c r="L381" s="664">
        <v>0.73567302215833597</v>
      </c>
      <c r="M381" s="664">
        <v>217</v>
      </c>
      <c r="N381" s="664">
        <v>4.3</v>
      </c>
      <c r="O381" s="664">
        <v>892.46</v>
      </c>
      <c r="P381" s="677">
        <v>1.2102465352173799</v>
      </c>
      <c r="Q381" s="665">
        <v>207.54883720930235</v>
      </c>
    </row>
    <row r="382" spans="1:17" ht="14.4" customHeight="1" x14ac:dyDescent="0.3">
      <c r="A382" s="660" t="s">
        <v>564</v>
      </c>
      <c r="B382" s="661" t="s">
        <v>4778</v>
      </c>
      <c r="C382" s="661" t="s">
        <v>4403</v>
      </c>
      <c r="D382" s="661" t="s">
        <v>4841</v>
      </c>
      <c r="E382" s="661" t="s">
        <v>4842</v>
      </c>
      <c r="F382" s="664"/>
      <c r="G382" s="664"/>
      <c r="H382" s="664"/>
      <c r="I382" s="664"/>
      <c r="J382" s="664"/>
      <c r="K382" s="664"/>
      <c r="L382" s="664"/>
      <c r="M382" s="664"/>
      <c r="N382" s="664">
        <v>39</v>
      </c>
      <c r="O382" s="664">
        <v>2564.25</v>
      </c>
      <c r="P382" s="677"/>
      <c r="Q382" s="665">
        <v>65.75</v>
      </c>
    </row>
    <row r="383" spans="1:17" ht="14.4" customHeight="1" x14ac:dyDescent="0.3">
      <c r="A383" s="660" t="s">
        <v>564</v>
      </c>
      <c r="B383" s="661" t="s">
        <v>4778</v>
      </c>
      <c r="C383" s="661" t="s">
        <v>4403</v>
      </c>
      <c r="D383" s="661" t="s">
        <v>4843</v>
      </c>
      <c r="E383" s="661" t="s">
        <v>1857</v>
      </c>
      <c r="F383" s="664">
        <v>37.1</v>
      </c>
      <c r="G383" s="664">
        <v>3594.5400000000004</v>
      </c>
      <c r="H383" s="664">
        <v>1</v>
      </c>
      <c r="I383" s="664">
        <v>96.887870619946099</v>
      </c>
      <c r="J383" s="664">
        <v>36.4</v>
      </c>
      <c r="K383" s="664">
        <v>3529.5</v>
      </c>
      <c r="L383" s="664">
        <v>0.9819058906007444</v>
      </c>
      <c r="M383" s="664">
        <v>96.964285714285722</v>
      </c>
      <c r="N383" s="664">
        <v>33.9</v>
      </c>
      <c r="O383" s="664">
        <v>3167.92</v>
      </c>
      <c r="P383" s="677">
        <v>0.88131443800875764</v>
      </c>
      <c r="Q383" s="665">
        <v>93.448967551622431</v>
      </c>
    </row>
    <row r="384" spans="1:17" ht="14.4" customHeight="1" x14ac:dyDescent="0.3">
      <c r="A384" s="660" t="s">
        <v>564</v>
      </c>
      <c r="B384" s="661" t="s">
        <v>4778</v>
      </c>
      <c r="C384" s="661" t="s">
        <v>4403</v>
      </c>
      <c r="D384" s="661" t="s">
        <v>4844</v>
      </c>
      <c r="E384" s="661" t="s">
        <v>2321</v>
      </c>
      <c r="F384" s="664">
        <v>180.8</v>
      </c>
      <c r="G384" s="664">
        <v>11571.2</v>
      </c>
      <c r="H384" s="664">
        <v>1</v>
      </c>
      <c r="I384" s="664">
        <v>64</v>
      </c>
      <c r="J384" s="664">
        <v>160</v>
      </c>
      <c r="K384" s="664">
        <v>10240</v>
      </c>
      <c r="L384" s="664">
        <v>0.88495575221238931</v>
      </c>
      <c r="M384" s="664">
        <v>64</v>
      </c>
      <c r="N384" s="664">
        <v>198</v>
      </c>
      <c r="O384" s="664">
        <v>13052.01</v>
      </c>
      <c r="P384" s="677">
        <v>1.1279737624446902</v>
      </c>
      <c r="Q384" s="665">
        <v>65.919242424242427</v>
      </c>
    </row>
    <row r="385" spans="1:17" ht="14.4" customHeight="1" x14ac:dyDescent="0.3">
      <c r="A385" s="660" t="s">
        <v>564</v>
      </c>
      <c r="B385" s="661" t="s">
        <v>4778</v>
      </c>
      <c r="C385" s="661" t="s">
        <v>4403</v>
      </c>
      <c r="D385" s="661" t="s">
        <v>4845</v>
      </c>
      <c r="E385" s="661" t="s">
        <v>4846</v>
      </c>
      <c r="F385" s="664"/>
      <c r="G385" s="664"/>
      <c r="H385" s="664"/>
      <c r="I385" s="664"/>
      <c r="J385" s="664">
        <v>1</v>
      </c>
      <c r="K385" s="664">
        <v>672.94</v>
      </c>
      <c r="L385" s="664"/>
      <c r="M385" s="664">
        <v>672.94</v>
      </c>
      <c r="N385" s="664"/>
      <c r="O385" s="664"/>
      <c r="P385" s="677"/>
      <c r="Q385" s="665"/>
    </row>
    <row r="386" spans="1:17" ht="14.4" customHeight="1" x14ac:dyDescent="0.3">
      <c r="A386" s="660" t="s">
        <v>564</v>
      </c>
      <c r="B386" s="661" t="s">
        <v>4778</v>
      </c>
      <c r="C386" s="661" t="s">
        <v>4403</v>
      </c>
      <c r="D386" s="661" t="s">
        <v>4847</v>
      </c>
      <c r="E386" s="661" t="s">
        <v>4846</v>
      </c>
      <c r="F386" s="664">
        <v>19</v>
      </c>
      <c r="G386" s="664">
        <v>25571.72</v>
      </c>
      <c r="H386" s="664">
        <v>1</v>
      </c>
      <c r="I386" s="664">
        <v>1345.88</v>
      </c>
      <c r="J386" s="664">
        <v>20</v>
      </c>
      <c r="K386" s="664">
        <v>26917.599999999999</v>
      </c>
      <c r="L386" s="664">
        <v>1.0526315789473684</v>
      </c>
      <c r="M386" s="664">
        <v>1345.8799999999999</v>
      </c>
      <c r="N386" s="664">
        <v>13</v>
      </c>
      <c r="O386" s="664">
        <v>16735.68</v>
      </c>
      <c r="P386" s="677">
        <v>0.65446047430520904</v>
      </c>
      <c r="Q386" s="665">
        <v>1287.3600000000001</v>
      </c>
    </row>
    <row r="387" spans="1:17" ht="14.4" customHeight="1" x14ac:dyDescent="0.3">
      <c r="A387" s="660" t="s">
        <v>564</v>
      </c>
      <c r="B387" s="661" t="s">
        <v>4778</v>
      </c>
      <c r="C387" s="661" t="s">
        <v>4403</v>
      </c>
      <c r="D387" s="661" t="s">
        <v>4848</v>
      </c>
      <c r="E387" s="661"/>
      <c r="F387" s="664">
        <v>8.32</v>
      </c>
      <c r="G387" s="664">
        <v>5653.34</v>
      </c>
      <c r="H387" s="664">
        <v>1</v>
      </c>
      <c r="I387" s="664">
        <v>679.48798076923072</v>
      </c>
      <c r="J387" s="664">
        <v>5</v>
      </c>
      <c r="K387" s="664">
        <v>3403.35</v>
      </c>
      <c r="L387" s="664">
        <v>0.60200695518047731</v>
      </c>
      <c r="M387" s="664">
        <v>680.67</v>
      </c>
      <c r="N387" s="664"/>
      <c r="O387" s="664"/>
      <c r="P387" s="677"/>
      <c r="Q387" s="665"/>
    </row>
    <row r="388" spans="1:17" ht="14.4" customHeight="1" x14ac:dyDescent="0.3">
      <c r="A388" s="660" t="s">
        <v>564</v>
      </c>
      <c r="B388" s="661" t="s">
        <v>4778</v>
      </c>
      <c r="C388" s="661" t="s">
        <v>4403</v>
      </c>
      <c r="D388" s="661" t="s">
        <v>4849</v>
      </c>
      <c r="E388" s="661" t="s">
        <v>1959</v>
      </c>
      <c r="F388" s="664">
        <v>1</v>
      </c>
      <c r="G388" s="664">
        <v>16150.56</v>
      </c>
      <c r="H388" s="664">
        <v>1</v>
      </c>
      <c r="I388" s="664">
        <v>16150.56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564</v>
      </c>
      <c r="B389" s="661" t="s">
        <v>4778</v>
      </c>
      <c r="C389" s="661" t="s">
        <v>4403</v>
      </c>
      <c r="D389" s="661" t="s">
        <v>4850</v>
      </c>
      <c r="E389" s="661" t="s">
        <v>4851</v>
      </c>
      <c r="F389" s="664"/>
      <c r="G389" s="664"/>
      <c r="H389" s="664"/>
      <c r="I389" s="664"/>
      <c r="J389" s="664">
        <v>14</v>
      </c>
      <c r="K389" s="664">
        <v>13587</v>
      </c>
      <c r="L389" s="664"/>
      <c r="M389" s="664">
        <v>970.5</v>
      </c>
      <c r="N389" s="664"/>
      <c r="O389" s="664"/>
      <c r="P389" s="677"/>
      <c r="Q389" s="665"/>
    </row>
    <row r="390" spans="1:17" ht="14.4" customHeight="1" x14ac:dyDescent="0.3">
      <c r="A390" s="660" t="s">
        <v>564</v>
      </c>
      <c r="B390" s="661" t="s">
        <v>4778</v>
      </c>
      <c r="C390" s="661" t="s">
        <v>4403</v>
      </c>
      <c r="D390" s="661" t="s">
        <v>4852</v>
      </c>
      <c r="E390" s="661" t="s">
        <v>4853</v>
      </c>
      <c r="F390" s="664"/>
      <c r="G390" s="664"/>
      <c r="H390" s="664"/>
      <c r="I390" s="664"/>
      <c r="J390" s="664">
        <v>3.3</v>
      </c>
      <c r="K390" s="664">
        <v>7123.46</v>
      </c>
      <c r="L390" s="664"/>
      <c r="M390" s="664">
        <v>2158.6242424242428</v>
      </c>
      <c r="N390" s="664">
        <v>0.3</v>
      </c>
      <c r="O390" s="664">
        <v>619.42999999999995</v>
      </c>
      <c r="P390" s="677"/>
      <c r="Q390" s="665">
        <v>2064.7666666666664</v>
      </c>
    </row>
    <row r="391" spans="1:17" ht="14.4" customHeight="1" x14ac:dyDescent="0.3">
      <c r="A391" s="660" t="s">
        <v>564</v>
      </c>
      <c r="B391" s="661" t="s">
        <v>4778</v>
      </c>
      <c r="C391" s="661" t="s">
        <v>4403</v>
      </c>
      <c r="D391" s="661" t="s">
        <v>4854</v>
      </c>
      <c r="E391" s="661"/>
      <c r="F391" s="664">
        <v>5</v>
      </c>
      <c r="G391" s="664">
        <v>4512</v>
      </c>
      <c r="H391" s="664">
        <v>1</v>
      </c>
      <c r="I391" s="664">
        <v>902.4</v>
      </c>
      <c r="J391" s="664">
        <v>5</v>
      </c>
      <c r="K391" s="664">
        <v>4512</v>
      </c>
      <c r="L391" s="664">
        <v>1</v>
      </c>
      <c r="M391" s="664">
        <v>902.4</v>
      </c>
      <c r="N391" s="664">
        <v>6</v>
      </c>
      <c r="O391" s="664">
        <v>5090.24</v>
      </c>
      <c r="P391" s="677">
        <v>1.1281560283687944</v>
      </c>
      <c r="Q391" s="665">
        <v>848.37333333333333</v>
      </c>
    </row>
    <row r="392" spans="1:17" ht="14.4" customHeight="1" x14ac:dyDescent="0.3">
      <c r="A392" s="660" t="s">
        <v>564</v>
      </c>
      <c r="B392" s="661" t="s">
        <v>4778</v>
      </c>
      <c r="C392" s="661" t="s">
        <v>4403</v>
      </c>
      <c r="D392" s="661" t="s">
        <v>4855</v>
      </c>
      <c r="E392" s="661" t="s">
        <v>4856</v>
      </c>
      <c r="F392" s="664"/>
      <c r="G392" s="664"/>
      <c r="H392" s="664"/>
      <c r="I392" s="664"/>
      <c r="J392" s="664">
        <v>2.8</v>
      </c>
      <c r="K392" s="664">
        <v>1755.88</v>
      </c>
      <c r="L392" s="664"/>
      <c r="M392" s="664">
        <v>627.1</v>
      </c>
      <c r="N392" s="664">
        <v>19.7</v>
      </c>
      <c r="O392" s="664">
        <v>11816.34</v>
      </c>
      <c r="P392" s="677"/>
      <c r="Q392" s="665">
        <v>599.81421319796959</v>
      </c>
    </row>
    <row r="393" spans="1:17" ht="14.4" customHeight="1" x14ac:dyDescent="0.3">
      <c r="A393" s="660" t="s">
        <v>564</v>
      </c>
      <c r="B393" s="661" t="s">
        <v>4778</v>
      </c>
      <c r="C393" s="661" t="s">
        <v>4403</v>
      </c>
      <c r="D393" s="661" t="s">
        <v>4857</v>
      </c>
      <c r="E393" s="661" t="s">
        <v>2294</v>
      </c>
      <c r="F393" s="664"/>
      <c r="G393" s="664"/>
      <c r="H393" s="664"/>
      <c r="I393" s="664"/>
      <c r="J393" s="664">
        <v>15.15</v>
      </c>
      <c r="K393" s="664">
        <v>12223.02</v>
      </c>
      <c r="L393" s="664"/>
      <c r="M393" s="664">
        <v>806.8</v>
      </c>
      <c r="N393" s="664">
        <v>1.3</v>
      </c>
      <c r="O393" s="664">
        <v>1039.67</v>
      </c>
      <c r="P393" s="677"/>
      <c r="Q393" s="665">
        <v>799.7461538461539</v>
      </c>
    </row>
    <row r="394" spans="1:17" ht="14.4" customHeight="1" x14ac:dyDescent="0.3">
      <c r="A394" s="660" t="s">
        <v>564</v>
      </c>
      <c r="B394" s="661" t="s">
        <v>4778</v>
      </c>
      <c r="C394" s="661" t="s">
        <v>4403</v>
      </c>
      <c r="D394" s="661" t="s">
        <v>4858</v>
      </c>
      <c r="E394" s="661" t="s">
        <v>1911</v>
      </c>
      <c r="F394" s="664"/>
      <c r="G394" s="664"/>
      <c r="H394" s="664"/>
      <c r="I394" s="664"/>
      <c r="J394" s="664">
        <v>2</v>
      </c>
      <c r="K394" s="664">
        <v>193.38</v>
      </c>
      <c r="L394" s="664"/>
      <c r="M394" s="664">
        <v>96.69</v>
      </c>
      <c r="N394" s="664"/>
      <c r="O394" s="664"/>
      <c r="P394" s="677"/>
      <c r="Q394" s="665"/>
    </row>
    <row r="395" spans="1:17" ht="14.4" customHeight="1" x14ac:dyDescent="0.3">
      <c r="A395" s="660" t="s">
        <v>564</v>
      </c>
      <c r="B395" s="661" t="s">
        <v>4778</v>
      </c>
      <c r="C395" s="661" t="s">
        <v>4403</v>
      </c>
      <c r="D395" s="661" t="s">
        <v>1956</v>
      </c>
      <c r="E395" s="661" t="s">
        <v>1957</v>
      </c>
      <c r="F395" s="664"/>
      <c r="G395" s="664"/>
      <c r="H395" s="664"/>
      <c r="I395" s="664"/>
      <c r="J395" s="664"/>
      <c r="K395" s="664"/>
      <c r="L395" s="664"/>
      <c r="M395" s="664"/>
      <c r="N395" s="664">
        <v>4</v>
      </c>
      <c r="O395" s="664">
        <v>5149.4399999999996</v>
      </c>
      <c r="P395" s="677"/>
      <c r="Q395" s="665">
        <v>1287.3599999999999</v>
      </c>
    </row>
    <row r="396" spans="1:17" ht="14.4" customHeight="1" x14ac:dyDescent="0.3">
      <c r="A396" s="660" t="s">
        <v>564</v>
      </c>
      <c r="B396" s="661" t="s">
        <v>4778</v>
      </c>
      <c r="C396" s="661" t="s">
        <v>4403</v>
      </c>
      <c r="D396" s="661" t="s">
        <v>4859</v>
      </c>
      <c r="E396" s="661" t="s">
        <v>1902</v>
      </c>
      <c r="F396" s="664"/>
      <c r="G396" s="664"/>
      <c r="H396" s="664"/>
      <c r="I396" s="664"/>
      <c r="J396" s="664"/>
      <c r="K396" s="664"/>
      <c r="L396" s="664"/>
      <c r="M396" s="664"/>
      <c r="N396" s="664">
        <v>77.3</v>
      </c>
      <c r="O396" s="664">
        <v>159607.51</v>
      </c>
      <c r="P396" s="677"/>
      <c r="Q396" s="665">
        <v>2064.7802069857698</v>
      </c>
    </row>
    <row r="397" spans="1:17" ht="14.4" customHeight="1" x14ac:dyDescent="0.3">
      <c r="A397" s="660" t="s">
        <v>564</v>
      </c>
      <c r="B397" s="661" t="s">
        <v>4778</v>
      </c>
      <c r="C397" s="661" t="s">
        <v>4403</v>
      </c>
      <c r="D397" s="661" t="s">
        <v>4860</v>
      </c>
      <c r="E397" s="661" t="s">
        <v>1914</v>
      </c>
      <c r="F397" s="664"/>
      <c r="G397" s="664"/>
      <c r="H397" s="664"/>
      <c r="I397" s="664"/>
      <c r="J397" s="664"/>
      <c r="K397" s="664"/>
      <c r="L397" s="664"/>
      <c r="M397" s="664"/>
      <c r="N397" s="664">
        <v>1.2</v>
      </c>
      <c r="O397" s="664">
        <v>470.16</v>
      </c>
      <c r="P397" s="677"/>
      <c r="Q397" s="665">
        <v>391.8</v>
      </c>
    </row>
    <row r="398" spans="1:17" ht="14.4" customHeight="1" x14ac:dyDescent="0.3">
      <c r="A398" s="660" t="s">
        <v>564</v>
      </c>
      <c r="B398" s="661" t="s">
        <v>4778</v>
      </c>
      <c r="C398" s="661" t="s">
        <v>4403</v>
      </c>
      <c r="D398" s="661" t="s">
        <v>4861</v>
      </c>
      <c r="E398" s="661" t="s">
        <v>4862</v>
      </c>
      <c r="F398" s="664"/>
      <c r="G398" s="664"/>
      <c r="H398" s="664"/>
      <c r="I398" s="664"/>
      <c r="J398" s="664"/>
      <c r="K398" s="664"/>
      <c r="L398" s="664"/>
      <c r="M398" s="664"/>
      <c r="N398" s="664">
        <v>48</v>
      </c>
      <c r="O398" s="664">
        <v>5260.7999999999993</v>
      </c>
      <c r="P398" s="677"/>
      <c r="Q398" s="665">
        <v>109.59999999999998</v>
      </c>
    </row>
    <row r="399" spans="1:17" ht="14.4" customHeight="1" x14ac:dyDescent="0.3">
      <c r="A399" s="660" t="s">
        <v>564</v>
      </c>
      <c r="B399" s="661" t="s">
        <v>4778</v>
      </c>
      <c r="C399" s="661" t="s">
        <v>4403</v>
      </c>
      <c r="D399" s="661" t="s">
        <v>4863</v>
      </c>
      <c r="E399" s="661" t="s">
        <v>4864</v>
      </c>
      <c r="F399" s="664"/>
      <c r="G399" s="664"/>
      <c r="H399" s="664"/>
      <c r="I399" s="664"/>
      <c r="J399" s="664">
        <v>13</v>
      </c>
      <c r="K399" s="664">
        <v>2979.08</v>
      </c>
      <c r="L399" s="664"/>
      <c r="M399" s="664">
        <v>229.16</v>
      </c>
      <c r="N399" s="664">
        <v>24</v>
      </c>
      <c r="O399" s="664">
        <v>5260.8</v>
      </c>
      <c r="P399" s="677"/>
      <c r="Q399" s="665">
        <v>219.20000000000002</v>
      </c>
    </row>
    <row r="400" spans="1:17" ht="14.4" customHeight="1" x14ac:dyDescent="0.3">
      <c r="A400" s="660" t="s">
        <v>564</v>
      </c>
      <c r="B400" s="661" t="s">
        <v>4778</v>
      </c>
      <c r="C400" s="661" t="s">
        <v>4403</v>
      </c>
      <c r="D400" s="661" t="s">
        <v>4865</v>
      </c>
      <c r="E400" s="661" t="s">
        <v>1818</v>
      </c>
      <c r="F400" s="664"/>
      <c r="G400" s="664"/>
      <c r="H400" s="664"/>
      <c r="I400" s="664"/>
      <c r="J400" s="664">
        <v>0.8</v>
      </c>
      <c r="K400" s="664">
        <v>645.79999999999995</v>
      </c>
      <c r="L400" s="664"/>
      <c r="M400" s="664">
        <v>807.24999999999989</v>
      </c>
      <c r="N400" s="664">
        <v>14.799999999999999</v>
      </c>
      <c r="O400" s="664">
        <v>11445.529999999999</v>
      </c>
      <c r="P400" s="677"/>
      <c r="Q400" s="665">
        <v>773.34662162162158</v>
      </c>
    </row>
    <row r="401" spans="1:17" ht="14.4" customHeight="1" x14ac:dyDescent="0.3">
      <c r="A401" s="660" t="s">
        <v>564</v>
      </c>
      <c r="B401" s="661" t="s">
        <v>4778</v>
      </c>
      <c r="C401" s="661" t="s">
        <v>4403</v>
      </c>
      <c r="D401" s="661" t="s">
        <v>4866</v>
      </c>
      <c r="E401" s="661" t="s">
        <v>4867</v>
      </c>
      <c r="F401" s="664">
        <v>34.729999999999997</v>
      </c>
      <c r="G401" s="664">
        <v>126001.82999999999</v>
      </c>
      <c r="H401" s="664">
        <v>1</v>
      </c>
      <c r="I401" s="664">
        <v>3628.04002303484</v>
      </c>
      <c r="J401" s="664">
        <v>32.300000000000004</v>
      </c>
      <c r="K401" s="664">
        <v>117185.72</v>
      </c>
      <c r="L401" s="664">
        <v>0.93003188921938684</v>
      </c>
      <c r="M401" s="664">
        <v>3628.0408668730647</v>
      </c>
      <c r="N401" s="664">
        <v>29.15</v>
      </c>
      <c r="O401" s="664">
        <v>90171.23000000001</v>
      </c>
      <c r="P401" s="677">
        <v>0.71563428880358337</v>
      </c>
      <c r="Q401" s="665">
        <v>3093.3526586620933</v>
      </c>
    </row>
    <row r="402" spans="1:17" ht="14.4" customHeight="1" x14ac:dyDescent="0.3">
      <c r="A402" s="660" t="s">
        <v>564</v>
      </c>
      <c r="B402" s="661" t="s">
        <v>4778</v>
      </c>
      <c r="C402" s="661" t="s">
        <v>4403</v>
      </c>
      <c r="D402" s="661" t="s">
        <v>4868</v>
      </c>
      <c r="E402" s="661" t="s">
        <v>1944</v>
      </c>
      <c r="F402" s="664"/>
      <c r="G402" s="664"/>
      <c r="H402" s="664"/>
      <c r="I402" s="664"/>
      <c r="J402" s="664"/>
      <c r="K402" s="664"/>
      <c r="L402" s="664"/>
      <c r="M402" s="664"/>
      <c r="N402" s="664">
        <v>3.5</v>
      </c>
      <c r="O402" s="664">
        <v>1500.58</v>
      </c>
      <c r="P402" s="677"/>
      <c r="Q402" s="665">
        <v>428.73714285714283</v>
      </c>
    </row>
    <row r="403" spans="1:17" ht="14.4" customHeight="1" x14ac:dyDescent="0.3">
      <c r="A403" s="660" t="s">
        <v>564</v>
      </c>
      <c r="B403" s="661" t="s">
        <v>4778</v>
      </c>
      <c r="C403" s="661" t="s">
        <v>4403</v>
      </c>
      <c r="D403" s="661" t="s">
        <v>4869</v>
      </c>
      <c r="E403" s="661" t="s">
        <v>1922</v>
      </c>
      <c r="F403" s="664"/>
      <c r="G403" s="664"/>
      <c r="H403" s="664"/>
      <c r="I403" s="664"/>
      <c r="J403" s="664"/>
      <c r="K403" s="664"/>
      <c r="L403" s="664"/>
      <c r="M403" s="664"/>
      <c r="N403" s="664">
        <v>35</v>
      </c>
      <c r="O403" s="664">
        <v>7672</v>
      </c>
      <c r="P403" s="677"/>
      <c r="Q403" s="665">
        <v>219.2</v>
      </c>
    </row>
    <row r="404" spans="1:17" ht="14.4" customHeight="1" x14ac:dyDescent="0.3">
      <c r="A404" s="660" t="s">
        <v>564</v>
      </c>
      <c r="B404" s="661" t="s">
        <v>4778</v>
      </c>
      <c r="C404" s="661" t="s">
        <v>4403</v>
      </c>
      <c r="D404" s="661" t="s">
        <v>4870</v>
      </c>
      <c r="E404" s="661" t="s">
        <v>4871</v>
      </c>
      <c r="F404" s="664"/>
      <c r="G404" s="664"/>
      <c r="H404" s="664"/>
      <c r="I404" s="664"/>
      <c r="J404" s="664">
        <v>12</v>
      </c>
      <c r="K404" s="664">
        <v>129588.12000000001</v>
      </c>
      <c r="L404" s="664"/>
      <c r="M404" s="664">
        <v>10799.01</v>
      </c>
      <c r="N404" s="664">
        <v>1</v>
      </c>
      <c r="O404" s="664">
        <v>10329.49</v>
      </c>
      <c r="P404" s="677"/>
      <c r="Q404" s="665">
        <v>10329.49</v>
      </c>
    </row>
    <row r="405" spans="1:17" ht="14.4" customHeight="1" x14ac:dyDescent="0.3">
      <c r="A405" s="660" t="s">
        <v>564</v>
      </c>
      <c r="B405" s="661" t="s">
        <v>4778</v>
      </c>
      <c r="C405" s="661" t="s">
        <v>4403</v>
      </c>
      <c r="D405" s="661" t="s">
        <v>4872</v>
      </c>
      <c r="E405" s="661" t="s">
        <v>1849</v>
      </c>
      <c r="F405" s="664"/>
      <c r="G405" s="664"/>
      <c r="H405" s="664"/>
      <c r="I405" s="664"/>
      <c r="J405" s="664">
        <v>0.3</v>
      </c>
      <c r="K405" s="664">
        <v>3446.25</v>
      </c>
      <c r="L405" s="664"/>
      <c r="M405" s="664">
        <v>11487.5</v>
      </c>
      <c r="N405" s="664">
        <v>2.2000000000000002</v>
      </c>
      <c r="O405" s="664">
        <v>24173.65</v>
      </c>
      <c r="P405" s="677"/>
      <c r="Q405" s="665">
        <v>10988.022727272728</v>
      </c>
    </row>
    <row r="406" spans="1:17" ht="14.4" customHeight="1" x14ac:dyDescent="0.3">
      <c r="A406" s="660" t="s">
        <v>564</v>
      </c>
      <c r="B406" s="661" t="s">
        <v>4778</v>
      </c>
      <c r="C406" s="661" t="s">
        <v>4403</v>
      </c>
      <c r="D406" s="661" t="s">
        <v>4873</v>
      </c>
      <c r="E406" s="661" t="s">
        <v>4874</v>
      </c>
      <c r="F406" s="664"/>
      <c r="G406" s="664"/>
      <c r="H406" s="664"/>
      <c r="I406" s="664"/>
      <c r="J406" s="664">
        <v>11</v>
      </c>
      <c r="K406" s="664">
        <v>166932.37</v>
      </c>
      <c r="L406" s="664"/>
      <c r="M406" s="664">
        <v>15175.67</v>
      </c>
      <c r="N406" s="664"/>
      <c r="O406" s="664"/>
      <c r="P406" s="677"/>
      <c r="Q406" s="665"/>
    </row>
    <row r="407" spans="1:17" ht="14.4" customHeight="1" x14ac:dyDescent="0.3">
      <c r="A407" s="660" t="s">
        <v>564</v>
      </c>
      <c r="B407" s="661" t="s">
        <v>4778</v>
      </c>
      <c r="C407" s="661" t="s">
        <v>4403</v>
      </c>
      <c r="D407" s="661" t="s">
        <v>4875</v>
      </c>
      <c r="E407" s="661" t="s">
        <v>1782</v>
      </c>
      <c r="F407" s="664"/>
      <c r="G407" s="664"/>
      <c r="H407" s="664"/>
      <c r="I407" s="664"/>
      <c r="J407" s="664"/>
      <c r="K407" s="664"/>
      <c r="L407" s="664"/>
      <c r="M407" s="664"/>
      <c r="N407" s="664">
        <v>33.74</v>
      </c>
      <c r="O407" s="664">
        <v>17162.440000000002</v>
      </c>
      <c r="P407" s="677"/>
      <c r="Q407" s="665">
        <v>508.66745702430353</v>
      </c>
    </row>
    <row r="408" spans="1:17" ht="14.4" customHeight="1" x14ac:dyDescent="0.3">
      <c r="A408" s="660" t="s">
        <v>564</v>
      </c>
      <c r="B408" s="661" t="s">
        <v>4778</v>
      </c>
      <c r="C408" s="661" t="s">
        <v>4403</v>
      </c>
      <c r="D408" s="661" t="s">
        <v>4876</v>
      </c>
      <c r="E408" s="661" t="s">
        <v>1905</v>
      </c>
      <c r="F408" s="664"/>
      <c r="G408" s="664"/>
      <c r="H408" s="664"/>
      <c r="I408" s="664"/>
      <c r="J408" s="664"/>
      <c r="K408" s="664"/>
      <c r="L408" s="664"/>
      <c r="M408" s="664"/>
      <c r="N408" s="664">
        <v>0.1</v>
      </c>
      <c r="O408" s="664">
        <v>212.56</v>
      </c>
      <c r="P408" s="677"/>
      <c r="Q408" s="665">
        <v>2125.6</v>
      </c>
    </row>
    <row r="409" spans="1:17" ht="14.4" customHeight="1" x14ac:dyDescent="0.3">
      <c r="A409" s="660" t="s">
        <v>564</v>
      </c>
      <c r="B409" s="661" t="s">
        <v>4778</v>
      </c>
      <c r="C409" s="661" t="s">
        <v>4403</v>
      </c>
      <c r="D409" s="661" t="s">
        <v>4877</v>
      </c>
      <c r="E409" s="661" t="s">
        <v>1941</v>
      </c>
      <c r="F409" s="664"/>
      <c r="G409" s="664"/>
      <c r="H409" s="664"/>
      <c r="I409" s="664"/>
      <c r="J409" s="664">
        <v>18</v>
      </c>
      <c r="K409" s="664">
        <v>195565.14</v>
      </c>
      <c r="L409" s="664"/>
      <c r="M409" s="664">
        <v>10864.730000000001</v>
      </c>
      <c r="N409" s="664">
        <v>14</v>
      </c>
      <c r="O409" s="664">
        <v>145492.9</v>
      </c>
      <c r="P409" s="677"/>
      <c r="Q409" s="665">
        <v>10392.35</v>
      </c>
    </row>
    <row r="410" spans="1:17" ht="14.4" customHeight="1" x14ac:dyDescent="0.3">
      <c r="A410" s="660" t="s">
        <v>564</v>
      </c>
      <c r="B410" s="661" t="s">
        <v>4778</v>
      </c>
      <c r="C410" s="661" t="s">
        <v>4403</v>
      </c>
      <c r="D410" s="661" t="s">
        <v>4878</v>
      </c>
      <c r="E410" s="661" t="s">
        <v>4879</v>
      </c>
      <c r="F410" s="664"/>
      <c r="G410" s="664"/>
      <c r="H410" s="664"/>
      <c r="I410" s="664"/>
      <c r="J410" s="664"/>
      <c r="K410" s="664"/>
      <c r="L410" s="664"/>
      <c r="M410" s="664"/>
      <c r="N410" s="664">
        <v>18.899999999999999</v>
      </c>
      <c r="O410" s="664">
        <v>71229.33</v>
      </c>
      <c r="P410" s="677"/>
      <c r="Q410" s="665">
        <v>3768.7476190476195</v>
      </c>
    </row>
    <row r="411" spans="1:17" ht="14.4" customHeight="1" x14ac:dyDescent="0.3">
      <c r="A411" s="660" t="s">
        <v>564</v>
      </c>
      <c r="B411" s="661" t="s">
        <v>4778</v>
      </c>
      <c r="C411" s="661" t="s">
        <v>4403</v>
      </c>
      <c r="D411" s="661" t="s">
        <v>4880</v>
      </c>
      <c r="E411" s="661" t="s">
        <v>1899</v>
      </c>
      <c r="F411" s="664"/>
      <c r="G411" s="664"/>
      <c r="H411" s="664"/>
      <c r="I411" s="664"/>
      <c r="J411" s="664"/>
      <c r="K411" s="664"/>
      <c r="L411" s="664"/>
      <c r="M411" s="664"/>
      <c r="N411" s="664">
        <v>3.5</v>
      </c>
      <c r="O411" s="664">
        <v>13143.24</v>
      </c>
      <c r="P411" s="677"/>
      <c r="Q411" s="665">
        <v>3755.2114285714283</v>
      </c>
    </row>
    <row r="412" spans="1:17" ht="14.4" customHeight="1" x14ac:dyDescent="0.3">
      <c r="A412" s="660" t="s">
        <v>564</v>
      </c>
      <c r="B412" s="661" t="s">
        <v>4778</v>
      </c>
      <c r="C412" s="661" t="s">
        <v>4403</v>
      </c>
      <c r="D412" s="661" t="s">
        <v>4881</v>
      </c>
      <c r="E412" s="661" t="s">
        <v>1920</v>
      </c>
      <c r="F412" s="664"/>
      <c r="G412" s="664"/>
      <c r="H412" s="664"/>
      <c r="I412" s="664"/>
      <c r="J412" s="664"/>
      <c r="K412" s="664"/>
      <c r="L412" s="664"/>
      <c r="M412" s="664"/>
      <c r="N412" s="664">
        <v>2</v>
      </c>
      <c r="O412" s="664">
        <v>219.2</v>
      </c>
      <c r="P412" s="677"/>
      <c r="Q412" s="665">
        <v>109.6</v>
      </c>
    </row>
    <row r="413" spans="1:17" ht="14.4" customHeight="1" x14ac:dyDescent="0.3">
      <c r="A413" s="660" t="s">
        <v>564</v>
      </c>
      <c r="B413" s="661" t="s">
        <v>4778</v>
      </c>
      <c r="C413" s="661" t="s">
        <v>4403</v>
      </c>
      <c r="D413" s="661" t="s">
        <v>4882</v>
      </c>
      <c r="E413" s="661" t="s">
        <v>4883</v>
      </c>
      <c r="F413" s="664"/>
      <c r="G413" s="664"/>
      <c r="H413" s="664"/>
      <c r="I413" s="664"/>
      <c r="J413" s="664"/>
      <c r="K413" s="664"/>
      <c r="L413" s="664"/>
      <c r="M413" s="664"/>
      <c r="N413" s="664">
        <v>4</v>
      </c>
      <c r="O413" s="664">
        <v>45175.48</v>
      </c>
      <c r="P413" s="677"/>
      <c r="Q413" s="665">
        <v>11293.87</v>
      </c>
    </row>
    <row r="414" spans="1:17" ht="14.4" customHeight="1" x14ac:dyDescent="0.3">
      <c r="A414" s="660" t="s">
        <v>564</v>
      </c>
      <c r="B414" s="661" t="s">
        <v>4778</v>
      </c>
      <c r="C414" s="661" t="s">
        <v>4884</v>
      </c>
      <c r="D414" s="661" t="s">
        <v>4885</v>
      </c>
      <c r="E414" s="661" t="s">
        <v>4886</v>
      </c>
      <c r="F414" s="664">
        <v>1</v>
      </c>
      <c r="G414" s="664">
        <v>1215.8499999999999</v>
      </c>
      <c r="H414" s="664">
        <v>1</v>
      </c>
      <c r="I414" s="664">
        <v>1215.8499999999999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564</v>
      </c>
      <c r="B415" s="661" t="s">
        <v>4778</v>
      </c>
      <c r="C415" s="661" t="s">
        <v>4884</v>
      </c>
      <c r="D415" s="661" t="s">
        <v>4887</v>
      </c>
      <c r="E415" s="661" t="s">
        <v>4888</v>
      </c>
      <c r="F415" s="664">
        <v>193</v>
      </c>
      <c r="G415" s="664">
        <v>354289.26</v>
      </c>
      <c r="H415" s="664">
        <v>1</v>
      </c>
      <c r="I415" s="664">
        <v>1835.6956476683938</v>
      </c>
      <c r="J415" s="664">
        <v>277</v>
      </c>
      <c r="K415" s="664">
        <v>516765.66000000003</v>
      </c>
      <c r="L415" s="664">
        <v>1.4585981522555891</v>
      </c>
      <c r="M415" s="664">
        <v>1865.5800000000002</v>
      </c>
      <c r="N415" s="664">
        <v>185</v>
      </c>
      <c r="O415" s="664">
        <v>345132.30000000005</v>
      </c>
      <c r="P415" s="677">
        <v>0.97415400060391344</v>
      </c>
      <c r="Q415" s="665">
        <v>1865.5800000000002</v>
      </c>
    </row>
    <row r="416" spans="1:17" ht="14.4" customHeight="1" x14ac:dyDescent="0.3">
      <c r="A416" s="660" t="s">
        <v>564</v>
      </c>
      <c r="B416" s="661" t="s">
        <v>4778</v>
      </c>
      <c r="C416" s="661" t="s">
        <v>4884</v>
      </c>
      <c r="D416" s="661" t="s">
        <v>4889</v>
      </c>
      <c r="E416" s="661" t="s">
        <v>4890</v>
      </c>
      <c r="F416" s="664">
        <v>13</v>
      </c>
      <c r="G416" s="664">
        <v>35184.959999999999</v>
      </c>
      <c r="H416" s="664">
        <v>1</v>
      </c>
      <c r="I416" s="664">
        <v>2706.5353846153844</v>
      </c>
      <c r="J416" s="664">
        <v>17</v>
      </c>
      <c r="K416" s="664">
        <v>46388.07</v>
      </c>
      <c r="L416" s="664">
        <v>1.3184062167471555</v>
      </c>
      <c r="M416" s="664">
        <v>2728.71</v>
      </c>
      <c r="N416" s="664">
        <v>23</v>
      </c>
      <c r="O416" s="664">
        <v>62760.329999999994</v>
      </c>
      <c r="P416" s="677">
        <v>1.783726057952034</v>
      </c>
      <c r="Q416" s="665">
        <v>2728.7099999999996</v>
      </c>
    </row>
    <row r="417" spans="1:17" ht="14.4" customHeight="1" x14ac:dyDescent="0.3">
      <c r="A417" s="660" t="s">
        <v>564</v>
      </c>
      <c r="B417" s="661" t="s">
        <v>4778</v>
      </c>
      <c r="C417" s="661" t="s">
        <v>4884</v>
      </c>
      <c r="D417" s="661" t="s">
        <v>4891</v>
      </c>
      <c r="E417" s="661" t="s">
        <v>4892</v>
      </c>
      <c r="F417" s="664"/>
      <c r="G417" s="664"/>
      <c r="H417" s="664"/>
      <c r="I417" s="664"/>
      <c r="J417" s="664">
        <v>1</v>
      </c>
      <c r="K417" s="664">
        <v>1865.58</v>
      </c>
      <c r="L417" s="664"/>
      <c r="M417" s="664">
        <v>1865.58</v>
      </c>
      <c r="N417" s="664"/>
      <c r="O417" s="664"/>
      <c r="P417" s="677"/>
      <c r="Q417" s="665"/>
    </row>
    <row r="418" spans="1:17" ht="14.4" customHeight="1" x14ac:dyDescent="0.3">
      <c r="A418" s="660" t="s">
        <v>564</v>
      </c>
      <c r="B418" s="661" t="s">
        <v>4778</v>
      </c>
      <c r="C418" s="661" t="s">
        <v>4884</v>
      </c>
      <c r="D418" s="661" t="s">
        <v>4893</v>
      </c>
      <c r="E418" s="661" t="s">
        <v>4894</v>
      </c>
      <c r="F418" s="664"/>
      <c r="G418" s="664"/>
      <c r="H418" s="664"/>
      <c r="I418" s="664"/>
      <c r="J418" s="664">
        <v>1</v>
      </c>
      <c r="K418" s="664">
        <v>8191.63</v>
      </c>
      <c r="L418" s="664"/>
      <c r="M418" s="664">
        <v>8191.63</v>
      </c>
      <c r="N418" s="664"/>
      <c r="O418" s="664"/>
      <c r="P418" s="677"/>
      <c r="Q418" s="665"/>
    </row>
    <row r="419" spans="1:17" ht="14.4" customHeight="1" x14ac:dyDescent="0.3">
      <c r="A419" s="660" t="s">
        <v>564</v>
      </c>
      <c r="B419" s="661" t="s">
        <v>4778</v>
      </c>
      <c r="C419" s="661" t="s">
        <v>4884</v>
      </c>
      <c r="D419" s="661" t="s">
        <v>4895</v>
      </c>
      <c r="E419" s="661" t="s">
        <v>4896</v>
      </c>
      <c r="F419" s="664">
        <v>13</v>
      </c>
      <c r="G419" s="664">
        <v>103485.78</v>
      </c>
      <c r="H419" s="664">
        <v>1</v>
      </c>
      <c r="I419" s="664">
        <v>7960.4446153846156</v>
      </c>
      <c r="J419" s="664">
        <v>10</v>
      </c>
      <c r="K419" s="664">
        <v>80743.599999999991</v>
      </c>
      <c r="L419" s="664">
        <v>0.78023859896499781</v>
      </c>
      <c r="M419" s="664">
        <v>8074.3599999999988</v>
      </c>
      <c r="N419" s="664">
        <v>4</v>
      </c>
      <c r="O419" s="664">
        <v>32297.440000000002</v>
      </c>
      <c r="P419" s="677">
        <v>0.31209543958599917</v>
      </c>
      <c r="Q419" s="665">
        <v>8074.3600000000006</v>
      </c>
    </row>
    <row r="420" spans="1:17" ht="14.4" customHeight="1" x14ac:dyDescent="0.3">
      <c r="A420" s="660" t="s">
        <v>564</v>
      </c>
      <c r="B420" s="661" t="s">
        <v>4778</v>
      </c>
      <c r="C420" s="661" t="s">
        <v>4884</v>
      </c>
      <c r="D420" s="661" t="s">
        <v>4897</v>
      </c>
      <c r="E420" s="661" t="s">
        <v>4898</v>
      </c>
      <c r="F420" s="664">
        <v>15</v>
      </c>
      <c r="G420" s="664">
        <v>143141.04999999999</v>
      </c>
      <c r="H420" s="664">
        <v>1</v>
      </c>
      <c r="I420" s="664">
        <v>9542.7366666666658</v>
      </c>
      <c r="J420" s="664">
        <v>31</v>
      </c>
      <c r="K420" s="664">
        <v>300269.09999999998</v>
      </c>
      <c r="L420" s="664">
        <v>2.0977148064793432</v>
      </c>
      <c r="M420" s="664">
        <v>9686.0999999999985</v>
      </c>
      <c r="N420" s="664">
        <v>22</v>
      </c>
      <c r="O420" s="664">
        <v>213094.2</v>
      </c>
      <c r="P420" s="677">
        <v>1.4887008304046954</v>
      </c>
      <c r="Q420" s="665">
        <v>9686.1</v>
      </c>
    </row>
    <row r="421" spans="1:17" ht="14.4" customHeight="1" x14ac:dyDescent="0.3">
      <c r="A421" s="660" t="s">
        <v>564</v>
      </c>
      <c r="B421" s="661" t="s">
        <v>4778</v>
      </c>
      <c r="C421" s="661" t="s">
        <v>4884</v>
      </c>
      <c r="D421" s="661" t="s">
        <v>4899</v>
      </c>
      <c r="E421" s="661" t="s">
        <v>4900</v>
      </c>
      <c r="F421" s="664">
        <v>175</v>
      </c>
      <c r="G421" s="664">
        <v>158821.99</v>
      </c>
      <c r="H421" s="664">
        <v>1</v>
      </c>
      <c r="I421" s="664">
        <v>907.55422857142855</v>
      </c>
      <c r="J421" s="664">
        <v>233</v>
      </c>
      <c r="K421" s="664">
        <v>215657.81</v>
      </c>
      <c r="L421" s="664">
        <v>1.3578586315408843</v>
      </c>
      <c r="M421" s="664">
        <v>925.56999999999994</v>
      </c>
      <c r="N421" s="664">
        <v>143</v>
      </c>
      <c r="O421" s="664">
        <v>132356.51</v>
      </c>
      <c r="P421" s="677">
        <v>0.83336388116028526</v>
      </c>
      <c r="Q421" s="665">
        <v>925.57</v>
      </c>
    </row>
    <row r="422" spans="1:17" ht="14.4" customHeight="1" x14ac:dyDescent="0.3">
      <c r="A422" s="660" t="s">
        <v>564</v>
      </c>
      <c r="B422" s="661" t="s">
        <v>4778</v>
      </c>
      <c r="C422" s="661" t="s">
        <v>4884</v>
      </c>
      <c r="D422" s="661" t="s">
        <v>4901</v>
      </c>
      <c r="E422" s="661" t="s">
        <v>4902</v>
      </c>
      <c r="F422" s="664">
        <v>5</v>
      </c>
      <c r="G422" s="664">
        <v>1193.4000000000001</v>
      </c>
      <c r="H422" s="664">
        <v>1</v>
      </c>
      <c r="I422" s="664">
        <v>238.68</v>
      </c>
      <c r="J422" s="664">
        <v>6</v>
      </c>
      <c r="K422" s="664">
        <v>1432.08</v>
      </c>
      <c r="L422" s="664">
        <v>1.2</v>
      </c>
      <c r="M422" s="664">
        <v>238.67999999999998</v>
      </c>
      <c r="N422" s="664">
        <v>32</v>
      </c>
      <c r="O422" s="664">
        <v>7637.76</v>
      </c>
      <c r="P422" s="677">
        <v>6.3999999999999995</v>
      </c>
      <c r="Q422" s="665">
        <v>238.68</v>
      </c>
    </row>
    <row r="423" spans="1:17" ht="14.4" customHeight="1" x14ac:dyDescent="0.3">
      <c r="A423" s="660" t="s">
        <v>564</v>
      </c>
      <c r="B423" s="661" t="s">
        <v>4778</v>
      </c>
      <c r="C423" s="661" t="s">
        <v>4430</v>
      </c>
      <c r="D423" s="661" t="s">
        <v>4903</v>
      </c>
      <c r="E423" s="661" t="s">
        <v>4904</v>
      </c>
      <c r="F423" s="664"/>
      <c r="G423" s="664"/>
      <c r="H423" s="664"/>
      <c r="I423" s="664"/>
      <c r="J423" s="664">
        <v>2</v>
      </c>
      <c r="K423" s="664">
        <v>659.96</v>
      </c>
      <c r="L423" s="664"/>
      <c r="M423" s="664">
        <v>329.98</v>
      </c>
      <c r="N423" s="664"/>
      <c r="O423" s="664"/>
      <c r="P423" s="677"/>
      <c r="Q423" s="665"/>
    </row>
    <row r="424" spans="1:17" ht="14.4" customHeight="1" x14ac:dyDescent="0.3">
      <c r="A424" s="660" t="s">
        <v>564</v>
      </c>
      <c r="B424" s="661" t="s">
        <v>4778</v>
      </c>
      <c r="C424" s="661" t="s">
        <v>4430</v>
      </c>
      <c r="D424" s="661" t="s">
        <v>4905</v>
      </c>
      <c r="E424" s="661" t="s">
        <v>4904</v>
      </c>
      <c r="F424" s="664"/>
      <c r="G424" s="664"/>
      <c r="H424" s="664"/>
      <c r="I424" s="664"/>
      <c r="J424" s="664">
        <v>1</v>
      </c>
      <c r="K424" s="664">
        <v>433.41</v>
      </c>
      <c r="L424" s="664"/>
      <c r="M424" s="664">
        <v>433.41</v>
      </c>
      <c r="N424" s="664"/>
      <c r="O424" s="664"/>
      <c r="P424" s="677"/>
      <c r="Q424" s="665"/>
    </row>
    <row r="425" spans="1:17" ht="14.4" customHeight="1" x14ac:dyDescent="0.3">
      <c r="A425" s="660" t="s">
        <v>564</v>
      </c>
      <c r="B425" s="661" t="s">
        <v>4778</v>
      </c>
      <c r="C425" s="661" t="s">
        <v>4430</v>
      </c>
      <c r="D425" s="661" t="s">
        <v>4906</v>
      </c>
      <c r="E425" s="661" t="s">
        <v>4907</v>
      </c>
      <c r="F425" s="664"/>
      <c r="G425" s="664"/>
      <c r="H425" s="664"/>
      <c r="I425" s="664"/>
      <c r="J425" s="664">
        <v>2</v>
      </c>
      <c r="K425" s="664">
        <v>174.1</v>
      </c>
      <c r="L425" s="664"/>
      <c r="M425" s="664">
        <v>87.05</v>
      </c>
      <c r="N425" s="664"/>
      <c r="O425" s="664"/>
      <c r="P425" s="677"/>
      <c r="Q425" s="665"/>
    </row>
    <row r="426" spans="1:17" ht="14.4" customHeight="1" x14ac:dyDescent="0.3">
      <c r="A426" s="660" t="s">
        <v>564</v>
      </c>
      <c r="B426" s="661" t="s">
        <v>4778</v>
      </c>
      <c r="C426" s="661" t="s">
        <v>4430</v>
      </c>
      <c r="D426" s="661" t="s">
        <v>4908</v>
      </c>
      <c r="E426" s="661" t="s">
        <v>4909</v>
      </c>
      <c r="F426" s="664">
        <v>0.6</v>
      </c>
      <c r="G426" s="664">
        <v>577.66</v>
      </c>
      <c r="H426" s="664">
        <v>1</v>
      </c>
      <c r="I426" s="664">
        <v>962.76666666666665</v>
      </c>
      <c r="J426" s="664">
        <v>1.2</v>
      </c>
      <c r="K426" s="664">
        <v>1155.32</v>
      </c>
      <c r="L426" s="664">
        <v>2</v>
      </c>
      <c r="M426" s="664">
        <v>962.76666666666665</v>
      </c>
      <c r="N426" s="664">
        <v>1.2</v>
      </c>
      <c r="O426" s="664">
        <v>1155.33</v>
      </c>
      <c r="P426" s="677">
        <v>2.0000173112211335</v>
      </c>
      <c r="Q426" s="665">
        <v>962.77499999999998</v>
      </c>
    </row>
    <row r="427" spans="1:17" ht="14.4" customHeight="1" x14ac:dyDescent="0.3">
      <c r="A427" s="660" t="s">
        <v>564</v>
      </c>
      <c r="B427" s="661" t="s">
        <v>4778</v>
      </c>
      <c r="C427" s="661" t="s">
        <v>4430</v>
      </c>
      <c r="D427" s="661" t="s">
        <v>4910</v>
      </c>
      <c r="E427" s="661" t="s">
        <v>4909</v>
      </c>
      <c r="F427" s="664"/>
      <c r="G427" s="664"/>
      <c r="H427" s="664"/>
      <c r="I427" s="664"/>
      <c r="J427" s="664"/>
      <c r="K427" s="664"/>
      <c r="L427" s="664"/>
      <c r="M427" s="664"/>
      <c r="N427" s="664">
        <v>0</v>
      </c>
      <c r="O427" s="664">
        <v>0</v>
      </c>
      <c r="P427" s="677"/>
      <c r="Q427" s="665"/>
    </row>
    <row r="428" spans="1:17" ht="14.4" customHeight="1" x14ac:dyDescent="0.3">
      <c r="A428" s="660" t="s">
        <v>564</v>
      </c>
      <c r="B428" s="661" t="s">
        <v>4778</v>
      </c>
      <c r="C428" s="661" t="s">
        <v>4430</v>
      </c>
      <c r="D428" s="661" t="s">
        <v>4911</v>
      </c>
      <c r="E428" s="661" t="s">
        <v>4909</v>
      </c>
      <c r="F428" s="664">
        <v>0.8</v>
      </c>
      <c r="G428" s="664">
        <v>503.67</v>
      </c>
      <c r="H428" s="664">
        <v>1</v>
      </c>
      <c r="I428" s="664">
        <v>629.58749999999998</v>
      </c>
      <c r="J428" s="664">
        <v>2.2000000000000002</v>
      </c>
      <c r="K428" s="664">
        <v>1385.09</v>
      </c>
      <c r="L428" s="664">
        <v>2.7499950364325847</v>
      </c>
      <c r="M428" s="664">
        <v>629.58636363636356</v>
      </c>
      <c r="N428" s="664">
        <v>3.2</v>
      </c>
      <c r="O428" s="664">
        <v>2014.68</v>
      </c>
      <c r="P428" s="677">
        <v>4</v>
      </c>
      <c r="Q428" s="665">
        <v>629.58749999999998</v>
      </c>
    </row>
    <row r="429" spans="1:17" ht="14.4" customHeight="1" x14ac:dyDescent="0.3">
      <c r="A429" s="660" t="s">
        <v>564</v>
      </c>
      <c r="B429" s="661" t="s">
        <v>4778</v>
      </c>
      <c r="C429" s="661" t="s">
        <v>4430</v>
      </c>
      <c r="D429" s="661" t="s">
        <v>4912</v>
      </c>
      <c r="E429" s="661" t="s">
        <v>4913</v>
      </c>
      <c r="F429" s="664"/>
      <c r="G429" s="664"/>
      <c r="H429" s="664"/>
      <c r="I429" s="664"/>
      <c r="J429" s="664">
        <v>5</v>
      </c>
      <c r="K429" s="664">
        <v>5497.9</v>
      </c>
      <c r="L429" s="664"/>
      <c r="M429" s="664">
        <v>1099.58</v>
      </c>
      <c r="N429" s="664"/>
      <c r="O429" s="664"/>
      <c r="P429" s="677"/>
      <c r="Q429" s="665"/>
    </row>
    <row r="430" spans="1:17" ht="14.4" customHeight="1" x14ac:dyDescent="0.3">
      <c r="A430" s="660" t="s">
        <v>564</v>
      </c>
      <c r="B430" s="661" t="s">
        <v>4778</v>
      </c>
      <c r="C430" s="661" t="s">
        <v>4430</v>
      </c>
      <c r="D430" s="661" t="s">
        <v>4914</v>
      </c>
      <c r="E430" s="661" t="s">
        <v>4913</v>
      </c>
      <c r="F430" s="664"/>
      <c r="G430" s="664"/>
      <c r="H430" s="664"/>
      <c r="I430" s="664"/>
      <c r="J430" s="664">
        <v>2</v>
      </c>
      <c r="K430" s="664">
        <v>2360.84</v>
      </c>
      <c r="L430" s="664"/>
      <c r="M430" s="664">
        <v>1180.42</v>
      </c>
      <c r="N430" s="664"/>
      <c r="O430" s="664"/>
      <c r="P430" s="677"/>
      <c r="Q430" s="665"/>
    </row>
    <row r="431" spans="1:17" ht="14.4" customHeight="1" x14ac:dyDescent="0.3">
      <c r="A431" s="660" t="s">
        <v>564</v>
      </c>
      <c r="B431" s="661" t="s">
        <v>4778</v>
      </c>
      <c r="C431" s="661" t="s">
        <v>4430</v>
      </c>
      <c r="D431" s="661" t="s">
        <v>4915</v>
      </c>
      <c r="E431" s="661" t="s">
        <v>4913</v>
      </c>
      <c r="F431" s="664"/>
      <c r="G431" s="664"/>
      <c r="H431" s="664"/>
      <c r="I431" s="664"/>
      <c r="J431" s="664">
        <v>2</v>
      </c>
      <c r="K431" s="664">
        <v>2495.56</v>
      </c>
      <c r="L431" s="664"/>
      <c r="M431" s="664">
        <v>1247.78</v>
      </c>
      <c r="N431" s="664"/>
      <c r="O431" s="664"/>
      <c r="P431" s="677"/>
      <c r="Q431" s="665"/>
    </row>
    <row r="432" spans="1:17" ht="14.4" customHeight="1" x14ac:dyDescent="0.3">
      <c r="A432" s="660" t="s">
        <v>564</v>
      </c>
      <c r="B432" s="661" t="s">
        <v>4778</v>
      </c>
      <c r="C432" s="661" t="s">
        <v>4430</v>
      </c>
      <c r="D432" s="661" t="s">
        <v>4916</v>
      </c>
      <c r="E432" s="661" t="s">
        <v>4917</v>
      </c>
      <c r="F432" s="664"/>
      <c r="G432" s="664"/>
      <c r="H432" s="664"/>
      <c r="I432" s="664"/>
      <c r="J432" s="664"/>
      <c r="K432" s="664"/>
      <c r="L432" s="664"/>
      <c r="M432" s="664"/>
      <c r="N432" s="664">
        <v>4</v>
      </c>
      <c r="O432" s="664">
        <v>1998.12</v>
      </c>
      <c r="P432" s="677"/>
      <c r="Q432" s="665">
        <v>499.53</v>
      </c>
    </row>
    <row r="433" spans="1:17" ht="14.4" customHeight="1" x14ac:dyDescent="0.3">
      <c r="A433" s="660" t="s">
        <v>564</v>
      </c>
      <c r="B433" s="661" t="s">
        <v>4778</v>
      </c>
      <c r="C433" s="661" t="s">
        <v>4430</v>
      </c>
      <c r="D433" s="661" t="s">
        <v>4918</v>
      </c>
      <c r="E433" s="661" t="s">
        <v>4919</v>
      </c>
      <c r="F433" s="664"/>
      <c r="G433" s="664"/>
      <c r="H433" s="664"/>
      <c r="I433" s="664"/>
      <c r="J433" s="664"/>
      <c r="K433" s="664"/>
      <c r="L433" s="664"/>
      <c r="M433" s="664"/>
      <c r="N433" s="664">
        <v>1</v>
      </c>
      <c r="O433" s="664">
        <v>9657.8700000000008</v>
      </c>
      <c r="P433" s="677"/>
      <c r="Q433" s="665">
        <v>9657.8700000000008</v>
      </c>
    </row>
    <row r="434" spans="1:17" ht="14.4" customHeight="1" x14ac:dyDescent="0.3">
      <c r="A434" s="660" t="s">
        <v>564</v>
      </c>
      <c r="B434" s="661" t="s">
        <v>4778</v>
      </c>
      <c r="C434" s="661" t="s">
        <v>4430</v>
      </c>
      <c r="D434" s="661" t="s">
        <v>4920</v>
      </c>
      <c r="E434" s="661" t="s">
        <v>4921</v>
      </c>
      <c r="F434" s="664">
        <v>1</v>
      </c>
      <c r="G434" s="664">
        <v>4348.4799999999996</v>
      </c>
      <c r="H434" s="664">
        <v>1</v>
      </c>
      <c r="I434" s="664">
        <v>4348.4799999999996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564</v>
      </c>
      <c r="B435" s="661" t="s">
        <v>4778</v>
      </c>
      <c r="C435" s="661" t="s">
        <v>4430</v>
      </c>
      <c r="D435" s="661" t="s">
        <v>4922</v>
      </c>
      <c r="E435" s="661" t="s">
        <v>4923</v>
      </c>
      <c r="F435" s="664">
        <v>1</v>
      </c>
      <c r="G435" s="664">
        <v>5440.91</v>
      </c>
      <c r="H435" s="664">
        <v>1</v>
      </c>
      <c r="I435" s="664">
        <v>5440.91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564</v>
      </c>
      <c r="B436" s="661" t="s">
        <v>4778</v>
      </c>
      <c r="C436" s="661" t="s">
        <v>4430</v>
      </c>
      <c r="D436" s="661" t="s">
        <v>4924</v>
      </c>
      <c r="E436" s="661" t="s">
        <v>4925</v>
      </c>
      <c r="F436" s="664"/>
      <c r="G436" s="664"/>
      <c r="H436" s="664"/>
      <c r="I436" s="664"/>
      <c r="J436" s="664">
        <v>1</v>
      </c>
      <c r="K436" s="664">
        <v>6570.55</v>
      </c>
      <c r="L436" s="664"/>
      <c r="M436" s="664">
        <v>6570.55</v>
      </c>
      <c r="N436" s="664"/>
      <c r="O436" s="664"/>
      <c r="P436" s="677"/>
      <c r="Q436" s="665"/>
    </row>
    <row r="437" spans="1:17" ht="14.4" customHeight="1" x14ac:dyDescent="0.3">
      <c r="A437" s="660" t="s">
        <v>564</v>
      </c>
      <c r="B437" s="661" t="s">
        <v>4778</v>
      </c>
      <c r="C437" s="661" t="s">
        <v>4430</v>
      </c>
      <c r="D437" s="661" t="s">
        <v>4926</v>
      </c>
      <c r="E437" s="661" t="s">
        <v>4927</v>
      </c>
      <c r="F437" s="664"/>
      <c r="G437" s="664"/>
      <c r="H437" s="664"/>
      <c r="I437" s="664"/>
      <c r="J437" s="664">
        <v>1</v>
      </c>
      <c r="K437" s="664">
        <v>265.31</v>
      </c>
      <c r="L437" s="664"/>
      <c r="M437" s="664">
        <v>265.31</v>
      </c>
      <c r="N437" s="664"/>
      <c r="O437" s="664"/>
      <c r="P437" s="677"/>
      <c r="Q437" s="665"/>
    </row>
    <row r="438" spans="1:17" ht="14.4" customHeight="1" x14ac:dyDescent="0.3">
      <c r="A438" s="660" t="s">
        <v>564</v>
      </c>
      <c r="B438" s="661" t="s">
        <v>4778</v>
      </c>
      <c r="C438" s="661" t="s">
        <v>4430</v>
      </c>
      <c r="D438" s="661" t="s">
        <v>4928</v>
      </c>
      <c r="E438" s="661" t="s">
        <v>4907</v>
      </c>
      <c r="F438" s="664"/>
      <c r="G438" s="664"/>
      <c r="H438" s="664"/>
      <c r="I438" s="664"/>
      <c r="J438" s="664">
        <v>10</v>
      </c>
      <c r="K438" s="664">
        <v>963.8</v>
      </c>
      <c r="L438" s="664"/>
      <c r="M438" s="664">
        <v>96.38</v>
      </c>
      <c r="N438" s="664"/>
      <c r="O438" s="664"/>
      <c r="P438" s="677"/>
      <c r="Q438" s="665"/>
    </row>
    <row r="439" spans="1:17" ht="14.4" customHeight="1" x14ac:dyDescent="0.3">
      <c r="A439" s="660" t="s">
        <v>564</v>
      </c>
      <c r="B439" s="661" t="s">
        <v>4778</v>
      </c>
      <c r="C439" s="661" t="s">
        <v>4430</v>
      </c>
      <c r="D439" s="661" t="s">
        <v>4929</v>
      </c>
      <c r="E439" s="661" t="s">
        <v>4907</v>
      </c>
      <c r="F439" s="664"/>
      <c r="G439" s="664"/>
      <c r="H439" s="664"/>
      <c r="I439" s="664"/>
      <c r="J439" s="664">
        <v>5</v>
      </c>
      <c r="K439" s="664">
        <v>606.25</v>
      </c>
      <c r="L439" s="664"/>
      <c r="M439" s="664">
        <v>121.25</v>
      </c>
      <c r="N439" s="664">
        <v>4</v>
      </c>
      <c r="O439" s="664">
        <v>485</v>
      </c>
      <c r="P439" s="677"/>
      <c r="Q439" s="665">
        <v>121.25</v>
      </c>
    </row>
    <row r="440" spans="1:17" ht="14.4" customHeight="1" x14ac:dyDescent="0.3">
      <c r="A440" s="660" t="s">
        <v>564</v>
      </c>
      <c r="B440" s="661" t="s">
        <v>4778</v>
      </c>
      <c r="C440" s="661" t="s">
        <v>4430</v>
      </c>
      <c r="D440" s="661" t="s">
        <v>4930</v>
      </c>
      <c r="E440" s="661" t="s">
        <v>4931</v>
      </c>
      <c r="F440" s="664"/>
      <c r="G440" s="664"/>
      <c r="H440" s="664"/>
      <c r="I440" s="664"/>
      <c r="J440" s="664">
        <v>2</v>
      </c>
      <c r="K440" s="664">
        <v>2495.56</v>
      </c>
      <c r="L440" s="664"/>
      <c r="M440" s="664">
        <v>1247.78</v>
      </c>
      <c r="N440" s="664"/>
      <c r="O440" s="664"/>
      <c r="P440" s="677"/>
      <c r="Q440" s="665"/>
    </row>
    <row r="441" spans="1:17" ht="14.4" customHeight="1" x14ac:dyDescent="0.3">
      <c r="A441" s="660" t="s">
        <v>564</v>
      </c>
      <c r="B441" s="661" t="s">
        <v>4778</v>
      </c>
      <c r="C441" s="661" t="s">
        <v>4430</v>
      </c>
      <c r="D441" s="661" t="s">
        <v>4932</v>
      </c>
      <c r="E441" s="661" t="s">
        <v>4931</v>
      </c>
      <c r="F441" s="664"/>
      <c r="G441" s="664"/>
      <c r="H441" s="664"/>
      <c r="I441" s="664"/>
      <c r="J441" s="664">
        <v>3</v>
      </c>
      <c r="K441" s="664">
        <v>4265.67</v>
      </c>
      <c r="L441" s="664"/>
      <c r="M441" s="664">
        <v>1421.89</v>
      </c>
      <c r="N441" s="664"/>
      <c r="O441" s="664"/>
      <c r="P441" s="677"/>
      <c r="Q441" s="665"/>
    </row>
    <row r="442" spans="1:17" ht="14.4" customHeight="1" x14ac:dyDescent="0.3">
      <c r="A442" s="660" t="s">
        <v>564</v>
      </c>
      <c r="B442" s="661" t="s">
        <v>4778</v>
      </c>
      <c r="C442" s="661" t="s">
        <v>4430</v>
      </c>
      <c r="D442" s="661" t="s">
        <v>4933</v>
      </c>
      <c r="E442" s="661" t="s">
        <v>4931</v>
      </c>
      <c r="F442" s="664"/>
      <c r="G442" s="664"/>
      <c r="H442" s="664"/>
      <c r="I442" s="664"/>
      <c r="J442" s="664">
        <v>4</v>
      </c>
      <c r="K442" s="664">
        <v>6624.44</v>
      </c>
      <c r="L442" s="664"/>
      <c r="M442" s="664">
        <v>1656.11</v>
      </c>
      <c r="N442" s="664"/>
      <c r="O442" s="664"/>
      <c r="P442" s="677"/>
      <c r="Q442" s="665"/>
    </row>
    <row r="443" spans="1:17" ht="14.4" customHeight="1" x14ac:dyDescent="0.3">
      <c r="A443" s="660" t="s">
        <v>564</v>
      </c>
      <c r="B443" s="661" t="s">
        <v>4778</v>
      </c>
      <c r="C443" s="661" t="s">
        <v>4430</v>
      </c>
      <c r="D443" s="661" t="s">
        <v>4934</v>
      </c>
      <c r="E443" s="661" t="s">
        <v>4935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1419.82</v>
      </c>
      <c r="P443" s="677"/>
      <c r="Q443" s="665">
        <v>1419.82</v>
      </c>
    </row>
    <row r="444" spans="1:17" ht="14.4" customHeight="1" x14ac:dyDescent="0.3">
      <c r="A444" s="660" t="s">
        <v>564</v>
      </c>
      <c r="B444" s="661" t="s">
        <v>4778</v>
      </c>
      <c r="C444" s="661" t="s">
        <v>4430</v>
      </c>
      <c r="D444" s="661" t="s">
        <v>4936</v>
      </c>
      <c r="E444" s="661" t="s">
        <v>4935</v>
      </c>
      <c r="F444" s="664"/>
      <c r="G444" s="664"/>
      <c r="H444" s="664"/>
      <c r="I444" s="664"/>
      <c r="J444" s="664"/>
      <c r="K444" s="664"/>
      <c r="L444" s="664"/>
      <c r="M444" s="664"/>
      <c r="N444" s="664">
        <v>4</v>
      </c>
      <c r="O444" s="664">
        <v>6189.16</v>
      </c>
      <c r="P444" s="677"/>
      <c r="Q444" s="665">
        <v>1547.29</v>
      </c>
    </row>
    <row r="445" spans="1:17" ht="14.4" customHeight="1" x14ac:dyDescent="0.3">
      <c r="A445" s="660" t="s">
        <v>564</v>
      </c>
      <c r="B445" s="661" t="s">
        <v>4778</v>
      </c>
      <c r="C445" s="661" t="s">
        <v>4430</v>
      </c>
      <c r="D445" s="661" t="s">
        <v>4937</v>
      </c>
      <c r="E445" s="661" t="s">
        <v>4938</v>
      </c>
      <c r="F445" s="664"/>
      <c r="G445" s="664"/>
      <c r="H445" s="664"/>
      <c r="I445" s="664"/>
      <c r="J445" s="664">
        <v>1</v>
      </c>
      <c r="K445" s="664">
        <v>10628.95</v>
      </c>
      <c r="L445" s="664"/>
      <c r="M445" s="664">
        <v>10628.95</v>
      </c>
      <c r="N445" s="664"/>
      <c r="O445" s="664"/>
      <c r="P445" s="677"/>
      <c r="Q445" s="665"/>
    </row>
    <row r="446" spans="1:17" ht="14.4" customHeight="1" x14ac:dyDescent="0.3">
      <c r="A446" s="660" t="s">
        <v>564</v>
      </c>
      <c r="B446" s="661" t="s">
        <v>4778</v>
      </c>
      <c r="C446" s="661" t="s">
        <v>4430</v>
      </c>
      <c r="D446" s="661" t="s">
        <v>4939</v>
      </c>
      <c r="E446" s="661" t="s">
        <v>4940</v>
      </c>
      <c r="F446" s="664"/>
      <c r="G446" s="664"/>
      <c r="H446" s="664"/>
      <c r="I446" s="664"/>
      <c r="J446" s="664">
        <v>2</v>
      </c>
      <c r="K446" s="664">
        <v>6848.4</v>
      </c>
      <c r="L446" s="664"/>
      <c r="M446" s="664">
        <v>3424.2</v>
      </c>
      <c r="N446" s="664"/>
      <c r="O446" s="664"/>
      <c r="P446" s="677"/>
      <c r="Q446" s="665"/>
    </row>
    <row r="447" spans="1:17" ht="14.4" customHeight="1" x14ac:dyDescent="0.3">
      <c r="A447" s="660" t="s">
        <v>564</v>
      </c>
      <c r="B447" s="661" t="s">
        <v>4778</v>
      </c>
      <c r="C447" s="661" t="s">
        <v>4430</v>
      </c>
      <c r="D447" s="661" t="s">
        <v>4941</v>
      </c>
      <c r="E447" s="661" t="s">
        <v>4942</v>
      </c>
      <c r="F447" s="664">
        <v>1</v>
      </c>
      <c r="G447" s="664">
        <v>12468</v>
      </c>
      <c r="H447" s="664">
        <v>1</v>
      </c>
      <c r="I447" s="664">
        <v>12468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564</v>
      </c>
      <c r="B448" s="661" t="s">
        <v>4778</v>
      </c>
      <c r="C448" s="661" t="s">
        <v>4430</v>
      </c>
      <c r="D448" s="661" t="s">
        <v>4943</v>
      </c>
      <c r="E448" s="661" t="s">
        <v>4942</v>
      </c>
      <c r="F448" s="664"/>
      <c r="G448" s="664"/>
      <c r="H448" s="664"/>
      <c r="I448" s="664"/>
      <c r="J448" s="664">
        <v>2</v>
      </c>
      <c r="K448" s="664">
        <v>57900</v>
      </c>
      <c r="L448" s="664"/>
      <c r="M448" s="664">
        <v>28950</v>
      </c>
      <c r="N448" s="664"/>
      <c r="O448" s="664"/>
      <c r="P448" s="677"/>
      <c r="Q448" s="665"/>
    </row>
    <row r="449" spans="1:17" ht="14.4" customHeight="1" x14ac:dyDescent="0.3">
      <c r="A449" s="660" t="s">
        <v>564</v>
      </c>
      <c r="B449" s="661" t="s">
        <v>4778</v>
      </c>
      <c r="C449" s="661" t="s">
        <v>4430</v>
      </c>
      <c r="D449" s="661" t="s">
        <v>4944</v>
      </c>
      <c r="E449" s="661" t="s">
        <v>4945</v>
      </c>
      <c r="F449" s="664">
        <v>1</v>
      </c>
      <c r="G449" s="664">
        <v>595</v>
      </c>
      <c r="H449" s="664">
        <v>1</v>
      </c>
      <c r="I449" s="664">
        <v>595</v>
      </c>
      <c r="J449" s="664">
        <v>1</v>
      </c>
      <c r="K449" s="664">
        <v>595</v>
      </c>
      <c r="L449" s="664">
        <v>1</v>
      </c>
      <c r="M449" s="664">
        <v>595</v>
      </c>
      <c r="N449" s="664"/>
      <c r="O449" s="664"/>
      <c r="P449" s="677"/>
      <c r="Q449" s="665"/>
    </row>
    <row r="450" spans="1:17" ht="14.4" customHeight="1" x14ac:dyDescent="0.3">
      <c r="A450" s="660" t="s">
        <v>564</v>
      </c>
      <c r="B450" s="661" t="s">
        <v>4778</v>
      </c>
      <c r="C450" s="661" t="s">
        <v>4430</v>
      </c>
      <c r="D450" s="661" t="s">
        <v>4946</v>
      </c>
      <c r="E450" s="661" t="s">
        <v>4947</v>
      </c>
      <c r="F450" s="664"/>
      <c r="G450" s="664"/>
      <c r="H450" s="664"/>
      <c r="I450" s="664"/>
      <c r="J450" s="664">
        <v>1</v>
      </c>
      <c r="K450" s="664">
        <v>15998.9</v>
      </c>
      <c r="L450" s="664"/>
      <c r="M450" s="664">
        <v>15998.9</v>
      </c>
      <c r="N450" s="664"/>
      <c r="O450" s="664"/>
      <c r="P450" s="677"/>
      <c r="Q450" s="665"/>
    </row>
    <row r="451" spans="1:17" ht="14.4" customHeight="1" x14ac:dyDescent="0.3">
      <c r="A451" s="660" t="s">
        <v>564</v>
      </c>
      <c r="B451" s="661" t="s">
        <v>4778</v>
      </c>
      <c r="C451" s="661" t="s">
        <v>4430</v>
      </c>
      <c r="D451" s="661" t="s">
        <v>4948</v>
      </c>
      <c r="E451" s="661" t="s">
        <v>4949</v>
      </c>
      <c r="F451" s="664"/>
      <c r="G451" s="664"/>
      <c r="H451" s="664"/>
      <c r="I451" s="664"/>
      <c r="J451" s="664">
        <v>1</v>
      </c>
      <c r="K451" s="664">
        <v>11201.4</v>
      </c>
      <c r="L451" s="664"/>
      <c r="M451" s="664">
        <v>11201.4</v>
      </c>
      <c r="N451" s="664"/>
      <c r="O451" s="664"/>
      <c r="P451" s="677"/>
      <c r="Q451" s="665"/>
    </row>
    <row r="452" spans="1:17" ht="14.4" customHeight="1" x14ac:dyDescent="0.3">
      <c r="A452" s="660" t="s">
        <v>564</v>
      </c>
      <c r="B452" s="661" t="s">
        <v>4778</v>
      </c>
      <c r="C452" s="661" t="s">
        <v>4430</v>
      </c>
      <c r="D452" s="661" t="s">
        <v>4950</v>
      </c>
      <c r="E452" s="661" t="s">
        <v>4951</v>
      </c>
      <c r="F452" s="664">
        <v>1</v>
      </c>
      <c r="G452" s="664">
        <v>9701</v>
      </c>
      <c r="H452" s="664">
        <v>1</v>
      </c>
      <c r="I452" s="664">
        <v>9701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564</v>
      </c>
      <c r="B453" s="661" t="s">
        <v>4778</v>
      </c>
      <c r="C453" s="661" t="s">
        <v>4430</v>
      </c>
      <c r="D453" s="661" t="s">
        <v>4952</v>
      </c>
      <c r="E453" s="661" t="s">
        <v>4953</v>
      </c>
      <c r="F453" s="664">
        <v>1</v>
      </c>
      <c r="G453" s="664">
        <v>23608.2</v>
      </c>
      <c r="H453" s="664">
        <v>1</v>
      </c>
      <c r="I453" s="664">
        <v>23608.2</v>
      </c>
      <c r="J453" s="664">
        <v>1</v>
      </c>
      <c r="K453" s="664">
        <v>23608.2</v>
      </c>
      <c r="L453" s="664">
        <v>1</v>
      </c>
      <c r="M453" s="664">
        <v>23608.2</v>
      </c>
      <c r="N453" s="664"/>
      <c r="O453" s="664"/>
      <c r="P453" s="677"/>
      <c r="Q453" s="665"/>
    </row>
    <row r="454" spans="1:17" ht="14.4" customHeight="1" x14ac:dyDescent="0.3">
      <c r="A454" s="660" t="s">
        <v>564</v>
      </c>
      <c r="B454" s="661" t="s">
        <v>4778</v>
      </c>
      <c r="C454" s="661" t="s">
        <v>4430</v>
      </c>
      <c r="D454" s="661" t="s">
        <v>4954</v>
      </c>
      <c r="E454" s="661" t="s">
        <v>4955</v>
      </c>
      <c r="F454" s="664">
        <v>1</v>
      </c>
      <c r="G454" s="664">
        <v>223.85</v>
      </c>
      <c r="H454" s="664">
        <v>1</v>
      </c>
      <c r="I454" s="664">
        <v>223.85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564</v>
      </c>
      <c r="B455" s="661" t="s">
        <v>4778</v>
      </c>
      <c r="C455" s="661" t="s">
        <v>4430</v>
      </c>
      <c r="D455" s="661" t="s">
        <v>4956</v>
      </c>
      <c r="E455" s="661" t="s">
        <v>4957</v>
      </c>
      <c r="F455" s="664">
        <v>1</v>
      </c>
      <c r="G455" s="664">
        <v>9375.98</v>
      </c>
      <c r="H455" s="664">
        <v>1</v>
      </c>
      <c r="I455" s="664">
        <v>9375.98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564</v>
      </c>
      <c r="B456" s="661" t="s">
        <v>4778</v>
      </c>
      <c r="C456" s="661" t="s">
        <v>4430</v>
      </c>
      <c r="D456" s="661" t="s">
        <v>4958</v>
      </c>
      <c r="E456" s="661" t="s">
        <v>4959</v>
      </c>
      <c r="F456" s="664">
        <v>4</v>
      </c>
      <c r="G456" s="664">
        <v>26388.32</v>
      </c>
      <c r="H456" s="664">
        <v>1</v>
      </c>
      <c r="I456" s="664">
        <v>6597.08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564</v>
      </c>
      <c r="B457" s="661" t="s">
        <v>4778</v>
      </c>
      <c r="C457" s="661" t="s">
        <v>4430</v>
      </c>
      <c r="D457" s="661" t="s">
        <v>4960</v>
      </c>
      <c r="E457" s="661" t="s">
        <v>4961</v>
      </c>
      <c r="F457" s="664">
        <v>2</v>
      </c>
      <c r="G457" s="664">
        <v>138457.98000000001</v>
      </c>
      <c r="H457" s="664">
        <v>1</v>
      </c>
      <c r="I457" s="664">
        <v>69228.990000000005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564</v>
      </c>
      <c r="B458" s="661" t="s">
        <v>4778</v>
      </c>
      <c r="C458" s="661" t="s">
        <v>4430</v>
      </c>
      <c r="D458" s="661" t="s">
        <v>4962</v>
      </c>
      <c r="E458" s="661" t="s">
        <v>4963</v>
      </c>
      <c r="F458" s="664"/>
      <c r="G458" s="664"/>
      <c r="H458" s="664"/>
      <c r="I458" s="664"/>
      <c r="J458" s="664">
        <v>2</v>
      </c>
      <c r="K458" s="664">
        <v>3592</v>
      </c>
      <c r="L458" s="664"/>
      <c r="M458" s="664">
        <v>1796</v>
      </c>
      <c r="N458" s="664"/>
      <c r="O458" s="664"/>
      <c r="P458" s="677"/>
      <c r="Q458" s="665"/>
    </row>
    <row r="459" spans="1:17" ht="14.4" customHeight="1" x14ac:dyDescent="0.3">
      <c r="A459" s="660" t="s">
        <v>564</v>
      </c>
      <c r="B459" s="661" t="s">
        <v>4778</v>
      </c>
      <c r="C459" s="661" t="s">
        <v>4430</v>
      </c>
      <c r="D459" s="661" t="s">
        <v>4964</v>
      </c>
      <c r="E459" s="661" t="s">
        <v>4965</v>
      </c>
      <c r="F459" s="664">
        <v>2</v>
      </c>
      <c r="G459" s="664">
        <v>3592</v>
      </c>
      <c r="H459" s="664">
        <v>1</v>
      </c>
      <c r="I459" s="664">
        <v>1796</v>
      </c>
      <c r="J459" s="664">
        <v>1</v>
      </c>
      <c r="K459" s="664">
        <v>1796</v>
      </c>
      <c r="L459" s="664">
        <v>0.5</v>
      </c>
      <c r="M459" s="664">
        <v>1796</v>
      </c>
      <c r="N459" s="664"/>
      <c r="O459" s="664"/>
      <c r="P459" s="677"/>
      <c r="Q459" s="665"/>
    </row>
    <row r="460" spans="1:17" ht="14.4" customHeight="1" x14ac:dyDescent="0.3">
      <c r="A460" s="660" t="s">
        <v>564</v>
      </c>
      <c r="B460" s="661" t="s">
        <v>4778</v>
      </c>
      <c r="C460" s="661" t="s">
        <v>4430</v>
      </c>
      <c r="D460" s="661" t="s">
        <v>4966</v>
      </c>
      <c r="E460" s="661" t="s">
        <v>4967</v>
      </c>
      <c r="F460" s="664">
        <v>1</v>
      </c>
      <c r="G460" s="664">
        <v>1796</v>
      </c>
      <c r="H460" s="664">
        <v>1</v>
      </c>
      <c r="I460" s="664">
        <v>1796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564</v>
      </c>
      <c r="B461" s="661" t="s">
        <v>4778</v>
      </c>
      <c r="C461" s="661" t="s">
        <v>4430</v>
      </c>
      <c r="D461" s="661" t="s">
        <v>4968</v>
      </c>
      <c r="E461" s="661" t="s">
        <v>4969</v>
      </c>
      <c r="F461" s="664">
        <v>1</v>
      </c>
      <c r="G461" s="664">
        <v>3360</v>
      </c>
      <c r="H461" s="664">
        <v>1</v>
      </c>
      <c r="I461" s="664">
        <v>3360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564</v>
      </c>
      <c r="B462" s="661" t="s">
        <v>4778</v>
      </c>
      <c r="C462" s="661" t="s">
        <v>4430</v>
      </c>
      <c r="D462" s="661" t="s">
        <v>4970</v>
      </c>
      <c r="E462" s="661" t="s">
        <v>4971</v>
      </c>
      <c r="F462" s="664"/>
      <c r="G462" s="664"/>
      <c r="H462" s="664"/>
      <c r="I462" s="664"/>
      <c r="J462" s="664">
        <v>1</v>
      </c>
      <c r="K462" s="664">
        <v>3360</v>
      </c>
      <c r="L462" s="664"/>
      <c r="M462" s="664">
        <v>3360</v>
      </c>
      <c r="N462" s="664"/>
      <c r="O462" s="664"/>
      <c r="P462" s="677"/>
      <c r="Q462" s="665"/>
    </row>
    <row r="463" spans="1:17" ht="14.4" customHeight="1" x14ac:dyDescent="0.3">
      <c r="A463" s="660" t="s">
        <v>564</v>
      </c>
      <c r="B463" s="661" t="s">
        <v>4778</v>
      </c>
      <c r="C463" s="661" t="s">
        <v>4430</v>
      </c>
      <c r="D463" s="661" t="s">
        <v>4972</v>
      </c>
      <c r="E463" s="661" t="s">
        <v>4973</v>
      </c>
      <c r="F463" s="664">
        <v>1</v>
      </c>
      <c r="G463" s="664">
        <v>10980.7</v>
      </c>
      <c r="H463" s="664">
        <v>1</v>
      </c>
      <c r="I463" s="664">
        <v>10980.7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564</v>
      </c>
      <c r="B464" s="661" t="s">
        <v>4778</v>
      </c>
      <c r="C464" s="661" t="s">
        <v>4430</v>
      </c>
      <c r="D464" s="661" t="s">
        <v>4974</v>
      </c>
      <c r="E464" s="661" t="s">
        <v>4975</v>
      </c>
      <c r="F464" s="664">
        <v>10</v>
      </c>
      <c r="G464" s="664">
        <v>15082.2</v>
      </c>
      <c r="H464" s="664">
        <v>1</v>
      </c>
      <c r="I464" s="664">
        <v>1508.22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564</v>
      </c>
      <c r="B465" s="661" t="s">
        <v>4778</v>
      </c>
      <c r="C465" s="661" t="s">
        <v>4430</v>
      </c>
      <c r="D465" s="661" t="s">
        <v>4976</v>
      </c>
      <c r="E465" s="661" t="s">
        <v>4977</v>
      </c>
      <c r="F465" s="664">
        <v>3</v>
      </c>
      <c r="G465" s="664">
        <v>25527</v>
      </c>
      <c r="H465" s="664">
        <v>1</v>
      </c>
      <c r="I465" s="664">
        <v>8509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564</v>
      </c>
      <c r="B466" s="661" t="s">
        <v>4778</v>
      </c>
      <c r="C466" s="661" t="s">
        <v>4430</v>
      </c>
      <c r="D466" s="661" t="s">
        <v>4978</v>
      </c>
      <c r="E466" s="661" t="s">
        <v>4979</v>
      </c>
      <c r="F466" s="664">
        <v>2</v>
      </c>
      <c r="G466" s="664">
        <v>11344</v>
      </c>
      <c r="H466" s="664">
        <v>1</v>
      </c>
      <c r="I466" s="664">
        <v>5672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564</v>
      </c>
      <c r="B467" s="661" t="s">
        <v>4778</v>
      </c>
      <c r="C467" s="661" t="s">
        <v>4430</v>
      </c>
      <c r="D467" s="661" t="s">
        <v>4980</v>
      </c>
      <c r="E467" s="661" t="s">
        <v>4981</v>
      </c>
      <c r="F467" s="664"/>
      <c r="G467" s="664"/>
      <c r="H467" s="664"/>
      <c r="I467" s="664"/>
      <c r="J467" s="664"/>
      <c r="K467" s="664"/>
      <c r="L467" s="664"/>
      <c r="M467" s="664"/>
      <c r="N467" s="664">
        <v>1</v>
      </c>
      <c r="O467" s="664">
        <v>361.69</v>
      </c>
      <c r="P467" s="677"/>
      <c r="Q467" s="665">
        <v>361.69</v>
      </c>
    </row>
    <row r="468" spans="1:17" ht="14.4" customHeight="1" x14ac:dyDescent="0.3">
      <c r="A468" s="660" t="s">
        <v>564</v>
      </c>
      <c r="B468" s="661" t="s">
        <v>4778</v>
      </c>
      <c r="C468" s="661" t="s">
        <v>4430</v>
      </c>
      <c r="D468" s="661" t="s">
        <v>4982</v>
      </c>
      <c r="E468" s="661" t="s">
        <v>4983</v>
      </c>
      <c r="F468" s="664">
        <v>1</v>
      </c>
      <c r="G468" s="664">
        <v>4959</v>
      </c>
      <c r="H468" s="664">
        <v>1</v>
      </c>
      <c r="I468" s="664">
        <v>4959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564</v>
      </c>
      <c r="B469" s="661" t="s">
        <v>4778</v>
      </c>
      <c r="C469" s="661" t="s">
        <v>4430</v>
      </c>
      <c r="D469" s="661" t="s">
        <v>4984</v>
      </c>
      <c r="E469" s="661" t="s">
        <v>4985</v>
      </c>
      <c r="F469" s="664">
        <v>8</v>
      </c>
      <c r="G469" s="664">
        <v>49306</v>
      </c>
      <c r="H469" s="664">
        <v>1</v>
      </c>
      <c r="I469" s="664">
        <v>6163.25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564</v>
      </c>
      <c r="B470" s="661" t="s">
        <v>4778</v>
      </c>
      <c r="C470" s="661" t="s">
        <v>4430</v>
      </c>
      <c r="D470" s="661" t="s">
        <v>4986</v>
      </c>
      <c r="E470" s="661" t="s">
        <v>4985</v>
      </c>
      <c r="F470" s="664">
        <v>10</v>
      </c>
      <c r="G470" s="664">
        <v>10716</v>
      </c>
      <c r="H470" s="664">
        <v>1</v>
      </c>
      <c r="I470" s="664">
        <v>1071.5999999999999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564</v>
      </c>
      <c r="B471" s="661" t="s">
        <v>4778</v>
      </c>
      <c r="C471" s="661" t="s">
        <v>4430</v>
      </c>
      <c r="D471" s="661" t="s">
        <v>4987</v>
      </c>
      <c r="E471" s="661" t="s">
        <v>4988</v>
      </c>
      <c r="F471" s="664"/>
      <c r="G471" s="664"/>
      <c r="H471" s="664"/>
      <c r="I471" s="664"/>
      <c r="J471" s="664"/>
      <c r="K471" s="664"/>
      <c r="L471" s="664"/>
      <c r="M471" s="664"/>
      <c r="N471" s="664">
        <v>1</v>
      </c>
      <c r="O471" s="664">
        <v>852.31</v>
      </c>
      <c r="P471" s="677"/>
      <c r="Q471" s="665">
        <v>852.31</v>
      </c>
    </row>
    <row r="472" spans="1:17" ht="14.4" customHeight="1" x14ac:dyDescent="0.3">
      <c r="A472" s="660" t="s">
        <v>564</v>
      </c>
      <c r="B472" s="661" t="s">
        <v>4778</v>
      </c>
      <c r="C472" s="661" t="s">
        <v>4430</v>
      </c>
      <c r="D472" s="661" t="s">
        <v>4989</v>
      </c>
      <c r="E472" s="661" t="s">
        <v>4990</v>
      </c>
      <c r="F472" s="664"/>
      <c r="G472" s="664"/>
      <c r="H472" s="664"/>
      <c r="I472" s="664"/>
      <c r="J472" s="664">
        <v>0.2</v>
      </c>
      <c r="K472" s="664">
        <v>490.76</v>
      </c>
      <c r="L472" s="664"/>
      <c r="M472" s="664">
        <v>2453.7999999999997</v>
      </c>
      <c r="N472" s="664"/>
      <c r="O472" s="664"/>
      <c r="P472" s="677"/>
      <c r="Q472" s="665"/>
    </row>
    <row r="473" spans="1:17" ht="14.4" customHeight="1" x14ac:dyDescent="0.3">
      <c r="A473" s="660" t="s">
        <v>564</v>
      </c>
      <c r="B473" s="661" t="s">
        <v>4778</v>
      </c>
      <c r="C473" s="661" t="s">
        <v>4430</v>
      </c>
      <c r="D473" s="661" t="s">
        <v>4991</v>
      </c>
      <c r="E473" s="661" t="s">
        <v>4990</v>
      </c>
      <c r="F473" s="664"/>
      <c r="G473" s="664"/>
      <c r="H473" s="664"/>
      <c r="I473" s="664"/>
      <c r="J473" s="664">
        <v>0.1</v>
      </c>
      <c r="K473" s="664">
        <v>70.36</v>
      </c>
      <c r="L473" s="664"/>
      <c r="M473" s="664">
        <v>703.59999999999991</v>
      </c>
      <c r="N473" s="664"/>
      <c r="O473" s="664"/>
      <c r="P473" s="677"/>
      <c r="Q473" s="665"/>
    </row>
    <row r="474" spans="1:17" ht="14.4" customHeight="1" x14ac:dyDescent="0.3">
      <c r="A474" s="660" t="s">
        <v>564</v>
      </c>
      <c r="B474" s="661" t="s">
        <v>4778</v>
      </c>
      <c r="C474" s="661" t="s">
        <v>4430</v>
      </c>
      <c r="D474" s="661" t="s">
        <v>4992</v>
      </c>
      <c r="E474" s="661" t="s">
        <v>4990</v>
      </c>
      <c r="F474" s="664"/>
      <c r="G474" s="664"/>
      <c r="H474" s="664"/>
      <c r="I474" s="664"/>
      <c r="J474" s="664">
        <v>0.4</v>
      </c>
      <c r="K474" s="664">
        <v>615.6</v>
      </c>
      <c r="L474" s="664"/>
      <c r="M474" s="664">
        <v>1539</v>
      </c>
      <c r="N474" s="664"/>
      <c r="O474" s="664"/>
      <c r="P474" s="677"/>
      <c r="Q474" s="665"/>
    </row>
    <row r="475" spans="1:17" ht="14.4" customHeight="1" x14ac:dyDescent="0.3">
      <c r="A475" s="660" t="s">
        <v>564</v>
      </c>
      <c r="B475" s="661" t="s">
        <v>4778</v>
      </c>
      <c r="C475" s="661" t="s">
        <v>4430</v>
      </c>
      <c r="D475" s="661" t="s">
        <v>4993</v>
      </c>
      <c r="E475" s="661" t="s">
        <v>4990</v>
      </c>
      <c r="F475" s="664"/>
      <c r="G475" s="664"/>
      <c r="H475" s="664"/>
      <c r="I475" s="664"/>
      <c r="J475" s="664">
        <v>0.3</v>
      </c>
      <c r="K475" s="664">
        <v>531.92999999999995</v>
      </c>
      <c r="L475" s="664"/>
      <c r="M475" s="664">
        <v>1773.1</v>
      </c>
      <c r="N475" s="664"/>
      <c r="O475" s="664"/>
      <c r="P475" s="677"/>
      <c r="Q475" s="665"/>
    </row>
    <row r="476" spans="1:17" ht="14.4" customHeight="1" x14ac:dyDescent="0.3">
      <c r="A476" s="660" t="s">
        <v>564</v>
      </c>
      <c r="B476" s="661" t="s">
        <v>4778</v>
      </c>
      <c r="C476" s="661" t="s">
        <v>4430</v>
      </c>
      <c r="D476" s="661" t="s">
        <v>4994</v>
      </c>
      <c r="E476" s="661" t="s">
        <v>4909</v>
      </c>
      <c r="F476" s="664">
        <v>0.8</v>
      </c>
      <c r="G476" s="664">
        <v>201.63</v>
      </c>
      <c r="H476" s="664">
        <v>1</v>
      </c>
      <c r="I476" s="664">
        <v>252.03749999999999</v>
      </c>
      <c r="J476" s="664">
        <v>1.6</v>
      </c>
      <c r="K476" s="664">
        <v>403.25</v>
      </c>
      <c r="L476" s="664">
        <v>1.9999504042057235</v>
      </c>
      <c r="M476" s="664">
        <v>252.03125</v>
      </c>
      <c r="N476" s="664">
        <v>2.1</v>
      </c>
      <c r="O476" s="664">
        <v>529.27</v>
      </c>
      <c r="P476" s="677">
        <v>2.6249566036800078</v>
      </c>
      <c r="Q476" s="665">
        <v>252.0333333333333</v>
      </c>
    </row>
    <row r="477" spans="1:17" ht="14.4" customHeight="1" x14ac:dyDescent="0.3">
      <c r="A477" s="660" t="s">
        <v>564</v>
      </c>
      <c r="B477" s="661" t="s">
        <v>4778</v>
      </c>
      <c r="C477" s="661" t="s">
        <v>4430</v>
      </c>
      <c r="D477" s="661" t="s">
        <v>4995</v>
      </c>
      <c r="E477" s="661" t="s">
        <v>4909</v>
      </c>
      <c r="F477" s="664">
        <v>4</v>
      </c>
      <c r="G477" s="664">
        <v>2188.8000000000002</v>
      </c>
      <c r="H477" s="664">
        <v>1</v>
      </c>
      <c r="I477" s="664">
        <v>547.20000000000005</v>
      </c>
      <c r="J477" s="664"/>
      <c r="K477" s="664"/>
      <c r="L477" s="664"/>
      <c r="M477" s="664"/>
      <c r="N477" s="664">
        <v>4</v>
      </c>
      <c r="O477" s="664">
        <v>2188.8000000000002</v>
      </c>
      <c r="P477" s="677">
        <v>1</v>
      </c>
      <c r="Q477" s="665">
        <v>547.20000000000005</v>
      </c>
    </row>
    <row r="478" spans="1:17" ht="14.4" customHeight="1" x14ac:dyDescent="0.3">
      <c r="A478" s="660" t="s">
        <v>564</v>
      </c>
      <c r="B478" s="661" t="s">
        <v>4778</v>
      </c>
      <c r="C478" s="661" t="s">
        <v>4430</v>
      </c>
      <c r="D478" s="661" t="s">
        <v>4996</v>
      </c>
      <c r="E478" s="661" t="s">
        <v>4909</v>
      </c>
      <c r="F478" s="664"/>
      <c r="G478" s="664"/>
      <c r="H478" s="664"/>
      <c r="I478" s="664"/>
      <c r="J478" s="664">
        <v>9</v>
      </c>
      <c r="K478" s="664">
        <v>16639.830000000002</v>
      </c>
      <c r="L478" s="664"/>
      <c r="M478" s="664">
        <v>1848.8700000000001</v>
      </c>
      <c r="N478" s="664">
        <v>12</v>
      </c>
      <c r="O478" s="664">
        <v>22186.44</v>
      </c>
      <c r="P478" s="677"/>
      <c r="Q478" s="665">
        <v>1848.87</v>
      </c>
    </row>
    <row r="479" spans="1:17" ht="14.4" customHeight="1" x14ac:dyDescent="0.3">
      <c r="A479" s="660" t="s">
        <v>564</v>
      </c>
      <c r="B479" s="661" t="s">
        <v>4778</v>
      </c>
      <c r="C479" s="661" t="s">
        <v>4430</v>
      </c>
      <c r="D479" s="661" t="s">
        <v>4997</v>
      </c>
      <c r="E479" s="661" t="s">
        <v>4998</v>
      </c>
      <c r="F479" s="664"/>
      <c r="G479" s="664"/>
      <c r="H479" s="664"/>
      <c r="I479" s="664"/>
      <c r="J479" s="664"/>
      <c r="K479" s="664"/>
      <c r="L479" s="664"/>
      <c r="M479" s="664"/>
      <c r="N479" s="664">
        <v>2</v>
      </c>
      <c r="O479" s="664">
        <v>2466.54</v>
      </c>
      <c r="P479" s="677"/>
      <c r="Q479" s="665">
        <v>1233.27</v>
      </c>
    </row>
    <row r="480" spans="1:17" ht="14.4" customHeight="1" x14ac:dyDescent="0.3">
      <c r="A480" s="660" t="s">
        <v>564</v>
      </c>
      <c r="B480" s="661" t="s">
        <v>4778</v>
      </c>
      <c r="C480" s="661" t="s">
        <v>4430</v>
      </c>
      <c r="D480" s="661" t="s">
        <v>4999</v>
      </c>
      <c r="E480" s="661" t="s">
        <v>5000</v>
      </c>
      <c r="F480" s="664"/>
      <c r="G480" s="664"/>
      <c r="H480" s="664"/>
      <c r="I480" s="664"/>
      <c r="J480" s="664"/>
      <c r="K480" s="664"/>
      <c r="L480" s="664"/>
      <c r="M480" s="664"/>
      <c r="N480" s="664">
        <v>1</v>
      </c>
      <c r="O480" s="664">
        <v>8704.42</v>
      </c>
      <c r="P480" s="677"/>
      <c r="Q480" s="665">
        <v>8704.42</v>
      </c>
    </row>
    <row r="481" spans="1:17" ht="14.4" customHeight="1" x14ac:dyDescent="0.3">
      <c r="A481" s="660" t="s">
        <v>564</v>
      </c>
      <c r="B481" s="661" t="s">
        <v>4778</v>
      </c>
      <c r="C481" s="661" t="s">
        <v>4430</v>
      </c>
      <c r="D481" s="661" t="s">
        <v>5001</v>
      </c>
      <c r="E481" s="661" t="s">
        <v>5002</v>
      </c>
      <c r="F481" s="664"/>
      <c r="G481" s="664"/>
      <c r="H481" s="664"/>
      <c r="I481" s="664"/>
      <c r="J481" s="664"/>
      <c r="K481" s="664"/>
      <c r="L481" s="664"/>
      <c r="M481" s="664"/>
      <c r="N481" s="664">
        <v>1</v>
      </c>
      <c r="O481" s="664">
        <v>1664.4</v>
      </c>
      <c r="P481" s="677"/>
      <c r="Q481" s="665">
        <v>1664.4</v>
      </c>
    </row>
    <row r="482" spans="1:17" ht="14.4" customHeight="1" x14ac:dyDescent="0.3">
      <c r="A482" s="660" t="s">
        <v>564</v>
      </c>
      <c r="B482" s="661" t="s">
        <v>4778</v>
      </c>
      <c r="C482" s="661" t="s">
        <v>4430</v>
      </c>
      <c r="D482" s="661" t="s">
        <v>5003</v>
      </c>
      <c r="E482" s="661" t="s">
        <v>5004</v>
      </c>
      <c r="F482" s="664">
        <v>1</v>
      </c>
      <c r="G482" s="664">
        <v>10779.22</v>
      </c>
      <c r="H482" s="664">
        <v>1</v>
      </c>
      <c r="I482" s="664">
        <v>10779.22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564</v>
      </c>
      <c r="B483" s="661" t="s">
        <v>4778</v>
      </c>
      <c r="C483" s="661" t="s">
        <v>4430</v>
      </c>
      <c r="D483" s="661" t="s">
        <v>5005</v>
      </c>
      <c r="E483" s="661" t="s">
        <v>5006</v>
      </c>
      <c r="F483" s="664">
        <v>2</v>
      </c>
      <c r="G483" s="664">
        <v>2449.96</v>
      </c>
      <c r="H483" s="664">
        <v>1</v>
      </c>
      <c r="I483" s="664">
        <v>1224.98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564</v>
      </c>
      <c r="B484" s="661" t="s">
        <v>4778</v>
      </c>
      <c r="C484" s="661" t="s">
        <v>4430</v>
      </c>
      <c r="D484" s="661" t="s">
        <v>5007</v>
      </c>
      <c r="E484" s="661" t="s">
        <v>5006</v>
      </c>
      <c r="F484" s="664">
        <v>3</v>
      </c>
      <c r="G484" s="664">
        <v>5705.19</v>
      </c>
      <c r="H484" s="664">
        <v>1</v>
      </c>
      <c r="I484" s="664">
        <v>1901.7299999999998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564</v>
      </c>
      <c r="B485" s="661" t="s">
        <v>4778</v>
      </c>
      <c r="C485" s="661" t="s">
        <v>4430</v>
      </c>
      <c r="D485" s="661" t="s">
        <v>5008</v>
      </c>
      <c r="E485" s="661" t="s">
        <v>5009</v>
      </c>
      <c r="F485" s="664">
        <v>2</v>
      </c>
      <c r="G485" s="664">
        <v>2760</v>
      </c>
      <c r="H485" s="664">
        <v>1</v>
      </c>
      <c r="I485" s="664">
        <v>1380</v>
      </c>
      <c r="J485" s="664">
        <v>1</v>
      </c>
      <c r="K485" s="664">
        <v>1380</v>
      </c>
      <c r="L485" s="664">
        <v>0.5</v>
      </c>
      <c r="M485" s="664">
        <v>1380</v>
      </c>
      <c r="N485" s="664"/>
      <c r="O485" s="664"/>
      <c r="P485" s="677"/>
      <c r="Q485" s="665"/>
    </row>
    <row r="486" spans="1:17" ht="14.4" customHeight="1" x14ac:dyDescent="0.3">
      <c r="A486" s="660" t="s">
        <v>564</v>
      </c>
      <c r="B486" s="661" t="s">
        <v>4778</v>
      </c>
      <c r="C486" s="661" t="s">
        <v>4430</v>
      </c>
      <c r="D486" s="661" t="s">
        <v>5010</v>
      </c>
      <c r="E486" s="661" t="s">
        <v>5011</v>
      </c>
      <c r="F486" s="664">
        <v>1</v>
      </c>
      <c r="G486" s="664">
        <v>1038</v>
      </c>
      <c r="H486" s="664">
        <v>1</v>
      </c>
      <c r="I486" s="664">
        <v>1038</v>
      </c>
      <c r="J486" s="664"/>
      <c r="K486" s="664"/>
      <c r="L486" s="664"/>
      <c r="M486" s="664"/>
      <c r="N486" s="664">
        <v>2</v>
      </c>
      <c r="O486" s="664">
        <v>2076</v>
      </c>
      <c r="P486" s="677">
        <v>2</v>
      </c>
      <c r="Q486" s="665">
        <v>1038</v>
      </c>
    </row>
    <row r="487" spans="1:17" ht="14.4" customHeight="1" x14ac:dyDescent="0.3">
      <c r="A487" s="660" t="s">
        <v>564</v>
      </c>
      <c r="B487" s="661" t="s">
        <v>4778</v>
      </c>
      <c r="C487" s="661" t="s">
        <v>4430</v>
      </c>
      <c r="D487" s="661" t="s">
        <v>5012</v>
      </c>
      <c r="E487" s="661" t="s">
        <v>5013</v>
      </c>
      <c r="F487" s="664">
        <v>4</v>
      </c>
      <c r="G487" s="664">
        <v>5248</v>
      </c>
      <c r="H487" s="664">
        <v>1</v>
      </c>
      <c r="I487" s="664">
        <v>1312</v>
      </c>
      <c r="J487" s="664">
        <v>1</v>
      </c>
      <c r="K487" s="664">
        <v>1312</v>
      </c>
      <c r="L487" s="664">
        <v>0.25</v>
      </c>
      <c r="M487" s="664">
        <v>1312</v>
      </c>
      <c r="N487" s="664">
        <v>1</v>
      </c>
      <c r="O487" s="664">
        <v>1312</v>
      </c>
      <c r="P487" s="677">
        <v>0.25</v>
      </c>
      <c r="Q487" s="665">
        <v>1312</v>
      </c>
    </row>
    <row r="488" spans="1:17" ht="14.4" customHeight="1" x14ac:dyDescent="0.3">
      <c r="A488" s="660" t="s">
        <v>564</v>
      </c>
      <c r="B488" s="661" t="s">
        <v>4778</v>
      </c>
      <c r="C488" s="661" t="s">
        <v>4430</v>
      </c>
      <c r="D488" s="661" t="s">
        <v>5014</v>
      </c>
      <c r="E488" s="661" t="s">
        <v>5015</v>
      </c>
      <c r="F488" s="664">
        <v>2</v>
      </c>
      <c r="G488" s="664">
        <v>3120</v>
      </c>
      <c r="H488" s="664">
        <v>1</v>
      </c>
      <c r="I488" s="664">
        <v>1560</v>
      </c>
      <c r="J488" s="664">
        <v>3</v>
      </c>
      <c r="K488" s="664">
        <v>4680</v>
      </c>
      <c r="L488" s="664">
        <v>1.5</v>
      </c>
      <c r="M488" s="664">
        <v>1560</v>
      </c>
      <c r="N488" s="664">
        <v>1</v>
      </c>
      <c r="O488" s="664">
        <v>1560</v>
      </c>
      <c r="P488" s="677">
        <v>0.5</v>
      </c>
      <c r="Q488" s="665">
        <v>1560</v>
      </c>
    </row>
    <row r="489" spans="1:17" ht="14.4" customHeight="1" x14ac:dyDescent="0.3">
      <c r="A489" s="660" t="s">
        <v>564</v>
      </c>
      <c r="B489" s="661" t="s">
        <v>4778</v>
      </c>
      <c r="C489" s="661" t="s">
        <v>4430</v>
      </c>
      <c r="D489" s="661" t="s">
        <v>5016</v>
      </c>
      <c r="E489" s="661" t="s">
        <v>5017</v>
      </c>
      <c r="F489" s="664"/>
      <c r="G489" s="664"/>
      <c r="H489" s="664"/>
      <c r="I489" s="664"/>
      <c r="J489" s="664"/>
      <c r="K489" s="664"/>
      <c r="L489" s="664"/>
      <c r="M489" s="664"/>
      <c r="N489" s="664">
        <v>2</v>
      </c>
      <c r="O489" s="664">
        <v>3228</v>
      </c>
      <c r="P489" s="677"/>
      <c r="Q489" s="665">
        <v>1614</v>
      </c>
    </row>
    <row r="490" spans="1:17" ht="14.4" customHeight="1" x14ac:dyDescent="0.3">
      <c r="A490" s="660" t="s">
        <v>564</v>
      </c>
      <c r="B490" s="661" t="s">
        <v>4778</v>
      </c>
      <c r="C490" s="661" t="s">
        <v>4430</v>
      </c>
      <c r="D490" s="661" t="s">
        <v>5018</v>
      </c>
      <c r="E490" s="661" t="s">
        <v>5019</v>
      </c>
      <c r="F490" s="664"/>
      <c r="G490" s="664"/>
      <c r="H490" s="664"/>
      <c r="I490" s="664"/>
      <c r="J490" s="664"/>
      <c r="K490" s="664"/>
      <c r="L490" s="664"/>
      <c r="M490" s="664"/>
      <c r="N490" s="664">
        <v>1</v>
      </c>
      <c r="O490" s="664">
        <v>96.6</v>
      </c>
      <c r="P490" s="677"/>
      <c r="Q490" s="665">
        <v>96.6</v>
      </c>
    </row>
    <row r="491" spans="1:17" ht="14.4" customHeight="1" x14ac:dyDescent="0.3">
      <c r="A491" s="660" t="s">
        <v>564</v>
      </c>
      <c r="B491" s="661" t="s">
        <v>4778</v>
      </c>
      <c r="C491" s="661" t="s">
        <v>4430</v>
      </c>
      <c r="D491" s="661" t="s">
        <v>5020</v>
      </c>
      <c r="E491" s="661"/>
      <c r="F491" s="664">
        <v>1</v>
      </c>
      <c r="G491" s="664">
        <v>70</v>
      </c>
      <c r="H491" s="664">
        <v>1</v>
      </c>
      <c r="I491" s="664">
        <v>70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564</v>
      </c>
      <c r="B492" s="661" t="s">
        <v>4778</v>
      </c>
      <c r="C492" s="661" t="s">
        <v>4430</v>
      </c>
      <c r="D492" s="661" t="s">
        <v>5021</v>
      </c>
      <c r="E492" s="661" t="s">
        <v>5022</v>
      </c>
      <c r="F492" s="664"/>
      <c r="G492" s="664"/>
      <c r="H492" s="664"/>
      <c r="I492" s="664"/>
      <c r="J492" s="664">
        <v>1</v>
      </c>
      <c r="K492" s="664">
        <v>11384.45</v>
      </c>
      <c r="L492" s="664"/>
      <c r="M492" s="664">
        <v>11384.45</v>
      </c>
      <c r="N492" s="664"/>
      <c r="O492" s="664"/>
      <c r="P492" s="677"/>
      <c r="Q492" s="665"/>
    </row>
    <row r="493" spans="1:17" ht="14.4" customHeight="1" x14ac:dyDescent="0.3">
      <c r="A493" s="660" t="s">
        <v>564</v>
      </c>
      <c r="B493" s="661" t="s">
        <v>4778</v>
      </c>
      <c r="C493" s="661" t="s">
        <v>4430</v>
      </c>
      <c r="D493" s="661" t="s">
        <v>5023</v>
      </c>
      <c r="E493" s="661" t="s">
        <v>5024</v>
      </c>
      <c r="F493" s="664">
        <v>1</v>
      </c>
      <c r="G493" s="664">
        <v>15980.73</v>
      </c>
      <c r="H493" s="664">
        <v>1</v>
      </c>
      <c r="I493" s="664">
        <v>15980.73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564</v>
      </c>
      <c r="B494" s="661" t="s">
        <v>4778</v>
      </c>
      <c r="C494" s="661" t="s">
        <v>4430</v>
      </c>
      <c r="D494" s="661" t="s">
        <v>5025</v>
      </c>
      <c r="E494" s="661" t="s">
        <v>5024</v>
      </c>
      <c r="F494" s="664">
        <v>4</v>
      </c>
      <c r="G494" s="664">
        <v>3283.2</v>
      </c>
      <c r="H494" s="664">
        <v>1</v>
      </c>
      <c r="I494" s="664">
        <v>820.8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564</v>
      </c>
      <c r="B495" s="661" t="s">
        <v>4778</v>
      </c>
      <c r="C495" s="661" t="s">
        <v>4430</v>
      </c>
      <c r="D495" s="661" t="s">
        <v>5026</v>
      </c>
      <c r="E495" s="661" t="s">
        <v>5024</v>
      </c>
      <c r="F495" s="664">
        <v>2</v>
      </c>
      <c r="G495" s="664">
        <v>13630.26</v>
      </c>
      <c r="H495" s="664">
        <v>1</v>
      </c>
      <c r="I495" s="664">
        <v>6815.13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564</v>
      </c>
      <c r="B496" s="661" t="s">
        <v>4778</v>
      </c>
      <c r="C496" s="661" t="s">
        <v>4430</v>
      </c>
      <c r="D496" s="661" t="s">
        <v>5027</v>
      </c>
      <c r="E496" s="661" t="s">
        <v>5028</v>
      </c>
      <c r="F496" s="664">
        <v>4</v>
      </c>
      <c r="G496" s="664">
        <v>50827.4</v>
      </c>
      <c r="H496" s="664">
        <v>1</v>
      </c>
      <c r="I496" s="664">
        <v>12706.85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564</v>
      </c>
      <c r="B497" s="661" t="s">
        <v>4778</v>
      </c>
      <c r="C497" s="661" t="s">
        <v>4430</v>
      </c>
      <c r="D497" s="661" t="s">
        <v>5029</v>
      </c>
      <c r="E497" s="661" t="s">
        <v>5028</v>
      </c>
      <c r="F497" s="664">
        <v>2</v>
      </c>
      <c r="G497" s="664">
        <v>18391.3</v>
      </c>
      <c r="H497" s="664">
        <v>1</v>
      </c>
      <c r="I497" s="664">
        <v>9195.65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564</v>
      </c>
      <c r="B498" s="661" t="s">
        <v>4778</v>
      </c>
      <c r="C498" s="661" t="s">
        <v>4430</v>
      </c>
      <c r="D498" s="661" t="s">
        <v>5030</v>
      </c>
      <c r="E498" s="661" t="s">
        <v>5031</v>
      </c>
      <c r="F498" s="664">
        <v>53</v>
      </c>
      <c r="G498" s="664">
        <v>44326.55</v>
      </c>
      <c r="H498" s="664">
        <v>1</v>
      </c>
      <c r="I498" s="664">
        <v>836.35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564</v>
      </c>
      <c r="B499" s="661" t="s">
        <v>4778</v>
      </c>
      <c r="C499" s="661" t="s">
        <v>4430</v>
      </c>
      <c r="D499" s="661" t="s">
        <v>5032</v>
      </c>
      <c r="E499" s="661" t="s">
        <v>4945</v>
      </c>
      <c r="F499" s="664">
        <v>1</v>
      </c>
      <c r="G499" s="664">
        <v>17329.2</v>
      </c>
      <c r="H499" s="664">
        <v>1</v>
      </c>
      <c r="I499" s="664">
        <v>17329.2</v>
      </c>
      <c r="J499" s="664">
        <v>1</v>
      </c>
      <c r="K499" s="664">
        <v>17329.2</v>
      </c>
      <c r="L499" s="664">
        <v>1</v>
      </c>
      <c r="M499" s="664">
        <v>17329.2</v>
      </c>
      <c r="N499" s="664"/>
      <c r="O499" s="664"/>
      <c r="P499" s="677"/>
      <c r="Q499" s="665"/>
    </row>
    <row r="500" spans="1:17" ht="14.4" customHeight="1" x14ac:dyDescent="0.3">
      <c r="A500" s="660" t="s">
        <v>564</v>
      </c>
      <c r="B500" s="661" t="s">
        <v>4778</v>
      </c>
      <c r="C500" s="661" t="s">
        <v>4430</v>
      </c>
      <c r="D500" s="661" t="s">
        <v>5033</v>
      </c>
      <c r="E500" s="661" t="s">
        <v>5034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1359.71</v>
      </c>
      <c r="P500" s="677"/>
      <c r="Q500" s="665">
        <v>1359.71</v>
      </c>
    </row>
    <row r="501" spans="1:17" ht="14.4" customHeight="1" x14ac:dyDescent="0.3">
      <c r="A501" s="660" t="s">
        <v>564</v>
      </c>
      <c r="B501" s="661" t="s">
        <v>4778</v>
      </c>
      <c r="C501" s="661" t="s">
        <v>4430</v>
      </c>
      <c r="D501" s="661" t="s">
        <v>5035</v>
      </c>
      <c r="E501" s="661" t="s">
        <v>5036</v>
      </c>
      <c r="F501" s="664"/>
      <c r="G501" s="664"/>
      <c r="H501" s="664"/>
      <c r="I501" s="664"/>
      <c r="J501" s="664"/>
      <c r="K501" s="664"/>
      <c r="L501" s="664"/>
      <c r="M501" s="664"/>
      <c r="N501" s="664">
        <v>7</v>
      </c>
      <c r="O501" s="664">
        <v>11317.109999999999</v>
      </c>
      <c r="P501" s="677"/>
      <c r="Q501" s="665">
        <v>1616.7299999999998</v>
      </c>
    </row>
    <row r="502" spans="1:17" ht="14.4" customHeight="1" x14ac:dyDescent="0.3">
      <c r="A502" s="660" t="s">
        <v>564</v>
      </c>
      <c r="B502" s="661" t="s">
        <v>4778</v>
      </c>
      <c r="C502" s="661" t="s">
        <v>4430</v>
      </c>
      <c r="D502" s="661" t="s">
        <v>5037</v>
      </c>
      <c r="E502" s="661" t="s">
        <v>5038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10707.71</v>
      </c>
      <c r="P502" s="677"/>
      <c r="Q502" s="665">
        <v>10707.71</v>
      </c>
    </row>
    <row r="503" spans="1:17" ht="14.4" customHeight="1" x14ac:dyDescent="0.3">
      <c r="A503" s="660" t="s">
        <v>564</v>
      </c>
      <c r="B503" s="661" t="s">
        <v>4778</v>
      </c>
      <c r="C503" s="661" t="s">
        <v>4441</v>
      </c>
      <c r="D503" s="661" t="s">
        <v>5039</v>
      </c>
      <c r="E503" s="661" t="s">
        <v>5040</v>
      </c>
      <c r="F503" s="664">
        <v>127</v>
      </c>
      <c r="G503" s="664">
        <v>4059658</v>
      </c>
      <c r="H503" s="664">
        <v>1</v>
      </c>
      <c r="I503" s="664">
        <v>31965.811023622045</v>
      </c>
      <c r="J503" s="664">
        <v>101</v>
      </c>
      <c r="K503" s="664">
        <v>3228566</v>
      </c>
      <c r="L503" s="664">
        <v>0.79528029208371742</v>
      </c>
      <c r="M503" s="664">
        <v>31966</v>
      </c>
      <c r="N503" s="664">
        <v>174</v>
      </c>
      <c r="O503" s="664">
        <v>5562084</v>
      </c>
      <c r="P503" s="677">
        <v>1.3700868398273944</v>
      </c>
      <c r="Q503" s="665">
        <v>31966</v>
      </c>
    </row>
    <row r="504" spans="1:17" ht="14.4" customHeight="1" x14ac:dyDescent="0.3">
      <c r="A504" s="660" t="s">
        <v>564</v>
      </c>
      <c r="B504" s="661" t="s">
        <v>4778</v>
      </c>
      <c r="C504" s="661" t="s">
        <v>4441</v>
      </c>
      <c r="D504" s="661" t="s">
        <v>5041</v>
      </c>
      <c r="E504" s="661" t="s">
        <v>5042</v>
      </c>
      <c r="F504" s="664">
        <v>34</v>
      </c>
      <c r="G504" s="664">
        <v>404492</v>
      </c>
      <c r="H504" s="664">
        <v>1</v>
      </c>
      <c r="I504" s="664">
        <v>11896.823529411764</v>
      </c>
      <c r="J504" s="664">
        <v>36</v>
      </c>
      <c r="K504" s="664">
        <v>428292</v>
      </c>
      <c r="L504" s="664">
        <v>1.0588392353866083</v>
      </c>
      <c r="M504" s="664">
        <v>11897</v>
      </c>
      <c r="N504" s="664">
        <v>34</v>
      </c>
      <c r="O504" s="664">
        <v>404498</v>
      </c>
      <c r="P504" s="677">
        <v>1.0000148334206858</v>
      </c>
      <c r="Q504" s="665">
        <v>11897</v>
      </c>
    </row>
    <row r="505" spans="1:17" ht="14.4" customHeight="1" x14ac:dyDescent="0.3">
      <c r="A505" s="660" t="s">
        <v>564</v>
      </c>
      <c r="B505" s="661" t="s">
        <v>4778</v>
      </c>
      <c r="C505" s="661" t="s">
        <v>4441</v>
      </c>
      <c r="D505" s="661" t="s">
        <v>4609</v>
      </c>
      <c r="E505" s="661" t="s">
        <v>4610</v>
      </c>
      <c r="F505" s="664">
        <v>13</v>
      </c>
      <c r="G505" s="664">
        <v>10478</v>
      </c>
      <c r="H505" s="664">
        <v>1</v>
      </c>
      <c r="I505" s="664">
        <v>806</v>
      </c>
      <c r="J505" s="664">
        <v>16</v>
      </c>
      <c r="K505" s="664">
        <v>12914</v>
      </c>
      <c r="L505" s="664">
        <v>1.2324871158618056</v>
      </c>
      <c r="M505" s="664">
        <v>807.125</v>
      </c>
      <c r="N505" s="664">
        <v>17</v>
      </c>
      <c r="O505" s="664">
        <v>13915</v>
      </c>
      <c r="P505" s="677">
        <v>1.3280206146211109</v>
      </c>
      <c r="Q505" s="665">
        <v>818.52941176470586</v>
      </c>
    </row>
    <row r="506" spans="1:17" ht="14.4" customHeight="1" x14ac:dyDescent="0.3">
      <c r="A506" s="660" t="s">
        <v>564</v>
      </c>
      <c r="B506" s="661" t="s">
        <v>4778</v>
      </c>
      <c r="C506" s="661" t="s">
        <v>4441</v>
      </c>
      <c r="D506" s="661" t="s">
        <v>4452</v>
      </c>
      <c r="E506" s="661" t="s">
        <v>4453</v>
      </c>
      <c r="F506" s="664">
        <v>153</v>
      </c>
      <c r="G506" s="664">
        <v>35494</v>
      </c>
      <c r="H506" s="664">
        <v>1</v>
      </c>
      <c r="I506" s="664">
        <v>231.98692810457516</v>
      </c>
      <c r="J506" s="664">
        <v>112</v>
      </c>
      <c r="K506" s="664">
        <v>26040</v>
      </c>
      <c r="L506" s="664">
        <v>0.73364512311940044</v>
      </c>
      <c r="M506" s="664">
        <v>232.5</v>
      </c>
      <c r="N506" s="664">
        <v>120</v>
      </c>
      <c r="O506" s="664">
        <v>28200</v>
      </c>
      <c r="P506" s="677">
        <v>0.7945004789541894</v>
      </c>
      <c r="Q506" s="665">
        <v>235</v>
      </c>
    </row>
    <row r="507" spans="1:17" ht="14.4" customHeight="1" x14ac:dyDescent="0.3">
      <c r="A507" s="660" t="s">
        <v>564</v>
      </c>
      <c r="B507" s="661" t="s">
        <v>4778</v>
      </c>
      <c r="C507" s="661" t="s">
        <v>4441</v>
      </c>
      <c r="D507" s="661" t="s">
        <v>5043</v>
      </c>
      <c r="E507" s="661" t="s">
        <v>5044</v>
      </c>
      <c r="F507" s="664">
        <v>45</v>
      </c>
      <c r="G507" s="664">
        <v>419400</v>
      </c>
      <c r="H507" s="664">
        <v>1</v>
      </c>
      <c r="I507" s="664">
        <v>9320</v>
      </c>
      <c r="J507" s="664">
        <v>56</v>
      </c>
      <c r="K507" s="664">
        <v>521920</v>
      </c>
      <c r="L507" s="664">
        <v>1.2444444444444445</v>
      </c>
      <c r="M507" s="664">
        <v>9320</v>
      </c>
      <c r="N507" s="664">
        <v>86</v>
      </c>
      <c r="O507" s="664">
        <v>801520</v>
      </c>
      <c r="P507" s="677">
        <v>1.9111111111111112</v>
      </c>
      <c r="Q507" s="665">
        <v>9320</v>
      </c>
    </row>
    <row r="508" spans="1:17" ht="14.4" customHeight="1" x14ac:dyDescent="0.3">
      <c r="A508" s="660" t="s">
        <v>564</v>
      </c>
      <c r="B508" s="661" t="s">
        <v>4778</v>
      </c>
      <c r="C508" s="661" t="s">
        <v>4441</v>
      </c>
      <c r="D508" s="661" t="s">
        <v>5045</v>
      </c>
      <c r="E508" s="661" t="s">
        <v>5046</v>
      </c>
      <c r="F508" s="664">
        <v>0</v>
      </c>
      <c r="G508" s="664">
        <v>0</v>
      </c>
      <c r="H508" s="664"/>
      <c r="I508" s="664"/>
      <c r="J508" s="664">
        <v>0</v>
      </c>
      <c r="K508" s="664">
        <v>0</v>
      </c>
      <c r="L508" s="664"/>
      <c r="M508" s="664"/>
      <c r="N508" s="664">
        <v>0</v>
      </c>
      <c r="O508" s="664">
        <v>0</v>
      </c>
      <c r="P508" s="677"/>
      <c r="Q508" s="665"/>
    </row>
    <row r="509" spans="1:17" ht="14.4" customHeight="1" x14ac:dyDescent="0.3">
      <c r="A509" s="660" t="s">
        <v>564</v>
      </c>
      <c r="B509" s="661" t="s">
        <v>4778</v>
      </c>
      <c r="C509" s="661" t="s">
        <v>4441</v>
      </c>
      <c r="D509" s="661" t="s">
        <v>5047</v>
      </c>
      <c r="E509" s="661" t="s">
        <v>5048</v>
      </c>
      <c r="F509" s="664">
        <v>167</v>
      </c>
      <c r="G509" s="664">
        <v>0</v>
      </c>
      <c r="H509" s="664"/>
      <c r="I509" s="664">
        <v>0</v>
      </c>
      <c r="J509" s="664">
        <v>111</v>
      </c>
      <c r="K509" s="664">
        <v>0</v>
      </c>
      <c r="L509" s="664"/>
      <c r="M509" s="664">
        <v>0</v>
      </c>
      <c r="N509" s="664">
        <v>195</v>
      </c>
      <c r="O509" s="664">
        <v>0</v>
      </c>
      <c r="P509" s="677"/>
      <c r="Q509" s="665">
        <v>0</v>
      </c>
    </row>
    <row r="510" spans="1:17" ht="14.4" customHeight="1" x14ac:dyDescent="0.3">
      <c r="A510" s="660" t="s">
        <v>564</v>
      </c>
      <c r="B510" s="661" t="s">
        <v>4778</v>
      </c>
      <c r="C510" s="661" t="s">
        <v>4441</v>
      </c>
      <c r="D510" s="661" t="s">
        <v>5049</v>
      </c>
      <c r="E510" s="661" t="s">
        <v>5050</v>
      </c>
      <c r="F510" s="664">
        <v>41</v>
      </c>
      <c r="G510" s="664">
        <v>0</v>
      </c>
      <c r="H510" s="664"/>
      <c r="I510" s="664">
        <v>0</v>
      </c>
      <c r="J510" s="664">
        <v>29</v>
      </c>
      <c r="K510" s="664">
        <v>0</v>
      </c>
      <c r="L510" s="664"/>
      <c r="M510" s="664">
        <v>0</v>
      </c>
      <c r="N510" s="664">
        <v>25</v>
      </c>
      <c r="O510" s="664">
        <v>0</v>
      </c>
      <c r="P510" s="677"/>
      <c r="Q510" s="665">
        <v>0</v>
      </c>
    </row>
    <row r="511" spans="1:17" ht="14.4" customHeight="1" x14ac:dyDescent="0.3">
      <c r="A511" s="660" t="s">
        <v>564</v>
      </c>
      <c r="B511" s="661" t="s">
        <v>4778</v>
      </c>
      <c r="C511" s="661" t="s">
        <v>4441</v>
      </c>
      <c r="D511" s="661" t="s">
        <v>5051</v>
      </c>
      <c r="E511" s="661" t="s">
        <v>5052</v>
      </c>
      <c r="F511" s="664">
        <v>52</v>
      </c>
      <c r="G511" s="664">
        <v>0</v>
      </c>
      <c r="H511" s="664"/>
      <c r="I511" s="664">
        <v>0</v>
      </c>
      <c r="J511" s="664">
        <v>33</v>
      </c>
      <c r="K511" s="664">
        <v>0</v>
      </c>
      <c r="L511" s="664"/>
      <c r="M511" s="664">
        <v>0</v>
      </c>
      <c r="N511" s="664">
        <v>33</v>
      </c>
      <c r="O511" s="664">
        <v>0</v>
      </c>
      <c r="P511" s="677"/>
      <c r="Q511" s="665">
        <v>0</v>
      </c>
    </row>
    <row r="512" spans="1:17" ht="14.4" customHeight="1" x14ac:dyDescent="0.3">
      <c r="A512" s="660" t="s">
        <v>564</v>
      </c>
      <c r="B512" s="661" t="s">
        <v>4778</v>
      </c>
      <c r="C512" s="661" t="s">
        <v>4441</v>
      </c>
      <c r="D512" s="661" t="s">
        <v>5053</v>
      </c>
      <c r="E512" s="661" t="s">
        <v>5054</v>
      </c>
      <c r="F512" s="664">
        <v>1</v>
      </c>
      <c r="G512" s="664">
        <v>0</v>
      </c>
      <c r="H512" s="664"/>
      <c r="I512" s="664">
        <v>0</v>
      </c>
      <c r="J512" s="664">
        <v>5</v>
      </c>
      <c r="K512" s="664">
        <v>0</v>
      </c>
      <c r="L512" s="664"/>
      <c r="M512" s="664">
        <v>0</v>
      </c>
      <c r="N512" s="664">
        <v>1</v>
      </c>
      <c r="O512" s="664">
        <v>0</v>
      </c>
      <c r="P512" s="677"/>
      <c r="Q512" s="665">
        <v>0</v>
      </c>
    </row>
    <row r="513" spans="1:17" ht="14.4" customHeight="1" x14ac:dyDescent="0.3">
      <c r="A513" s="660" t="s">
        <v>564</v>
      </c>
      <c r="B513" s="661" t="s">
        <v>4778</v>
      </c>
      <c r="C513" s="661" t="s">
        <v>4441</v>
      </c>
      <c r="D513" s="661" t="s">
        <v>5055</v>
      </c>
      <c r="E513" s="661" t="s">
        <v>5056</v>
      </c>
      <c r="F513" s="664">
        <v>470</v>
      </c>
      <c r="G513" s="664">
        <v>0</v>
      </c>
      <c r="H513" s="664"/>
      <c r="I513" s="664">
        <v>0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564</v>
      </c>
      <c r="B514" s="661" t="s">
        <v>4778</v>
      </c>
      <c r="C514" s="661" t="s">
        <v>4441</v>
      </c>
      <c r="D514" s="661" t="s">
        <v>5057</v>
      </c>
      <c r="E514" s="661" t="s">
        <v>5052</v>
      </c>
      <c r="F514" s="664">
        <v>31</v>
      </c>
      <c r="G514" s="664">
        <v>0</v>
      </c>
      <c r="H514" s="664"/>
      <c r="I514" s="664">
        <v>0</v>
      </c>
      <c r="J514" s="664">
        <v>30</v>
      </c>
      <c r="K514" s="664">
        <v>0</v>
      </c>
      <c r="L514" s="664"/>
      <c r="M514" s="664">
        <v>0</v>
      </c>
      <c r="N514" s="664">
        <v>29</v>
      </c>
      <c r="O514" s="664">
        <v>0</v>
      </c>
      <c r="P514" s="677"/>
      <c r="Q514" s="665">
        <v>0</v>
      </c>
    </row>
    <row r="515" spans="1:17" ht="14.4" customHeight="1" x14ac:dyDescent="0.3">
      <c r="A515" s="660" t="s">
        <v>564</v>
      </c>
      <c r="B515" s="661" t="s">
        <v>4778</v>
      </c>
      <c r="C515" s="661" t="s">
        <v>4441</v>
      </c>
      <c r="D515" s="661" t="s">
        <v>5058</v>
      </c>
      <c r="E515" s="661" t="s">
        <v>5059</v>
      </c>
      <c r="F515" s="664"/>
      <c r="G515" s="664"/>
      <c r="H515" s="664"/>
      <c r="I515" s="664"/>
      <c r="J515" s="664"/>
      <c r="K515" s="664"/>
      <c r="L515" s="664"/>
      <c r="M515" s="664"/>
      <c r="N515" s="664">
        <v>18</v>
      </c>
      <c r="O515" s="664">
        <v>98568</v>
      </c>
      <c r="P515" s="677"/>
      <c r="Q515" s="665">
        <v>5476</v>
      </c>
    </row>
    <row r="516" spans="1:17" ht="14.4" customHeight="1" x14ac:dyDescent="0.3">
      <c r="A516" s="660" t="s">
        <v>564</v>
      </c>
      <c r="B516" s="661" t="s">
        <v>4778</v>
      </c>
      <c r="C516" s="661" t="s">
        <v>4441</v>
      </c>
      <c r="D516" s="661" t="s">
        <v>5060</v>
      </c>
      <c r="E516" s="661" t="s">
        <v>5061</v>
      </c>
      <c r="F516" s="664">
        <v>287</v>
      </c>
      <c r="G516" s="664">
        <v>6878118</v>
      </c>
      <c r="H516" s="664">
        <v>1</v>
      </c>
      <c r="I516" s="664">
        <v>23965.56794425087</v>
      </c>
      <c r="J516" s="664">
        <v>218</v>
      </c>
      <c r="K516" s="664">
        <v>5224588</v>
      </c>
      <c r="L516" s="664">
        <v>0.75959557541757794</v>
      </c>
      <c r="M516" s="664">
        <v>23966</v>
      </c>
      <c r="N516" s="664">
        <v>255</v>
      </c>
      <c r="O516" s="664">
        <v>6111330</v>
      </c>
      <c r="P516" s="677">
        <v>0.88851776023615758</v>
      </c>
      <c r="Q516" s="665">
        <v>23966</v>
      </c>
    </row>
    <row r="517" spans="1:17" ht="14.4" customHeight="1" x14ac:dyDescent="0.3">
      <c r="A517" s="660" t="s">
        <v>564</v>
      </c>
      <c r="B517" s="661" t="s">
        <v>4778</v>
      </c>
      <c r="C517" s="661" t="s">
        <v>4441</v>
      </c>
      <c r="D517" s="661" t="s">
        <v>5062</v>
      </c>
      <c r="E517" s="661" t="s">
        <v>5063</v>
      </c>
      <c r="F517" s="664">
        <v>11</v>
      </c>
      <c r="G517" s="664">
        <v>73418</v>
      </c>
      <c r="H517" s="664">
        <v>1</v>
      </c>
      <c r="I517" s="664">
        <v>6674.363636363636</v>
      </c>
      <c r="J517" s="664">
        <v>3</v>
      </c>
      <c r="K517" s="664">
        <v>20028</v>
      </c>
      <c r="L517" s="664">
        <v>0.27279413767740879</v>
      </c>
      <c r="M517" s="664">
        <v>6676</v>
      </c>
      <c r="N517" s="664">
        <v>6</v>
      </c>
      <c r="O517" s="664">
        <v>40056</v>
      </c>
      <c r="P517" s="677">
        <v>0.54558827535481758</v>
      </c>
      <c r="Q517" s="665">
        <v>6676</v>
      </c>
    </row>
    <row r="518" spans="1:17" ht="14.4" customHeight="1" x14ac:dyDescent="0.3">
      <c r="A518" s="660" t="s">
        <v>564</v>
      </c>
      <c r="B518" s="661" t="s">
        <v>4778</v>
      </c>
      <c r="C518" s="661" t="s">
        <v>4441</v>
      </c>
      <c r="D518" s="661" t="s">
        <v>5064</v>
      </c>
      <c r="E518" s="661" t="s">
        <v>5052</v>
      </c>
      <c r="F518" s="664">
        <v>19</v>
      </c>
      <c r="G518" s="664">
        <v>0</v>
      </c>
      <c r="H518" s="664"/>
      <c r="I518" s="664">
        <v>0</v>
      </c>
      <c r="J518" s="664">
        <v>18</v>
      </c>
      <c r="K518" s="664">
        <v>0</v>
      </c>
      <c r="L518" s="664"/>
      <c r="M518" s="664">
        <v>0</v>
      </c>
      <c r="N518" s="664">
        <v>13</v>
      </c>
      <c r="O518" s="664">
        <v>0</v>
      </c>
      <c r="P518" s="677"/>
      <c r="Q518" s="665">
        <v>0</v>
      </c>
    </row>
    <row r="519" spans="1:17" ht="14.4" customHeight="1" x14ac:dyDescent="0.3">
      <c r="A519" s="660" t="s">
        <v>564</v>
      </c>
      <c r="B519" s="661" t="s">
        <v>4778</v>
      </c>
      <c r="C519" s="661" t="s">
        <v>4441</v>
      </c>
      <c r="D519" s="661" t="s">
        <v>5065</v>
      </c>
      <c r="E519" s="661" t="s">
        <v>5066</v>
      </c>
      <c r="F519" s="664">
        <v>420</v>
      </c>
      <c r="G519" s="664">
        <v>11745538</v>
      </c>
      <c r="H519" s="664">
        <v>1</v>
      </c>
      <c r="I519" s="664">
        <v>27965.566666666666</v>
      </c>
      <c r="J519" s="664">
        <v>400</v>
      </c>
      <c r="K519" s="664">
        <v>11186400</v>
      </c>
      <c r="L519" s="664">
        <v>0.95239570975803745</v>
      </c>
      <c r="M519" s="664">
        <v>27966</v>
      </c>
      <c r="N519" s="664">
        <v>330</v>
      </c>
      <c r="O519" s="664">
        <v>9228780</v>
      </c>
      <c r="P519" s="677">
        <v>0.78572646055038087</v>
      </c>
      <c r="Q519" s="665">
        <v>27966</v>
      </c>
    </row>
    <row r="520" spans="1:17" ht="14.4" customHeight="1" x14ac:dyDescent="0.3">
      <c r="A520" s="660" t="s">
        <v>564</v>
      </c>
      <c r="B520" s="661" t="s">
        <v>4778</v>
      </c>
      <c r="C520" s="661" t="s">
        <v>4441</v>
      </c>
      <c r="D520" s="661" t="s">
        <v>5067</v>
      </c>
      <c r="E520" s="661" t="s">
        <v>5068</v>
      </c>
      <c r="F520" s="664">
        <v>13</v>
      </c>
      <c r="G520" s="664">
        <v>14430</v>
      </c>
      <c r="H520" s="664">
        <v>1</v>
      </c>
      <c r="I520" s="664">
        <v>1110</v>
      </c>
      <c r="J520" s="664">
        <v>46</v>
      </c>
      <c r="K520" s="664">
        <v>51088</v>
      </c>
      <c r="L520" s="664">
        <v>3.5404019404019405</v>
      </c>
      <c r="M520" s="664">
        <v>1110.608695652174</v>
      </c>
      <c r="N520" s="664">
        <v>40</v>
      </c>
      <c r="O520" s="664">
        <v>44800</v>
      </c>
      <c r="P520" s="677">
        <v>3.1046431046431047</v>
      </c>
      <c r="Q520" s="665">
        <v>1120</v>
      </c>
    </row>
    <row r="521" spans="1:17" ht="14.4" customHeight="1" x14ac:dyDescent="0.3">
      <c r="A521" s="660" t="s">
        <v>564</v>
      </c>
      <c r="B521" s="661" t="s">
        <v>4778</v>
      </c>
      <c r="C521" s="661" t="s">
        <v>4441</v>
      </c>
      <c r="D521" s="661" t="s">
        <v>5069</v>
      </c>
      <c r="E521" s="661" t="s">
        <v>5070</v>
      </c>
      <c r="F521" s="664">
        <v>8</v>
      </c>
      <c r="G521" s="664">
        <v>0</v>
      </c>
      <c r="H521" s="664"/>
      <c r="I521" s="664">
        <v>0</v>
      </c>
      <c r="J521" s="664">
        <v>10</v>
      </c>
      <c r="K521" s="664">
        <v>0</v>
      </c>
      <c r="L521" s="664"/>
      <c r="M521" s="664">
        <v>0</v>
      </c>
      <c r="N521" s="664">
        <v>4</v>
      </c>
      <c r="O521" s="664">
        <v>0</v>
      </c>
      <c r="P521" s="677"/>
      <c r="Q521" s="665">
        <v>0</v>
      </c>
    </row>
    <row r="522" spans="1:17" ht="14.4" customHeight="1" x14ac:dyDescent="0.3">
      <c r="A522" s="660" t="s">
        <v>564</v>
      </c>
      <c r="B522" s="661" t="s">
        <v>4778</v>
      </c>
      <c r="C522" s="661" t="s">
        <v>4441</v>
      </c>
      <c r="D522" s="661" t="s">
        <v>5071</v>
      </c>
      <c r="E522" s="661" t="s">
        <v>5072</v>
      </c>
      <c r="F522" s="664">
        <v>126</v>
      </c>
      <c r="G522" s="664">
        <v>43332</v>
      </c>
      <c r="H522" s="664">
        <v>1</v>
      </c>
      <c r="I522" s="664">
        <v>343.90476190476193</v>
      </c>
      <c r="J522" s="664">
        <v>97</v>
      </c>
      <c r="K522" s="664">
        <v>33460</v>
      </c>
      <c r="L522" s="664">
        <v>0.77217760546478353</v>
      </c>
      <c r="M522" s="664">
        <v>344.94845360824741</v>
      </c>
      <c r="N522" s="664">
        <v>98</v>
      </c>
      <c r="O522" s="664">
        <v>34195</v>
      </c>
      <c r="P522" s="677">
        <v>0.78913966583587192</v>
      </c>
      <c r="Q522" s="665">
        <v>348.92857142857144</v>
      </c>
    </row>
    <row r="523" spans="1:17" ht="14.4" customHeight="1" x14ac:dyDescent="0.3">
      <c r="A523" s="660" t="s">
        <v>564</v>
      </c>
      <c r="B523" s="661" t="s">
        <v>4778</v>
      </c>
      <c r="C523" s="661" t="s">
        <v>4441</v>
      </c>
      <c r="D523" s="661" t="s">
        <v>4566</v>
      </c>
      <c r="E523" s="661" t="s">
        <v>4564</v>
      </c>
      <c r="F523" s="664">
        <v>9</v>
      </c>
      <c r="G523" s="664">
        <v>5454</v>
      </c>
      <c r="H523" s="664">
        <v>1</v>
      </c>
      <c r="I523" s="664">
        <v>606</v>
      </c>
      <c r="J523" s="664">
        <v>6</v>
      </c>
      <c r="K523" s="664">
        <v>3644</v>
      </c>
      <c r="L523" s="664">
        <v>0.6681334800146681</v>
      </c>
      <c r="M523" s="664">
        <v>607.33333333333337</v>
      </c>
      <c r="N523" s="664">
        <v>11</v>
      </c>
      <c r="O523" s="664">
        <v>6720</v>
      </c>
      <c r="P523" s="677">
        <v>1.2321232123212322</v>
      </c>
      <c r="Q523" s="665">
        <v>610.90909090909088</v>
      </c>
    </row>
    <row r="524" spans="1:17" ht="14.4" customHeight="1" x14ac:dyDescent="0.3">
      <c r="A524" s="660" t="s">
        <v>564</v>
      </c>
      <c r="B524" s="661" t="s">
        <v>4778</v>
      </c>
      <c r="C524" s="661" t="s">
        <v>4441</v>
      </c>
      <c r="D524" s="661" t="s">
        <v>4563</v>
      </c>
      <c r="E524" s="661" t="s">
        <v>4564</v>
      </c>
      <c r="F524" s="664"/>
      <c r="G524" s="664"/>
      <c r="H524" s="664"/>
      <c r="I524" s="664"/>
      <c r="J524" s="664"/>
      <c r="K524" s="664"/>
      <c r="L524" s="664"/>
      <c r="M524" s="664"/>
      <c r="N524" s="664">
        <v>5</v>
      </c>
      <c r="O524" s="664">
        <v>2625</v>
      </c>
      <c r="P524" s="677"/>
      <c r="Q524" s="665">
        <v>525</v>
      </c>
    </row>
    <row r="525" spans="1:17" ht="14.4" customHeight="1" x14ac:dyDescent="0.3">
      <c r="A525" s="660" t="s">
        <v>564</v>
      </c>
      <c r="B525" s="661" t="s">
        <v>4778</v>
      </c>
      <c r="C525" s="661" t="s">
        <v>4441</v>
      </c>
      <c r="D525" s="661" t="s">
        <v>5073</v>
      </c>
      <c r="E525" s="661" t="s">
        <v>5052</v>
      </c>
      <c r="F525" s="664">
        <v>3</v>
      </c>
      <c r="G525" s="664">
        <v>0</v>
      </c>
      <c r="H525" s="664"/>
      <c r="I525" s="664">
        <v>0</v>
      </c>
      <c r="J525" s="664">
        <v>2</v>
      </c>
      <c r="K525" s="664">
        <v>0</v>
      </c>
      <c r="L525" s="664"/>
      <c r="M525" s="664">
        <v>0</v>
      </c>
      <c r="N525" s="664">
        <v>8</v>
      </c>
      <c r="O525" s="664">
        <v>0</v>
      </c>
      <c r="P525" s="677"/>
      <c r="Q525" s="665">
        <v>0</v>
      </c>
    </row>
    <row r="526" spans="1:17" ht="14.4" customHeight="1" x14ac:dyDescent="0.3">
      <c r="A526" s="660" t="s">
        <v>564</v>
      </c>
      <c r="B526" s="661" t="s">
        <v>5074</v>
      </c>
      <c r="C526" s="661" t="s">
        <v>4441</v>
      </c>
      <c r="D526" s="661" t="s">
        <v>4480</v>
      </c>
      <c r="E526" s="661" t="s">
        <v>4481</v>
      </c>
      <c r="F526" s="664">
        <v>1</v>
      </c>
      <c r="G526" s="664">
        <v>742</v>
      </c>
      <c r="H526" s="664">
        <v>1</v>
      </c>
      <c r="I526" s="664">
        <v>742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5075</v>
      </c>
      <c r="B527" s="661" t="s">
        <v>4402</v>
      </c>
      <c r="C527" s="661" t="s">
        <v>4430</v>
      </c>
      <c r="D527" s="661" t="s">
        <v>4551</v>
      </c>
      <c r="E527" s="661" t="s">
        <v>4552</v>
      </c>
      <c r="F527" s="664">
        <v>24</v>
      </c>
      <c r="G527" s="664">
        <v>21714</v>
      </c>
      <c r="H527" s="664">
        <v>1</v>
      </c>
      <c r="I527" s="664">
        <v>904.75</v>
      </c>
      <c r="J527" s="664">
        <v>121</v>
      </c>
      <c r="K527" s="664">
        <v>109474.75</v>
      </c>
      <c r="L527" s="664">
        <v>5.041666666666667</v>
      </c>
      <c r="M527" s="664">
        <v>904.75</v>
      </c>
      <c r="N527" s="664">
        <v>129</v>
      </c>
      <c r="O527" s="664">
        <v>116712.75</v>
      </c>
      <c r="P527" s="677">
        <v>5.375</v>
      </c>
      <c r="Q527" s="665">
        <v>904.75</v>
      </c>
    </row>
    <row r="528" spans="1:17" ht="14.4" customHeight="1" x14ac:dyDescent="0.3">
      <c r="A528" s="660" t="s">
        <v>5075</v>
      </c>
      <c r="B528" s="661" t="s">
        <v>4402</v>
      </c>
      <c r="C528" s="661" t="s">
        <v>4441</v>
      </c>
      <c r="D528" s="661" t="s">
        <v>4573</v>
      </c>
      <c r="E528" s="661" t="s">
        <v>4574</v>
      </c>
      <c r="F528" s="664">
        <v>1</v>
      </c>
      <c r="G528" s="664">
        <v>185</v>
      </c>
      <c r="H528" s="664">
        <v>1</v>
      </c>
      <c r="I528" s="664">
        <v>185</v>
      </c>
      <c r="J528" s="664"/>
      <c r="K528" s="664"/>
      <c r="L528" s="664"/>
      <c r="M528" s="664"/>
      <c r="N528" s="664">
        <v>4</v>
      </c>
      <c r="O528" s="664">
        <v>756</v>
      </c>
      <c r="P528" s="677">
        <v>4.0864864864864865</v>
      </c>
      <c r="Q528" s="665">
        <v>189</v>
      </c>
    </row>
    <row r="529" spans="1:17" ht="14.4" customHeight="1" x14ac:dyDescent="0.3">
      <c r="A529" s="660" t="s">
        <v>5075</v>
      </c>
      <c r="B529" s="661" t="s">
        <v>4402</v>
      </c>
      <c r="C529" s="661" t="s">
        <v>4441</v>
      </c>
      <c r="D529" s="661" t="s">
        <v>4452</v>
      </c>
      <c r="E529" s="661" t="s">
        <v>4453</v>
      </c>
      <c r="F529" s="664">
        <v>853</v>
      </c>
      <c r="G529" s="664">
        <v>197896</v>
      </c>
      <c r="H529" s="664">
        <v>1</v>
      </c>
      <c r="I529" s="664">
        <v>232</v>
      </c>
      <c r="J529" s="664">
        <v>1097</v>
      </c>
      <c r="K529" s="664">
        <v>255116</v>
      </c>
      <c r="L529" s="664">
        <v>1.2891417714355016</v>
      </c>
      <c r="M529" s="664">
        <v>232.55788514129443</v>
      </c>
      <c r="N529" s="664">
        <v>1084</v>
      </c>
      <c r="O529" s="664">
        <v>254740</v>
      </c>
      <c r="P529" s="677">
        <v>1.2872417835630836</v>
      </c>
      <c r="Q529" s="665">
        <v>235</v>
      </c>
    </row>
    <row r="530" spans="1:17" ht="14.4" customHeight="1" x14ac:dyDescent="0.3">
      <c r="A530" s="660" t="s">
        <v>5075</v>
      </c>
      <c r="B530" s="661" t="s">
        <v>4402</v>
      </c>
      <c r="C530" s="661" t="s">
        <v>4441</v>
      </c>
      <c r="D530" s="661" t="s">
        <v>4454</v>
      </c>
      <c r="E530" s="661" t="s">
        <v>4455</v>
      </c>
      <c r="F530" s="664">
        <v>596</v>
      </c>
      <c r="G530" s="664">
        <v>69136</v>
      </c>
      <c r="H530" s="664">
        <v>1</v>
      </c>
      <c r="I530" s="664">
        <v>116</v>
      </c>
      <c r="J530" s="664">
        <v>593</v>
      </c>
      <c r="K530" s="664">
        <v>69098</v>
      </c>
      <c r="L530" s="664">
        <v>0.99945035871326082</v>
      </c>
      <c r="M530" s="664">
        <v>116.52276559865092</v>
      </c>
      <c r="N530" s="664">
        <v>560</v>
      </c>
      <c r="O530" s="664">
        <v>66080</v>
      </c>
      <c r="P530" s="677">
        <v>0.95579726915065955</v>
      </c>
      <c r="Q530" s="665">
        <v>118</v>
      </c>
    </row>
    <row r="531" spans="1:17" ht="14.4" customHeight="1" x14ac:dyDescent="0.3">
      <c r="A531" s="660" t="s">
        <v>5075</v>
      </c>
      <c r="B531" s="661" t="s">
        <v>4402</v>
      </c>
      <c r="C531" s="661" t="s">
        <v>4441</v>
      </c>
      <c r="D531" s="661" t="s">
        <v>4456</v>
      </c>
      <c r="E531" s="661" t="s">
        <v>4457</v>
      </c>
      <c r="F531" s="664">
        <v>1</v>
      </c>
      <c r="G531" s="664">
        <v>320</v>
      </c>
      <c r="H531" s="664">
        <v>1</v>
      </c>
      <c r="I531" s="664">
        <v>320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5075</v>
      </c>
      <c r="B532" s="661" t="s">
        <v>4402</v>
      </c>
      <c r="C532" s="661" t="s">
        <v>4441</v>
      </c>
      <c r="D532" s="661" t="s">
        <v>4458</v>
      </c>
      <c r="E532" s="661" t="s">
        <v>4459</v>
      </c>
      <c r="F532" s="664">
        <v>62</v>
      </c>
      <c r="G532" s="664">
        <v>30008</v>
      </c>
      <c r="H532" s="664">
        <v>1</v>
      </c>
      <c r="I532" s="664">
        <v>484</v>
      </c>
      <c r="J532" s="664">
        <v>42</v>
      </c>
      <c r="K532" s="664">
        <v>20352</v>
      </c>
      <c r="L532" s="664">
        <v>0.67821914156225005</v>
      </c>
      <c r="M532" s="664">
        <v>484.57142857142856</v>
      </c>
      <c r="N532" s="664">
        <v>42</v>
      </c>
      <c r="O532" s="664">
        <v>20454</v>
      </c>
      <c r="P532" s="677">
        <v>0.68161823513729669</v>
      </c>
      <c r="Q532" s="665">
        <v>487</v>
      </c>
    </row>
    <row r="533" spans="1:17" ht="14.4" customHeight="1" x14ac:dyDescent="0.3">
      <c r="A533" s="660" t="s">
        <v>5075</v>
      </c>
      <c r="B533" s="661" t="s">
        <v>4402</v>
      </c>
      <c r="C533" s="661" t="s">
        <v>4441</v>
      </c>
      <c r="D533" s="661" t="s">
        <v>4460</v>
      </c>
      <c r="E533" s="661" t="s">
        <v>4461</v>
      </c>
      <c r="F533" s="664">
        <v>20</v>
      </c>
      <c r="G533" s="664">
        <v>13540</v>
      </c>
      <c r="H533" s="664">
        <v>1</v>
      </c>
      <c r="I533" s="664">
        <v>677</v>
      </c>
      <c r="J533" s="664">
        <v>7</v>
      </c>
      <c r="K533" s="664">
        <v>4745</v>
      </c>
      <c r="L533" s="664">
        <v>0.3504431314623338</v>
      </c>
      <c r="M533" s="664">
        <v>677.85714285714289</v>
      </c>
      <c r="N533" s="664">
        <v>14</v>
      </c>
      <c r="O533" s="664">
        <v>9520</v>
      </c>
      <c r="P533" s="677">
        <v>0.70310192023633677</v>
      </c>
      <c r="Q533" s="665">
        <v>680</v>
      </c>
    </row>
    <row r="534" spans="1:17" ht="14.4" customHeight="1" x14ac:dyDescent="0.3">
      <c r="A534" s="660" t="s">
        <v>5075</v>
      </c>
      <c r="B534" s="661" t="s">
        <v>4402</v>
      </c>
      <c r="C534" s="661" t="s">
        <v>4441</v>
      </c>
      <c r="D534" s="661" t="s">
        <v>4462</v>
      </c>
      <c r="E534" s="661" t="s">
        <v>4463</v>
      </c>
      <c r="F534" s="664">
        <v>78</v>
      </c>
      <c r="G534" s="664">
        <v>58422</v>
      </c>
      <c r="H534" s="664">
        <v>1</v>
      </c>
      <c r="I534" s="664">
        <v>749</v>
      </c>
      <c r="J534" s="664">
        <v>140</v>
      </c>
      <c r="K534" s="664">
        <v>104968</v>
      </c>
      <c r="L534" s="664">
        <v>1.7967204135428434</v>
      </c>
      <c r="M534" s="664">
        <v>749.7714285714286</v>
      </c>
      <c r="N534" s="664">
        <v>150</v>
      </c>
      <c r="O534" s="664">
        <v>112800</v>
      </c>
      <c r="P534" s="677">
        <v>1.9307795008729589</v>
      </c>
      <c r="Q534" s="665">
        <v>752</v>
      </c>
    </row>
    <row r="535" spans="1:17" ht="14.4" customHeight="1" x14ac:dyDescent="0.3">
      <c r="A535" s="660" t="s">
        <v>5075</v>
      </c>
      <c r="B535" s="661" t="s">
        <v>4402</v>
      </c>
      <c r="C535" s="661" t="s">
        <v>4441</v>
      </c>
      <c r="D535" s="661" t="s">
        <v>4464</v>
      </c>
      <c r="E535" s="661" t="s">
        <v>4459</v>
      </c>
      <c r="F535" s="664">
        <v>263</v>
      </c>
      <c r="G535" s="664">
        <v>145439</v>
      </c>
      <c r="H535" s="664">
        <v>1</v>
      </c>
      <c r="I535" s="664">
        <v>553</v>
      </c>
      <c r="J535" s="664">
        <v>216</v>
      </c>
      <c r="K535" s="664">
        <v>119684</v>
      </c>
      <c r="L535" s="664">
        <v>0.82291544908862135</v>
      </c>
      <c r="M535" s="664">
        <v>554.09259259259261</v>
      </c>
      <c r="N535" s="664">
        <v>192</v>
      </c>
      <c r="O535" s="664">
        <v>107328</v>
      </c>
      <c r="P535" s="677">
        <v>0.73795886935416222</v>
      </c>
      <c r="Q535" s="665">
        <v>559</v>
      </c>
    </row>
    <row r="536" spans="1:17" ht="14.4" customHeight="1" x14ac:dyDescent="0.3">
      <c r="A536" s="660" t="s">
        <v>5075</v>
      </c>
      <c r="B536" s="661" t="s">
        <v>4402</v>
      </c>
      <c r="C536" s="661" t="s">
        <v>4441</v>
      </c>
      <c r="D536" s="661" t="s">
        <v>4465</v>
      </c>
      <c r="E536" s="661" t="s">
        <v>4461</v>
      </c>
      <c r="F536" s="664">
        <v>27</v>
      </c>
      <c r="G536" s="664">
        <v>20142</v>
      </c>
      <c r="H536" s="664">
        <v>1</v>
      </c>
      <c r="I536" s="664">
        <v>746</v>
      </c>
      <c r="J536" s="664">
        <v>32</v>
      </c>
      <c r="K536" s="664">
        <v>23904</v>
      </c>
      <c r="L536" s="664">
        <v>1.1867739052725648</v>
      </c>
      <c r="M536" s="664">
        <v>747</v>
      </c>
      <c r="N536" s="664">
        <v>54</v>
      </c>
      <c r="O536" s="664">
        <v>40608</v>
      </c>
      <c r="P536" s="677">
        <v>2.0160857908847185</v>
      </c>
      <c r="Q536" s="665">
        <v>752</v>
      </c>
    </row>
    <row r="537" spans="1:17" ht="14.4" customHeight="1" x14ac:dyDescent="0.3">
      <c r="A537" s="660" t="s">
        <v>5075</v>
      </c>
      <c r="B537" s="661" t="s">
        <v>4402</v>
      </c>
      <c r="C537" s="661" t="s">
        <v>4441</v>
      </c>
      <c r="D537" s="661" t="s">
        <v>4553</v>
      </c>
      <c r="E537" s="661" t="s">
        <v>4554</v>
      </c>
      <c r="F537" s="664">
        <v>684</v>
      </c>
      <c r="G537" s="664">
        <v>549252</v>
      </c>
      <c r="H537" s="664">
        <v>1</v>
      </c>
      <c r="I537" s="664">
        <v>803</v>
      </c>
      <c r="J537" s="664">
        <v>880</v>
      </c>
      <c r="K537" s="664">
        <v>707360</v>
      </c>
      <c r="L537" s="664">
        <v>1.2878605812996584</v>
      </c>
      <c r="M537" s="664">
        <v>803.81818181818187</v>
      </c>
      <c r="N537" s="664">
        <v>851</v>
      </c>
      <c r="O537" s="664">
        <v>688459</v>
      </c>
      <c r="P537" s="677">
        <v>1.2534483260871148</v>
      </c>
      <c r="Q537" s="665">
        <v>809</v>
      </c>
    </row>
    <row r="538" spans="1:17" ht="14.4" customHeight="1" x14ac:dyDescent="0.3">
      <c r="A538" s="660" t="s">
        <v>5075</v>
      </c>
      <c r="B538" s="661" t="s">
        <v>4402</v>
      </c>
      <c r="C538" s="661" t="s">
        <v>4441</v>
      </c>
      <c r="D538" s="661" t="s">
        <v>4466</v>
      </c>
      <c r="E538" s="661" t="s">
        <v>4467</v>
      </c>
      <c r="F538" s="664">
        <v>6</v>
      </c>
      <c r="G538" s="664">
        <v>2634</v>
      </c>
      <c r="H538" s="664">
        <v>1</v>
      </c>
      <c r="I538" s="664">
        <v>439</v>
      </c>
      <c r="J538" s="664">
        <v>1</v>
      </c>
      <c r="K538" s="664">
        <v>446</v>
      </c>
      <c r="L538" s="664">
        <v>0.16932422171602127</v>
      </c>
      <c r="M538" s="664">
        <v>446</v>
      </c>
      <c r="N538" s="664">
        <v>1</v>
      </c>
      <c r="O538" s="664">
        <v>449</v>
      </c>
      <c r="P538" s="677">
        <v>0.17046317388003038</v>
      </c>
      <c r="Q538" s="665">
        <v>449</v>
      </c>
    </row>
    <row r="539" spans="1:17" ht="14.4" customHeight="1" x14ac:dyDescent="0.3">
      <c r="A539" s="660" t="s">
        <v>5075</v>
      </c>
      <c r="B539" s="661" t="s">
        <v>4402</v>
      </c>
      <c r="C539" s="661" t="s">
        <v>4441</v>
      </c>
      <c r="D539" s="661" t="s">
        <v>4468</v>
      </c>
      <c r="E539" s="661" t="s">
        <v>4469</v>
      </c>
      <c r="F539" s="664">
        <v>3</v>
      </c>
      <c r="G539" s="664">
        <v>1293</v>
      </c>
      <c r="H539" s="664">
        <v>1</v>
      </c>
      <c r="I539" s="664">
        <v>431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5075</v>
      </c>
      <c r="B540" s="661" t="s">
        <v>4402</v>
      </c>
      <c r="C540" s="661" t="s">
        <v>4441</v>
      </c>
      <c r="D540" s="661" t="s">
        <v>4575</v>
      </c>
      <c r="E540" s="661" t="s">
        <v>4506</v>
      </c>
      <c r="F540" s="664">
        <v>97</v>
      </c>
      <c r="G540" s="664">
        <v>68385</v>
      </c>
      <c r="H540" s="664">
        <v>1</v>
      </c>
      <c r="I540" s="664">
        <v>705</v>
      </c>
      <c r="J540" s="664">
        <v>85</v>
      </c>
      <c r="K540" s="664">
        <v>60156</v>
      </c>
      <c r="L540" s="664">
        <v>0.87966659355121735</v>
      </c>
      <c r="M540" s="664">
        <v>707.71764705882356</v>
      </c>
      <c r="N540" s="664">
        <v>83</v>
      </c>
      <c r="O540" s="664">
        <v>59345</v>
      </c>
      <c r="P540" s="677">
        <v>0.86780726767565985</v>
      </c>
      <c r="Q540" s="665">
        <v>715</v>
      </c>
    </row>
    <row r="541" spans="1:17" ht="14.4" customHeight="1" x14ac:dyDescent="0.3">
      <c r="A541" s="660" t="s">
        <v>5075</v>
      </c>
      <c r="B541" s="661" t="s">
        <v>4402</v>
      </c>
      <c r="C541" s="661" t="s">
        <v>4441</v>
      </c>
      <c r="D541" s="661" t="s">
        <v>4576</v>
      </c>
      <c r="E541" s="661" t="s">
        <v>4463</v>
      </c>
      <c r="F541" s="664">
        <v>2</v>
      </c>
      <c r="G541" s="664">
        <v>1636</v>
      </c>
      <c r="H541" s="664">
        <v>1</v>
      </c>
      <c r="I541" s="664">
        <v>818</v>
      </c>
      <c r="J541" s="664">
        <v>2</v>
      </c>
      <c r="K541" s="664">
        <v>1640</v>
      </c>
      <c r="L541" s="664">
        <v>1.0024449877750612</v>
      </c>
      <c r="M541" s="664">
        <v>820</v>
      </c>
      <c r="N541" s="664"/>
      <c r="O541" s="664"/>
      <c r="P541" s="677"/>
      <c r="Q541" s="665"/>
    </row>
    <row r="542" spans="1:17" ht="14.4" customHeight="1" x14ac:dyDescent="0.3">
      <c r="A542" s="660" t="s">
        <v>5075</v>
      </c>
      <c r="B542" s="661" t="s">
        <v>4402</v>
      </c>
      <c r="C542" s="661" t="s">
        <v>4441</v>
      </c>
      <c r="D542" s="661" t="s">
        <v>4470</v>
      </c>
      <c r="E542" s="661" t="s">
        <v>4471</v>
      </c>
      <c r="F542" s="664">
        <v>299</v>
      </c>
      <c r="G542" s="664">
        <v>61893</v>
      </c>
      <c r="H542" s="664">
        <v>1</v>
      </c>
      <c r="I542" s="664">
        <v>207</v>
      </c>
      <c r="J542" s="664">
        <v>340</v>
      </c>
      <c r="K542" s="664">
        <v>70532</v>
      </c>
      <c r="L542" s="664">
        <v>1.1395795970465157</v>
      </c>
      <c r="M542" s="664">
        <v>207.4470588235294</v>
      </c>
      <c r="N542" s="664">
        <v>349</v>
      </c>
      <c r="O542" s="664">
        <v>73290</v>
      </c>
      <c r="P542" s="677">
        <v>1.1841403712859289</v>
      </c>
      <c r="Q542" s="665">
        <v>210</v>
      </c>
    </row>
    <row r="543" spans="1:17" ht="14.4" customHeight="1" x14ac:dyDescent="0.3">
      <c r="A543" s="660" t="s">
        <v>5075</v>
      </c>
      <c r="B543" s="661" t="s">
        <v>4402</v>
      </c>
      <c r="C543" s="661" t="s">
        <v>4441</v>
      </c>
      <c r="D543" s="661" t="s">
        <v>4474</v>
      </c>
      <c r="E543" s="661" t="s">
        <v>4475</v>
      </c>
      <c r="F543" s="664">
        <v>1</v>
      </c>
      <c r="G543" s="664">
        <v>327</v>
      </c>
      <c r="H543" s="664">
        <v>1</v>
      </c>
      <c r="I543" s="664">
        <v>327</v>
      </c>
      <c r="J543" s="664">
        <v>1</v>
      </c>
      <c r="K543" s="664">
        <v>330</v>
      </c>
      <c r="L543" s="664">
        <v>1.0091743119266054</v>
      </c>
      <c r="M543" s="664">
        <v>330</v>
      </c>
      <c r="N543" s="664"/>
      <c r="O543" s="664"/>
      <c r="P543" s="677"/>
      <c r="Q543" s="665"/>
    </row>
    <row r="544" spans="1:17" ht="14.4" customHeight="1" x14ac:dyDescent="0.3">
      <c r="A544" s="660" t="s">
        <v>5075</v>
      </c>
      <c r="B544" s="661" t="s">
        <v>4402</v>
      </c>
      <c r="C544" s="661" t="s">
        <v>4441</v>
      </c>
      <c r="D544" s="661" t="s">
        <v>4478</v>
      </c>
      <c r="E544" s="661" t="s">
        <v>4479</v>
      </c>
      <c r="F544" s="664">
        <v>1462</v>
      </c>
      <c r="G544" s="664">
        <v>119884</v>
      </c>
      <c r="H544" s="664">
        <v>1</v>
      </c>
      <c r="I544" s="664">
        <v>82</v>
      </c>
      <c r="J544" s="664">
        <v>1761</v>
      </c>
      <c r="K544" s="664">
        <v>145274</v>
      </c>
      <c r="L544" s="664">
        <v>1.2117880617930665</v>
      </c>
      <c r="M544" s="664">
        <v>82.495173197047137</v>
      </c>
      <c r="N544" s="664">
        <v>1712</v>
      </c>
      <c r="O544" s="664">
        <v>145520</v>
      </c>
      <c r="P544" s="677">
        <v>1.213840045377198</v>
      </c>
      <c r="Q544" s="665">
        <v>85</v>
      </c>
    </row>
    <row r="545" spans="1:17" ht="14.4" customHeight="1" x14ac:dyDescent="0.3">
      <c r="A545" s="660" t="s">
        <v>5075</v>
      </c>
      <c r="B545" s="661" t="s">
        <v>4402</v>
      </c>
      <c r="C545" s="661" t="s">
        <v>4441</v>
      </c>
      <c r="D545" s="661" t="s">
        <v>4482</v>
      </c>
      <c r="E545" s="661" t="s">
        <v>4483</v>
      </c>
      <c r="F545" s="664"/>
      <c r="G545" s="664"/>
      <c r="H545" s="664"/>
      <c r="I545" s="664"/>
      <c r="J545" s="664"/>
      <c r="K545" s="664"/>
      <c r="L545" s="664"/>
      <c r="M545" s="664"/>
      <c r="N545" s="664">
        <v>2</v>
      </c>
      <c r="O545" s="664">
        <v>1414</v>
      </c>
      <c r="P545" s="677"/>
      <c r="Q545" s="665">
        <v>707</v>
      </c>
    </row>
    <row r="546" spans="1:17" ht="14.4" customHeight="1" x14ac:dyDescent="0.3">
      <c r="A546" s="660" t="s">
        <v>5075</v>
      </c>
      <c r="B546" s="661" t="s">
        <v>4402</v>
      </c>
      <c r="C546" s="661" t="s">
        <v>4441</v>
      </c>
      <c r="D546" s="661" t="s">
        <v>4484</v>
      </c>
      <c r="E546" s="661" t="s">
        <v>4485</v>
      </c>
      <c r="F546" s="664">
        <v>6</v>
      </c>
      <c r="G546" s="664">
        <v>0</v>
      </c>
      <c r="H546" s="664"/>
      <c r="I546" s="664">
        <v>0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5075</v>
      </c>
      <c r="B547" s="661" t="s">
        <v>4402</v>
      </c>
      <c r="C547" s="661" t="s">
        <v>4441</v>
      </c>
      <c r="D547" s="661" t="s">
        <v>4555</v>
      </c>
      <c r="E547" s="661" t="s">
        <v>4554</v>
      </c>
      <c r="F547" s="664">
        <v>609</v>
      </c>
      <c r="G547" s="664">
        <v>565761</v>
      </c>
      <c r="H547" s="664">
        <v>1</v>
      </c>
      <c r="I547" s="664">
        <v>929</v>
      </c>
      <c r="J547" s="664">
        <v>667</v>
      </c>
      <c r="K547" s="664">
        <v>620343</v>
      </c>
      <c r="L547" s="664">
        <v>1.0964753668068319</v>
      </c>
      <c r="M547" s="664">
        <v>930.04947526236879</v>
      </c>
      <c r="N547" s="664">
        <v>646</v>
      </c>
      <c r="O547" s="664">
        <v>604010</v>
      </c>
      <c r="P547" s="677">
        <v>1.0676062860465816</v>
      </c>
      <c r="Q547" s="665">
        <v>935</v>
      </c>
    </row>
    <row r="548" spans="1:17" ht="14.4" customHeight="1" x14ac:dyDescent="0.3">
      <c r="A548" s="660" t="s">
        <v>5075</v>
      </c>
      <c r="B548" s="661" t="s">
        <v>4402</v>
      </c>
      <c r="C548" s="661" t="s">
        <v>4441</v>
      </c>
      <c r="D548" s="661" t="s">
        <v>4486</v>
      </c>
      <c r="E548" s="661" t="s">
        <v>4487</v>
      </c>
      <c r="F548" s="664">
        <v>27</v>
      </c>
      <c r="G548" s="664">
        <v>0</v>
      </c>
      <c r="H548" s="664"/>
      <c r="I548" s="664">
        <v>0</v>
      </c>
      <c r="J548" s="664"/>
      <c r="K548" s="664"/>
      <c r="L548" s="664"/>
      <c r="M548" s="664"/>
      <c r="N548" s="664"/>
      <c r="O548" s="664"/>
      <c r="P548" s="677"/>
      <c r="Q548" s="665"/>
    </row>
    <row r="549" spans="1:17" ht="14.4" customHeight="1" x14ac:dyDescent="0.3">
      <c r="A549" s="660" t="s">
        <v>5075</v>
      </c>
      <c r="B549" s="661" t="s">
        <v>4402</v>
      </c>
      <c r="C549" s="661" t="s">
        <v>4441</v>
      </c>
      <c r="D549" s="661" t="s">
        <v>4488</v>
      </c>
      <c r="E549" s="661" t="s">
        <v>4489</v>
      </c>
      <c r="F549" s="664"/>
      <c r="G549" s="664"/>
      <c r="H549" s="664"/>
      <c r="I549" s="664"/>
      <c r="J549" s="664">
        <v>8</v>
      </c>
      <c r="K549" s="664">
        <v>896</v>
      </c>
      <c r="L549" s="664"/>
      <c r="M549" s="664">
        <v>112</v>
      </c>
      <c r="N549" s="664">
        <v>6</v>
      </c>
      <c r="O549" s="664">
        <v>684</v>
      </c>
      <c r="P549" s="677"/>
      <c r="Q549" s="665">
        <v>114</v>
      </c>
    </row>
    <row r="550" spans="1:17" ht="14.4" customHeight="1" x14ac:dyDescent="0.3">
      <c r="A550" s="660" t="s">
        <v>5075</v>
      </c>
      <c r="B550" s="661" t="s">
        <v>4402</v>
      </c>
      <c r="C550" s="661" t="s">
        <v>4441</v>
      </c>
      <c r="D550" s="661" t="s">
        <v>4556</v>
      </c>
      <c r="E550" s="661" t="s">
        <v>4554</v>
      </c>
      <c r="F550" s="664">
        <v>37</v>
      </c>
      <c r="G550" s="664">
        <v>27158</v>
      </c>
      <c r="H550" s="664">
        <v>1</v>
      </c>
      <c r="I550" s="664">
        <v>734</v>
      </c>
      <c r="J550" s="664">
        <v>68</v>
      </c>
      <c r="K550" s="664">
        <v>49980</v>
      </c>
      <c r="L550" s="664">
        <v>1.8403417041019221</v>
      </c>
      <c r="M550" s="664">
        <v>735</v>
      </c>
      <c r="N550" s="664">
        <v>90</v>
      </c>
      <c r="O550" s="664">
        <v>66330</v>
      </c>
      <c r="P550" s="677">
        <v>2.4423742543633553</v>
      </c>
      <c r="Q550" s="665">
        <v>737</v>
      </c>
    </row>
    <row r="551" spans="1:17" ht="14.4" customHeight="1" x14ac:dyDescent="0.3">
      <c r="A551" s="660" t="s">
        <v>5075</v>
      </c>
      <c r="B551" s="661" t="s">
        <v>4402</v>
      </c>
      <c r="C551" s="661" t="s">
        <v>4441</v>
      </c>
      <c r="D551" s="661" t="s">
        <v>4577</v>
      </c>
      <c r="E551" s="661" t="s">
        <v>4578</v>
      </c>
      <c r="F551" s="664">
        <v>1</v>
      </c>
      <c r="G551" s="664">
        <v>56</v>
      </c>
      <c r="H551" s="664">
        <v>1</v>
      </c>
      <c r="I551" s="664">
        <v>56</v>
      </c>
      <c r="J551" s="664"/>
      <c r="K551" s="664"/>
      <c r="L551" s="664"/>
      <c r="M551" s="664"/>
      <c r="N551" s="664">
        <v>4</v>
      </c>
      <c r="O551" s="664">
        <v>228</v>
      </c>
      <c r="P551" s="677">
        <v>4.0714285714285712</v>
      </c>
      <c r="Q551" s="665">
        <v>57</v>
      </c>
    </row>
    <row r="552" spans="1:17" ht="14.4" customHeight="1" x14ac:dyDescent="0.3">
      <c r="A552" s="660" t="s">
        <v>5075</v>
      </c>
      <c r="B552" s="661" t="s">
        <v>4402</v>
      </c>
      <c r="C552" s="661" t="s">
        <v>4441</v>
      </c>
      <c r="D552" s="661" t="s">
        <v>4557</v>
      </c>
      <c r="E552" s="661" t="s">
        <v>4558</v>
      </c>
      <c r="F552" s="664">
        <v>10</v>
      </c>
      <c r="G552" s="664">
        <v>5240</v>
      </c>
      <c r="H552" s="664">
        <v>1</v>
      </c>
      <c r="I552" s="664">
        <v>524</v>
      </c>
      <c r="J552" s="664">
        <v>4</v>
      </c>
      <c r="K552" s="664">
        <v>2100</v>
      </c>
      <c r="L552" s="664">
        <v>0.40076335877862596</v>
      </c>
      <c r="M552" s="664">
        <v>525</v>
      </c>
      <c r="N552" s="664">
        <v>12</v>
      </c>
      <c r="O552" s="664">
        <v>6324</v>
      </c>
      <c r="P552" s="677">
        <v>1.2068702290076336</v>
      </c>
      <c r="Q552" s="665">
        <v>527</v>
      </c>
    </row>
    <row r="553" spans="1:17" ht="14.4" customHeight="1" x14ac:dyDescent="0.3">
      <c r="A553" s="660" t="s">
        <v>5075</v>
      </c>
      <c r="B553" s="661" t="s">
        <v>4402</v>
      </c>
      <c r="C553" s="661" t="s">
        <v>4441</v>
      </c>
      <c r="D553" s="661" t="s">
        <v>4496</v>
      </c>
      <c r="E553" s="661" t="s">
        <v>4497</v>
      </c>
      <c r="F553" s="664">
        <v>79</v>
      </c>
      <c r="G553" s="664">
        <v>23384</v>
      </c>
      <c r="H553" s="664">
        <v>1</v>
      </c>
      <c r="I553" s="664">
        <v>296</v>
      </c>
      <c r="J553" s="664">
        <v>64</v>
      </c>
      <c r="K553" s="664">
        <v>18970</v>
      </c>
      <c r="L553" s="664">
        <v>0.81123845364351699</v>
      </c>
      <c r="M553" s="664">
        <v>296.40625</v>
      </c>
      <c r="N553" s="664">
        <v>54</v>
      </c>
      <c r="O553" s="664">
        <v>16146</v>
      </c>
      <c r="P553" s="677">
        <v>0.69047211768730754</v>
      </c>
      <c r="Q553" s="665">
        <v>299</v>
      </c>
    </row>
    <row r="554" spans="1:17" ht="14.4" customHeight="1" x14ac:dyDescent="0.3">
      <c r="A554" s="660" t="s">
        <v>5075</v>
      </c>
      <c r="B554" s="661" t="s">
        <v>4402</v>
      </c>
      <c r="C554" s="661" t="s">
        <v>4441</v>
      </c>
      <c r="D554" s="661" t="s">
        <v>4559</v>
      </c>
      <c r="E554" s="661" t="s">
        <v>4471</v>
      </c>
      <c r="F554" s="664">
        <v>18</v>
      </c>
      <c r="G554" s="664">
        <v>3096</v>
      </c>
      <c r="H554" s="664">
        <v>1</v>
      </c>
      <c r="I554" s="664">
        <v>172</v>
      </c>
      <c r="J554" s="664">
        <v>26</v>
      </c>
      <c r="K554" s="664">
        <v>4496</v>
      </c>
      <c r="L554" s="664">
        <v>1.4521963824289406</v>
      </c>
      <c r="M554" s="664">
        <v>172.92307692307693</v>
      </c>
      <c r="N554" s="664">
        <v>26</v>
      </c>
      <c r="O554" s="664">
        <v>4524</v>
      </c>
      <c r="P554" s="677">
        <v>1.4612403100775193</v>
      </c>
      <c r="Q554" s="665">
        <v>174</v>
      </c>
    </row>
    <row r="555" spans="1:17" ht="14.4" customHeight="1" x14ac:dyDescent="0.3">
      <c r="A555" s="660" t="s">
        <v>5075</v>
      </c>
      <c r="B555" s="661" t="s">
        <v>4402</v>
      </c>
      <c r="C555" s="661" t="s">
        <v>4441</v>
      </c>
      <c r="D555" s="661" t="s">
        <v>4500</v>
      </c>
      <c r="E555" s="661" t="s">
        <v>4497</v>
      </c>
      <c r="F555" s="664">
        <v>73</v>
      </c>
      <c r="G555" s="664">
        <v>26645</v>
      </c>
      <c r="H555" s="664">
        <v>1</v>
      </c>
      <c r="I555" s="664">
        <v>365</v>
      </c>
      <c r="J555" s="664">
        <v>58</v>
      </c>
      <c r="K555" s="664">
        <v>21234</v>
      </c>
      <c r="L555" s="664">
        <v>0.7969224995308688</v>
      </c>
      <c r="M555" s="664">
        <v>366.10344827586209</v>
      </c>
      <c r="N555" s="664">
        <v>65</v>
      </c>
      <c r="O555" s="664">
        <v>24115</v>
      </c>
      <c r="P555" s="677">
        <v>0.90504785137924559</v>
      </c>
      <c r="Q555" s="665">
        <v>371</v>
      </c>
    </row>
    <row r="556" spans="1:17" ht="14.4" customHeight="1" x14ac:dyDescent="0.3">
      <c r="A556" s="660" t="s">
        <v>5075</v>
      </c>
      <c r="B556" s="661" t="s">
        <v>4402</v>
      </c>
      <c r="C556" s="661" t="s">
        <v>4441</v>
      </c>
      <c r="D556" s="661" t="s">
        <v>4503</v>
      </c>
      <c r="E556" s="661" t="s">
        <v>4504</v>
      </c>
      <c r="F556" s="664">
        <v>1</v>
      </c>
      <c r="G556" s="664">
        <v>635</v>
      </c>
      <c r="H556" s="664">
        <v>1</v>
      </c>
      <c r="I556" s="664">
        <v>635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5075</v>
      </c>
      <c r="B557" s="661" t="s">
        <v>4402</v>
      </c>
      <c r="C557" s="661" t="s">
        <v>4441</v>
      </c>
      <c r="D557" s="661" t="s">
        <v>4505</v>
      </c>
      <c r="E557" s="661" t="s">
        <v>4506</v>
      </c>
      <c r="F557" s="664">
        <v>80</v>
      </c>
      <c r="G557" s="664">
        <v>48080</v>
      </c>
      <c r="H557" s="664">
        <v>1</v>
      </c>
      <c r="I557" s="664">
        <v>601</v>
      </c>
      <c r="J557" s="664">
        <v>149</v>
      </c>
      <c r="K557" s="664">
        <v>89773</v>
      </c>
      <c r="L557" s="664">
        <v>1.8671589018302828</v>
      </c>
      <c r="M557" s="664">
        <v>602.50335570469804</v>
      </c>
      <c r="N557" s="664">
        <v>158</v>
      </c>
      <c r="O557" s="664">
        <v>95748</v>
      </c>
      <c r="P557" s="677">
        <v>1.9914309484193011</v>
      </c>
      <c r="Q557" s="665">
        <v>606</v>
      </c>
    </row>
    <row r="558" spans="1:17" ht="14.4" customHeight="1" x14ac:dyDescent="0.3">
      <c r="A558" s="660" t="s">
        <v>5075</v>
      </c>
      <c r="B558" s="661" t="s">
        <v>4402</v>
      </c>
      <c r="C558" s="661" t="s">
        <v>4441</v>
      </c>
      <c r="D558" s="661" t="s">
        <v>4507</v>
      </c>
      <c r="E558" s="661" t="s">
        <v>4508</v>
      </c>
      <c r="F558" s="664"/>
      <c r="G558" s="664"/>
      <c r="H558" s="664"/>
      <c r="I558" s="664"/>
      <c r="J558" s="664"/>
      <c r="K558" s="664"/>
      <c r="L558" s="664"/>
      <c r="M558" s="664"/>
      <c r="N558" s="664">
        <v>1</v>
      </c>
      <c r="O558" s="664">
        <v>272</v>
      </c>
      <c r="P558" s="677"/>
      <c r="Q558" s="665">
        <v>272</v>
      </c>
    </row>
    <row r="559" spans="1:17" ht="14.4" customHeight="1" x14ac:dyDescent="0.3">
      <c r="A559" s="660" t="s">
        <v>5075</v>
      </c>
      <c r="B559" s="661" t="s">
        <v>4402</v>
      </c>
      <c r="C559" s="661" t="s">
        <v>4441</v>
      </c>
      <c r="D559" s="661" t="s">
        <v>4560</v>
      </c>
      <c r="E559" s="661" t="s">
        <v>4561</v>
      </c>
      <c r="F559" s="664">
        <v>1</v>
      </c>
      <c r="G559" s="664">
        <v>100</v>
      </c>
      <c r="H559" s="664">
        <v>1</v>
      </c>
      <c r="I559" s="664">
        <v>100</v>
      </c>
      <c r="J559" s="664">
        <v>3</v>
      </c>
      <c r="K559" s="664">
        <v>300</v>
      </c>
      <c r="L559" s="664">
        <v>3</v>
      </c>
      <c r="M559" s="664">
        <v>100</v>
      </c>
      <c r="N559" s="664">
        <v>2</v>
      </c>
      <c r="O559" s="664">
        <v>200</v>
      </c>
      <c r="P559" s="677">
        <v>2</v>
      </c>
      <c r="Q559" s="665">
        <v>100</v>
      </c>
    </row>
    <row r="560" spans="1:17" ht="14.4" customHeight="1" x14ac:dyDescent="0.3">
      <c r="A560" s="660" t="s">
        <v>5075</v>
      </c>
      <c r="B560" s="661" t="s">
        <v>4402</v>
      </c>
      <c r="C560" s="661" t="s">
        <v>4441</v>
      </c>
      <c r="D560" s="661" t="s">
        <v>4562</v>
      </c>
      <c r="E560" s="661" t="s">
        <v>4554</v>
      </c>
      <c r="F560" s="664">
        <v>19</v>
      </c>
      <c r="G560" s="664">
        <v>19228</v>
      </c>
      <c r="H560" s="664">
        <v>1</v>
      </c>
      <c r="I560" s="664">
        <v>1012</v>
      </c>
      <c r="J560" s="664">
        <v>11</v>
      </c>
      <c r="K560" s="664">
        <v>11132</v>
      </c>
      <c r="L560" s="664">
        <v>0.57894736842105265</v>
      </c>
      <c r="M560" s="664">
        <v>1012</v>
      </c>
      <c r="N560" s="664"/>
      <c r="O560" s="664"/>
      <c r="P560" s="677"/>
      <c r="Q560" s="665"/>
    </row>
    <row r="561" spans="1:17" ht="14.4" customHeight="1" x14ac:dyDescent="0.3">
      <c r="A561" s="660" t="s">
        <v>5075</v>
      </c>
      <c r="B561" s="661" t="s">
        <v>4402</v>
      </c>
      <c r="C561" s="661" t="s">
        <v>4441</v>
      </c>
      <c r="D561" s="661" t="s">
        <v>4511</v>
      </c>
      <c r="E561" s="661" t="s">
        <v>4467</v>
      </c>
      <c r="F561" s="664"/>
      <c r="G561" s="664"/>
      <c r="H561" s="664"/>
      <c r="I561" s="664"/>
      <c r="J561" s="664"/>
      <c r="K561" s="664"/>
      <c r="L561" s="664"/>
      <c r="M561" s="664"/>
      <c r="N561" s="664">
        <v>1</v>
      </c>
      <c r="O561" s="664">
        <v>340</v>
      </c>
      <c r="P561" s="677"/>
      <c r="Q561" s="665">
        <v>340</v>
      </c>
    </row>
    <row r="562" spans="1:17" ht="14.4" customHeight="1" x14ac:dyDescent="0.3">
      <c r="A562" s="660" t="s">
        <v>5075</v>
      </c>
      <c r="B562" s="661" t="s">
        <v>4402</v>
      </c>
      <c r="C562" s="661" t="s">
        <v>4441</v>
      </c>
      <c r="D562" s="661" t="s">
        <v>4579</v>
      </c>
      <c r="E562" s="661" t="s">
        <v>4554</v>
      </c>
      <c r="F562" s="664">
        <v>15</v>
      </c>
      <c r="G562" s="664">
        <v>12900</v>
      </c>
      <c r="H562" s="664">
        <v>1</v>
      </c>
      <c r="I562" s="664">
        <v>860</v>
      </c>
      <c r="J562" s="664"/>
      <c r="K562" s="664"/>
      <c r="L562" s="664"/>
      <c r="M562" s="664"/>
      <c r="N562" s="664">
        <v>31</v>
      </c>
      <c r="O562" s="664">
        <v>26753</v>
      </c>
      <c r="P562" s="677">
        <v>2.0738759689922479</v>
      </c>
      <c r="Q562" s="665">
        <v>863</v>
      </c>
    </row>
    <row r="563" spans="1:17" ht="14.4" customHeight="1" x14ac:dyDescent="0.3">
      <c r="A563" s="660" t="s">
        <v>5075</v>
      </c>
      <c r="B563" s="661" t="s">
        <v>4402</v>
      </c>
      <c r="C563" s="661" t="s">
        <v>4441</v>
      </c>
      <c r="D563" s="661" t="s">
        <v>4513</v>
      </c>
      <c r="E563" s="661" t="s">
        <v>4514</v>
      </c>
      <c r="F563" s="664">
        <v>507</v>
      </c>
      <c r="G563" s="664">
        <v>263640</v>
      </c>
      <c r="H563" s="664">
        <v>1</v>
      </c>
      <c r="I563" s="664">
        <v>520</v>
      </c>
      <c r="J563" s="664">
        <v>914</v>
      </c>
      <c r="K563" s="664">
        <v>476024</v>
      </c>
      <c r="L563" s="664">
        <v>1.8055833712638447</v>
      </c>
      <c r="M563" s="664">
        <v>520.81400437636762</v>
      </c>
      <c r="N563" s="664">
        <v>945</v>
      </c>
      <c r="O563" s="664">
        <v>494235</v>
      </c>
      <c r="P563" s="677">
        <v>1.8746586253982704</v>
      </c>
      <c r="Q563" s="665">
        <v>523</v>
      </c>
    </row>
    <row r="564" spans="1:17" ht="14.4" customHeight="1" x14ac:dyDescent="0.3">
      <c r="A564" s="660" t="s">
        <v>5075</v>
      </c>
      <c r="B564" s="661" t="s">
        <v>4402</v>
      </c>
      <c r="C564" s="661" t="s">
        <v>4441</v>
      </c>
      <c r="D564" s="661" t="s">
        <v>4580</v>
      </c>
      <c r="E564" s="661" t="s">
        <v>4514</v>
      </c>
      <c r="F564" s="664">
        <v>25</v>
      </c>
      <c r="G564" s="664">
        <v>20025</v>
      </c>
      <c r="H564" s="664">
        <v>1</v>
      </c>
      <c r="I564" s="664">
        <v>801</v>
      </c>
      <c r="J564" s="664">
        <v>12</v>
      </c>
      <c r="K564" s="664">
        <v>9620</v>
      </c>
      <c r="L564" s="664">
        <v>0.48039950062421971</v>
      </c>
      <c r="M564" s="664">
        <v>801.66666666666663</v>
      </c>
      <c r="N564" s="664">
        <v>31</v>
      </c>
      <c r="O564" s="664">
        <v>25017</v>
      </c>
      <c r="P564" s="677">
        <v>1.2492883895131086</v>
      </c>
      <c r="Q564" s="665">
        <v>807</v>
      </c>
    </row>
    <row r="565" spans="1:17" ht="14.4" customHeight="1" x14ac:dyDescent="0.3">
      <c r="A565" s="660" t="s">
        <v>5075</v>
      </c>
      <c r="B565" s="661" t="s">
        <v>4402</v>
      </c>
      <c r="C565" s="661" t="s">
        <v>4441</v>
      </c>
      <c r="D565" s="661" t="s">
        <v>4581</v>
      </c>
      <c r="E565" s="661" t="s">
        <v>4514</v>
      </c>
      <c r="F565" s="664">
        <v>292</v>
      </c>
      <c r="G565" s="664">
        <v>171988</v>
      </c>
      <c r="H565" s="664">
        <v>1</v>
      </c>
      <c r="I565" s="664">
        <v>589</v>
      </c>
      <c r="J565" s="664">
        <v>269</v>
      </c>
      <c r="K565" s="664">
        <v>158837</v>
      </c>
      <c r="L565" s="664">
        <v>0.92353536293229765</v>
      </c>
      <c r="M565" s="664">
        <v>590.47211895910777</v>
      </c>
      <c r="N565" s="664">
        <v>239</v>
      </c>
      <c r="O565" s="664">
        <v>142205</v>
      </c>
      <c r="P565" s="677">
        <v>0.82683094169360649</v>
      </c>
      <c r="Q565" s="665">
        <v>595</v>
      </c>
    </row>
    <row r="566" spans="1:17" ht="14.4" customHeight="1" x14ac:dyDescent="0.3">
      <c r="A566" s="660" t="s">
        <v>5075</v>
      </c>
      <c r="B566" s="661" t="s">
        <v>4402</v>
      </c>
      <c r="C566" s="661" t="s">
        <v>4441</v>
      </c>
      <c r="D566" s="661" t="s">
        <v>4517</v>
      </c>
      <c r="E566" s="661" t="s">
        <v>4457</v>
      </c>
      <c r="F566" s="664">
        <v>4</v>
      </c>
      <c r="G566" s="664">
        <v>1556</v>
      </c>
      <c r="H566" s="664">
        <v>1</v>
      </c>
      <c r="I566" s="664">
        <v>389</v>
      </c>
      <c r="J566" s="664">
        <v>3</v>
      </c>
      <c r="K566" s="664">
        <v>1179</v>
      </c>
      <c r="L566" s="664">
        <v>0.75771208226221076</v>
      </c>
      <c r="M566" s="664">
        <v>393</v>
      </c>
      <c r="N566" s="664"/>
      <c r="O566" s="664"/>
      <c r="P566" s="677"/>
      <c r="Q566" s="665"/>
    </row>
    <row r="567" spans="1:17" ht="14.4" customHeight="1" x14ac:dyDescent="0.3">
      <c r="A567" s="660" t="s">
        <v>5075</v>
      </c>
      <c r="B567" s="661" t="s">
        <v>4402</v>
      </c>
      <c r="C567" s="661" t="s">
        <v>4441</v>
      </c>
      <c r="D567" s="661" t="s">
        <v>4590</v>
      </c>
      <c r="E567" s="661" t="s">
        <v>4591</v>
      </c>
      <c r="F567" s="664">
        <v>1</v>
      </c>
      <c r="G567" s="664">
        <v>1366</v>
      </c>
      <c r="H567" s="664">
        <v>1</v>
      </c>
      <c r="I567" s="664">
        <v>1366</v>
      </c>
      <c r="J567" s="664"/>
      <c r="K567" s="664"/>
      <c r="L567" s="664"/>
      <c r="M567" s="664"/>
      <c r="N567" s="664">
        <v>1</v>
      </c>
      <c r="O567" s="664">
        <v>1371</v>
      </c>
      <c r="P567" s="677">
        <v>1.0036603221083455</v>
      </c>
      <c r="Q567" s="665">
        <v>1371</v>
      </c>
    </row>
    <row r="568" spans="1:17" ht="14.4" customHeight="1" x14ac:dyDescent="0.3">
      <c r="A568" s="660" t="s">
        <v>5075</v>
      </c>
      <c r="B568" s="661" t="s">
        <v>4402</v>
      </c>
      <c r="C568" s="661" t="s">
        <v>4441</v>
      </c>
      <c r="D568" s="661" t="s">
        <v>4583</v>
      </c>
      <c r="E568" s="661" t="s">
        <v>4514</v>
      </c>
      <c r="F568" s="664"/>
      <c r="G568" s="664"/>
      <c r="H568" s="664"/>
      <c r="I568" s="664"/>
      <c r="J568" s="664">
        <v>7</v>
      </c>
      <c r="K568" s="664">
        <v>5957</v>
      </c>
      <c r="L568" s="664"/>
      <c r="M568" s="664">
        <v>851</v>
      </c>
      <c r="N568" s="664">
        <v>4</v>
      </c>
      <c r="O568" s="664">
        <v>3428</v>
      </c>
      <c r="P568" s="677"/>
      <c r="Q568" s="665">
        <v>857</v>
      </c>
    </row>
    <row r="569" spans="1:17" ht="14.4" customHeight="1" x14ac:dyDescent="0.3">
      <c r="A569" s="660" t="s">
        <v>5076</v>
      </c>
      <c r="B569" s="661" t="s">
        <v>4402</v>
      </c>
      <c r="C569" s="661" t="s">
        <v>4430</v>
      </c>
      <c r="D569" s="661" t="s">
        <v>4551</v>
      </c>
      <c r="E569" s="661" t="s">
        <v>4552</v>
      </c>
      <c r="F569" s="664"/>
      <c r="G569" s="664"/>
      <c r="H569" s="664"/>
      <c r="I569" s="664"/>
      <c r="J569" s="664">
        <v>4</v>
      </c>
      <c r="K569" s="664">
        <v>3619</v>
      </c>
      <c r="L569" s="664"/>
      <c r="M569" s="664">
        <v>904.75</v>
      </c>
      <c r="N569" s="664">
        <v>5</v>
      </c>
      <c r="O569" s="664">
        <v>4523.75</v>
      </c>
      <c r="P569" s="677"/>
      <c r="Q569" s="665">
        <v>904.75</v>
      </c>
    </row>
    <row r="570" spans="1:17" ht="14.4" customHeight="1" x14ac:dyDescent="0.3">
      <c r="A570" s="660" t="s">
        <v>5076</v>
      </c>
      <c r="B570" s="661" t="s">
        <v>4402</v>
      </c>
      <c r="C570" s="661" t="s">
        <v>4441</v>
      </c>
      <c r="D570" s="661" t="s">
        <v>4452</v>
      </c>
      <c r="E570" s="661" t="s">
        <v>4453</v>
      </c>
      <c r="F570" s="664">
        <v>19</v>
      </c>
      <c r="G570" s="664">
        <v>4408</v>
      </c>
      <c r="H570" s="664">
        <v>1</v>
      </c>
      <c r="I570" s="664">
        <v>232</v>
      </c>
      <c r="J570" s="664">
        <v>12</v>
      </c>
      <c r="K570" s="664">
        <v>2788</v>
      </c>
      <c r="L570" s="664">
        <v>0.63248638838475502</v>
      </c>
      <c r="M570" s="664">
        <v>232.33333333333334</v>
      </c>
      <c r="N570" s="664">
        <v>23</v>
      </c>
      <c r="O570" s="664">
        <v>5405</v>
      </c>
      <c r="P570" s="677">
        <v>1.226179673321234</v>
      </c>
      <c r="Q570" s="665">
        <v>235</v>
      </c>
    </row>
    <row r="571" spans="1:17" ht="14.4" customHeight="1" x14ac:dyDescent="0.3">
      <c r="A571" s="660" t="s">
        <v>5076</v>
      </c>
      <c r="B571" s="661" t="s">
        <v>4402</v>
      </c>
      <c r="C571" s="661" t="s">
        <v>4441</v>
      </c>
      <c r="D571" s="661" t="s">
        <v>4454</v>
      </c>
      <c r="E571" s="661" t="s">
        <v>4455</v>
      </c>
      <c r="F571" s="664">
        <v>8</v>
      </c>
      <c r="G571" s="664">
        <v>928</v>
      </c>
      <c r="H571" s="664">
        <v>1</v>
      </c>
      <c r="I571" s="664">
        <v>116</v>
      </c>
      <c r="J571" s="664">
        <v>3</v>
      </c>
      <c r="K571" s="664">
        <v>348</v>
      </c>
      <c r="L571" s="664">
        <v>0.375</v>
      </c>
      <c r="M571" s="664">
        <v>116</v>
      </c>
      <c r="N571" s="664">
        <v>10</v>
      </c>
      <c r="O571" s="664">
        <v>1180</v>
      </c>
      <c r="P571" s="677">
        <v>1.271551724137931</v>
      </c>
      <c r="Q571" s="665">
        <v>118</v>
      </c>
    </row>
    <row r="572" spans="1:17" ht="14.4" customHeight="1" x14ac:dyDescent="0.3">
      <c r="A572" s="660" t="s">
        <v>5076</v>
      </c>
      <c r="B572" s="661" t="s">
        <v>4402</v>
      </c>
      <c r="C572" s="661" t="s">
        <v>4441</v>
      </c>
      <c r="D572" s="661" t="s">
        <v>4456</v>
      </c>
      <c r="E572" s="661" t="s">
        <v>4457</v>
      </c>
      <c r="F572" s="664">
        <v>5</v>
      </c>
      <c r="G572" s="664">
        <v>1600</v>
      </c>
      <c r="H572" s="664">
        <v>1</v>
      </c>
      <c r="I572" s="664">
        <v>320</v>
      </c>
      <c r="J572" s="664">
        <v>3</v>
      </c>
      <c r="K572" s="664">
        <v>960</v>
      </c>
      <c r="L572" s="664">
        <v>0.6</v>
      </c>
      <c r="M572" s="664">
        <v>320</v>
      </c>
      <c r="N572" s="664">
        <v>2</v>
      </c>
      <c r="O572" s="664">
        <v>646</v>
      </c>
      <c r="P572" s="677">
        <v>0.40375</v>
      </c>
      <c r="Q572" s="665">
        <v>323</v>
      </c>
    </row>
    <row r="573" spans="1:17" ht="14.4" customHeight="1" x14ac:dyDescent="0.3">
      <c r="A573" s="660" t="s">
        <v>5076</v>
      </c>
      <c r="B573" s="661" t="s">
        <v>4402</v>
      </c>
      <c r="C573" s="661" t="s">
        <v>4441</v>
      </c>
      <c r="D573" s="661" t="s">
        <v>4458</v>
      </c>
      <c r="E573" s="661" t="s">
        <v>4459</v>
      </c>
      <c r="F573" s="664">
        <v>6</v>
      </c>
      <c r="G573" s="664">
        <v>2904</v>
      </c>
      <c r="H573" s="664">
        <v>1</v>
      </c>
      <c r="I573" s="664">
        <v>484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5076</v>
      </c>
      <c r="B574" s="661" t="s">
        <v>4402</v>
      </c>
      <c r="C574" s="661" t="s">
        <v>4441</v>
      </c>
      <c r="D574" s="661" t="s">
        <v>4464</v>
      </c>
      <c r="E574" s="661" t="s">
        <v>4459</v>
      </c>
      <c r="F574" s="664">
        <v>2</v>
      </c>
      <c r="G574" s="664">
        <v>1106</v>
      </c>
      <c r="H574" s="664">
        <v>1</v>
      </c>
      <c r="I574" s="664">
        <v>553</v>
      </c>
      <c r="J574" s="664">
        <v>1</v>
      </c>
      <c r="K574" s="664">
        <v>553</v>
      </c>
      <c r="L574" s="664">
        <v>0.5</v>
      </c>
      <c r="M574" s="664">
        <v>553</v>
      </c>
      <c r="N574" s="664">
        <v>5</v>
      </c>
      <c r="O574" s="664">
        <v>2795</v>
      </c>
      <c r="P574" s="677">
        <v>2.527124773960217</v>
      </c>
      <c r="Q574" s="665">
        <v>559</v>
      </c>
    </row>
    <row r="575" spans="1:17" ht="14.4" customHeight="1" x14ac:dyDescent="0.3">
      <c r="A575" s="660" t="s">
        <v>5076</v>
      </c>
      <c r="B575" s="661" t="s">
        <v>4402</v>
      </c>
      <c r="C575" s="661" t="s">
        <v>4441</v>
      </c>
      <c r="D575" s="661" t="s">
        <v>4465</v>
      </c>
      <c r="E575" s="661" t="s">
        <v>4461</v>
      </c>
      <c r="F575" s="664"/>
      <c r="G575" s="664"/>
      <c r="H575" s="664"/>
      <c r="I575" s="664"/>
      <c r="J575" s="664"/>
      <c r="K575" s="664"/>
      <c r="L575" s="664"/>
      <c r="M575" s="664"/>
      <c r="N575" s="664">
        <v>6</v>
      </c>
      <c r="O575" s="664">
        <v>4512</v>
      </c>
      <c r="P575" s="677"/>
      <c r="Q575" s="665">
        <v>752</v>
      </c>
    </row>
    <row r="576" spans="1:17" ht="14.4" customHeight="1" x14ac:dyDescent="0.3">
      <c r="A576" s="660" t="s">
        <v>5076</v>
      </c>
      <c r="B576" s="661" t="s">
        <v>4402</v>
      </c>
      <c r="C576" s="661" t="s">
        <v>4441</v>
      </c>
      <c r="D576" s="661" t="s">
        <v>4553</v>
      </c>
      <c r="E576" s="661" t="s">
        <v>4554</v>
      </c>
      <c r="F576" s="664">
        <v>13</v>
      </c>
      <c r="G576" s="664">
        <v>10439</v>
      </c>
      <c r="H576" s="664">
        <v>1</v>
      </c>
      <c r="I576" s="664">
        <v>803</v>
      </c>
      <c r="J576" s="664">
        <v>2</v>
      </c>
      <c r="K576" s="664">
        <v>1606</v>
      </c>
      <c r="L576" s="664">
        <v>0.15384615384615385</v>
      </c>
      <c r="M576" s="664">
        <v>803</v>
      </c>
      <c r="N576" s="664"/>
      <c r="O576" s="664"/>
      <c r="P576" s="677"/>
      <c r="Q576" s="665"/>
    </row>
    <row r="577" spans="1:17" ht="14.4" customHeight="1" x14ac:dyDescent="0.3">
      <c r="A577" s="660" t="s">
        <v>5076</v>
      </c>
      <c r="B577" s="661" t="s">
        <v>4402</v>
      </c>
      <c r="C577" s="661" t="s">
        <v>4441</v>
      </c>
      <c r="D577" s="661" t="s">
        <v>4575</v>
      </c>
      <c r="E577" s="661" t="s">
        <v>4506</v>
      </c>
      <c r="F577" s="664"/>
      <c r="G577" s="664"/>
      <c r="H577" s="664"/>
      <c r="I577" s="664"/>
      <c r="J577" s="664">
        <v>2</v>
      </c>
      <c r="K577" s="664">
        <v>1410</v>
      </c>
      <c r="L577" s="664"/>
      <c r="M577" s="664">
        <v>705</v>
      </c>
      <c r="N577" s="664">
        <v>6</v>
      </c>
      <c r="O577" s="664">
        <v>4290</v>
      </c>
      <c r="P577" s="677"/>
      <c r="Q577" s="665">
        <v>715</v>
      </c>
    </row>
    <row r="578" spans="1:17" ht="14.4" customHeight="1" x14ac:dyDescent="0.3">
      <c r="A578" s="660" t="s">
        <v>5076</v>
      </c>
      <c r="B578" s="661" t="s">
        <v>4402</v>
      </c>
      <c r="C578" s="661" t="s">
        <v>4441</v>
      </c>
      <c r="D578" s="661" t="s">
        <v>4470</v>
      </c>
      <c r="E578" s="661" t="s">
        <v>4471</v>
      </c>
      <c r="F578" s="664">
        <v>4</v>
      </c>
      <c r="G578" s="664">
        <v>828</v>
      </c>
      <c r="H578" s="664">
        <v>1</v>
      </c>
      <c r="I578" s="664">
        <v>207</v>
      </c>
      <c r="J578" s="664">
        <v>6</v>
      </c>
      <c r="K578" s="664">
        <v>1244</v>
      </c>
      <c r="L578" s="664">
        <v>1.5024154589371981</v>
      </c>
      <c r="M578" s="664">
        <v>207.33333333333334</v>
      </c>
      <c r="N578" s="664">
        <v>5</v>
      </c>
      <c r="O578" s="664">
        <v>1050</v>
      </c>
      <c r="P578" s="677">
        <v>1.2681159420289856</v>
      </c>
      <c r="Q578" s="665">
        <v>210</v>
      </c>
    </row>
    <row r="579" spans="1:17" ht="14.4" customHeight="1" x14ac:dyDescent="0.3">
      <c r="A579" s="660" t="s">
        <v>5076</v>
      </c>
      <c r="B579" s="661" t="s">
        <v>4402</v>
      </c>
      <c r="C579" s="661" t="s">
        <v>4441</v>
      </c>
      <c r="D579" s="661" t="s">
        <v>4478</v>
      </c>
      <c r="E579" s="661" t="s">
        <v>4479</v>
      </c>
      <c r="F579" s="664">
        <v>18</v>
      </c>
      <c r="G579" s="664">
        <v>1476</v>
      </c>
      <c r="H579" s="664">
        <v>1</v>
      </c>
      <c r="I579" s="664">
        <v>82</v>
      </c>
      <c r="J579" s="664">
        <v>40</v>
      </c>
      <c r="K579" s="664">
        <v>3296</v>
      </c>
      <c r="L579" s="664">
        <v>2.2330623306233064</v>
      </c>
      <c r="M579" s="664">
        <v>82.4</v>
      </c>
      <c r="N579" s="664">
        <v>49</v>
      </c>
      <c r="O579" s="664">
        <v>4165</v>
      </c>
      <c r="P579" s="677">
        <v>2.8218157181571817</v>
      </c>
      <c r="Q579" s="665">
        <v>85</v>
      </c>
    </row>
    <row r="580" spans="1:17" ht="14.4" customHeight="1" x14ac:dyDescent="0.3">
      <c r="A580" s="660" t="s">
        <v>5076</v>
      </c>
      <c r="B580" s="661" t="s">
        <v>4402</v>
      </c>
      <c r="C580" s="661" t="s">
        <v>4441</v>
      </c>
      <c r="D580" s="661" t="s">
        <v>4555</v>
      </c>
      <c r="E580" s="661" t="s">
        <v>4554</v>
      </c>
      <c r="F580" s="664"/>
      <c r="G580" s="664"/>
      <c r="H580" s="664"/>
      <c r="I580" s="664"/>
      <c r="J580" s="664">
        <v>36</v>
      </c>
      <c r="K580" s="664">
        <v>33476</v>
      </c>
      <c r="L580" s="664"/>
      <c r="M580" s="664">
        <v>929.88888888888891</v>
      </c>
      <c r="N580" s="664">
        <v>38</v>
      </c>
      <c r="O580" s="664">
        <v>35530</v>
      </c>
      <c r="P580" s="677"/>
      <c r="Q580" s="665">
        <v>935</v>
      </c>
    </row>
    <row r="581" spans="1:17" ht="14.4" customHeight="1" x14ac:dyDescent="0.3">
      <c r="A581" s="660" t="s">
        <v>5076</v>
      </c>
      <c r="B581" s="661" t="s">
        <v>4402</v>
      </c>
      <c r="C581" s="661" t="s">
        <v>4441</v>
      </c>
      <c r="D581" s="661" t="s">
        <v>4486</v>
      </c>
      <c r="E581" s="661" t="s">
        <v>4487</v>
      </c>
      <c r="F581" s="664">
        <v>2</v>
      </c>
      <c r="G581" s="664">
        <v>0</v>
      </c>
      <c r="H581" s="664"/>
      <c r="I581" s="664">
        <v>0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5076</v>
      </c>
      <c r="B582" s="661" t="s">
        <v>4402</v>
      </c>
      <c r="C582" s="661" t="s">
        <v>4441</v>
      </c>
      <c r="D582" s="661" t="s">
        <v>4488</v>
      </c>
      <c r="E582" s="661" t="s">
        <v>4489</v>
      </c>
      <c r="F582" s="664"/>
      <c r="G582" s="664"/>
      <c r="H582" s="664"/>
      <c r="I582" s="664"/>
      <c r="J582" s="664"/>
      <c r="K582" s="664"/>
      <c r="L582" s="664"/>
      <c r="M582" s="664"/>
      <c r="N582" s="664">
        <v>3</v>
      </c>
      <c r="O582" s="664">
        <v>342</v>
      </c>
      <c r="P582" s="677"/>
      <c r="Q582" s="665">
        <v>114</v>
      </c>
    </row>
    <row r="583" spans="1:17" ht="14.4" customHeight="1" x14ac:dyDescent="0.3">
      <c r="A583" s="660" t="s">
        <v>5076</v>
      </c>
      <c r="B583" s="661" t="s">
        <v>4402</v>
      </c>
      <c r="C583" s="661" t="s">
        <v>4441</v>
      </c>
      <c r="D583" s="661" t="s">
        <v>4556</v>
      </c>
      <c r="E583" s="661" t="s">
        <v>4554</v>
      </c>
      <c r="F583" s="664">
        <v>4</v>
      </c>
      <c r="G583" s="664">
        <v>2936</v>
      </c>
      <c r="H583" s="664">
        <v>1</v>
      </c>
      <c r="I583" s="664">
        <v>734</v>
      </c>
      <c r="J583" s="664">
        <v>2</v>
      </c>
      <c r="K583" s="664">
        <v>1472</v>
      </c>
      <c r="L583" s="664">
        <v>0.50136239782016345</v>
      </c>
      <c r="M583" s="664">
        <v>736</v>
      </c>
      <c r="N583" s="664"/>
      <c r="O583" s="664"/>
      <c r="P583" s="677"/>
      <c r="Q583" s="665"/>
    </row>
    <row r="584" spans="1:17" ht="14.4" customHeight="1" x14ac:dyDescent="0.3">
      <c r="A584" s="660" t="s">
        <v>5076</v>
      </c>
      <c r="B584" s="661" t="s">
        <v>4402</v>
      </c>
      <c r="C584" s="661" t="s">
        <v>4441</v>
      </c>
      <c r="D584" s="661" t="s">
        <v>4577</v>
      </c>
      <c r="E584" s="661" t="s">
        <v>4578</v>
      </c>
      <c r="F584" s="664"/>
      <c r="G584" s="664"/>
      <c r="H584" s="664"/>
      <c r="I584" s="664"/>
      <c r="J584" s="664"/>
      <c r="K584" s="664"/>
      <c r="L584" s="664"/>
      <c r="M584" s="664"/>
      <c r="N584" s="664">
        <v>1</v>
      </c>
      <c r="O584" s="664">
        <v>57</v>
      </c>
      <c r="P584" s="677"/>
      <c r="Q584" s="665">
        <v>57</v>
      </c>
    </row>
    <row r="585" spans="1:17" ht="14.4" customHeight="1" x14ac:dyDescent="0.3">
      <c r="A585" s="660" t="s">
        <v>5076</v>
      </c>
      <c r="B585" s="661" t="s">
        <v>4402</v>
      </c>
      <c r="C585" s="661" t="s">
        <v>4441</v>
      </c>
      <c r="D585" s="661" t="s">
        <v>4557</v>
      </c>
      <c r="E585" s="661" t="s">
        <v>4558</v>
      </c>
      <c r="F585" s="664">
        <v>6</v>
      </c>
      <c r="G585" s="664">
        <v>3144</v>
      </c>
      <c r="H585" s="664">
        <v>1</v>
      </c>
      <c r="I585" s="664">
        <v>524</v>
      </c>
      <c r="J585" s="664">
        <v>33</v>
      </c>
      <c r="K585" s="664">
        <v>17308</v>
      </c>
      <c r="L585" s="664">
        <v>5.505089058524173</v>
      </c>
      <c r="M585" s="664">
        <v>524.4848484848485</v>
      </c>
      <c r="N585" s="664">
        <v>11</v>
      </c>
      <c r="O585" s="664">
        <v>5797</v>
      </c>
      <c r="P585" s="677">
        <v>1.8438295165394403</v>
      </c>
      <c r="Q585" s="665">
        <v>527</v>
      </c>
    </row>
    <row r="586" spans="1:17" ht="14.4" customHeight="1" x14ac:dyDescent="0.3">
      <c r="A586" s="660" t="s">
        <v>5076</v>
      </c>
      <c r="B586" s="661" t="s">
        <v>4402</v>
      </c>
      <c r="C586" s="661" t="s">
        <v>4441</v>
      </c>
      <c r="D586" s="661" t="s">
        <v>4559</v>
      </c>
      <c r="E586" s="661" t="s">
        <v>4471</v>
      </c>
      <c r="F586" s="664">
        <v>2</v>
      </c>
      <c r="G586" s="664">
        <v>344</v>
      </c>
      <c r="H586" s="664">
        <v>1</v>
      </c>
      <c r="I586" s="664">
        <v>172</v>
      </c>
      <c r="J586" s="664">
        <v>1</v>
      </c>
      <c r="K586" s="664">
        <v>174</v>
      </c>
      <c r="L586" s="664">
        <v>0.5058139534883721</v>
      </c>
      <c r="M586" s="664">
        <v>174</v>
      </c>
      <c r="N586" s="664"/>
      <c r="O586" s="664"/>
      <c r="P586" s="677"/>
      <c r="Q586" s="665"/>
    </row>
    <row r="587" spans="1:17" ht="14.4" customHeight="1" x14ac:dyDescent="0.3">
      <c r="A587" s="660" t="s">
        <v>5076</v>
      </c>
      <c r="B587" s="661" t="s">
        <v>4402</v>
      </c>
      <c r="C587" s="661" t="s">
        <v>4441</v>
      </c>
      <c r="D587" s="661" t="s">
        <v>4500</v>
      </c>
      <c r="E587" s="661" t="s">
        <v>4497</v>
      </c>
      <c r="F587" s="664"/>
      <c r="G587" s="664"/>
      <c r="H587" s="664"/>
      <c r="I587" s="664"/>
      <c r="J587" s="664">
        <v>1</v>
      </c>
      <c r="K587" s="664">
        <v>365</v>
      </c>
      <c r="L587" s="664"/>
      <c r="M587" s="664">
        <v>365</v>
      </c>
      <c r="N587" s="664">
        <v>1</v>
      </c>
      <c r="O587" s="664">
        <v>371</v>
      </c>
      <c r="P587" s="677"/>
      <c r="Q587" s="665">
        <v>371</v>
      </c>
    </row>
    <row r="588" spans="1:17" ht="14.4" customHeight="1" x14ac:dyDescent="0.3">
      <c r="A588" s="660" t="s">
        <v>5076</v>
      </c>
      <c r="B588" s="661" t="s">
        <v>4402</v>
      </c>
      <c r="C588" s="661" t="s">
        <v>4441</v>
      </c>
      <c r="D588" s="661" t="s">
        <v>4507</v>
      </c>
      <c r="E588" s="661" t="s">
        <v>4508</v>
      </c>
      <c r="F588" s="664">
        <v>15</v>
      </c>
      <c r="G588" s="664">
        <v>4035</v>
      </c>
      <c r="H588" s="664">
        <v>1</v>
      </c>
      <c r="I588" s="664">
        <v>269</v>
      </c>
      <c r="J588" s="664">
        <v>6</v>
      </c>
      <c r="K588" s="664">
        <v>1618</v>
      </c>
      <c r="L588" s="664">
        <v>0.40099132589838909</v>
      </c>
      <c r="M588" s="664">
        <v>269.66666666666669</v>
      </c>
      <c r="N588" s="664">
        <v>10</v>
      </c>
      <c r="O588" s="664">
        <v>2720</v>
      </c>
      <c r="P588" s="677">
        <v>0.67410161090458487</v>
      </c>
      <c r="Q588" s="665">
        <v>272</v>
      </c>
    </row>
    <row r="589" spans="1:17" ht="14.4" customHeight="1" x14ac:dyDescent="0.3">
      <c r="A589" s="660" t="s">
        <v>5076</v>
      </c>
      <c r="B589" s="661" t="s">
        <v>4402</v>
      </c>
      <c r="C589" s="661" t="s">
        <v>4441</v>
      </c>
      <c r="D589" s="661" t="s">
        <v>4560</v>
      </c>
      <c r="E589" s="661" t="s">
        <v>4561</v>
      </c>
      <c r="F589" s="664"/>
      <c r="G589" s="664"/>
      <c r="H589" s="664"/>
      <c r="I589" s="664"/>
      <c r="J589" s="664"/>
      <c r="K589" s="664"/>
      <c r="L589" s="664"/>
      <c r="M589" s="664"/>
      <c r="N589" s="664">
        <v>2</v>
      </c>
      <c r="O589" s="664">
        <v>200</v>
      </c>
      <c r="P589" s="677"/>
      <c r="Q589" s="665">
        <v>100</v>
      </c>
    </row>
    <row r="590" spans="1:17" ht="14.4" customHeight="1" x14ac:dyDescent="0.3">
      <c r="A590" s="660" t="s">
        <v>5076</v>
      </c>
      <c r="B590" s="661" t="s">
        <v>4402</v>
      </c>
      <c r="C590" s="661" t="s">
        <v>4441</v>
      </c>
      <c r="D590" s="661" t="s">
        <v>4580</v>
      </c>
      <c r="E590" s="661" t="s">
        <v>4514</v>
      </c>
      <c r="F590" s="664"/>
      <c r="G590" s="664"/>
      <c r="H590" s="664"/>
      <c r="I590" s="664"/>
      <c r="J590" s="664">
        <v>2</v>
      </c>
      <c r="K590" s="664">
        <v>1602</v>
      </c>
      <c r="L590" s="664"/>
      <c r="M590" s="664">
        <v>801</v>
      </c>
      <c r="N590" s="664"/>
      <c r="O590" s="664"/>
      <c r="P590" s="677"/>
      <c r="Q590" s="665"/>
    </row>
    <row r="591" spans="1:17" ht="14.4" customHeight="1" x14ac:dyDescent="0.3">
      <c r="A591" s="660" t="s">
        <v>5076</v>
      </c>
      <c r="B591" s="661" t="s">
        <v>4402</v>
      </c>
      <c r="C591" s="661" t="s">
        <v>4441</v>
      </c>
      <c r="D591" s="661" t="s">
        <v>4581</v>
      </c>
      <c r="E591" s="661" t="s">
        <v>4514</v>
      </c>
      <c r="F591" s="664"/>
      <c r="G591" s="664"/>
      <c r="H591" s="664"/>
      <c r="I591" s="664"/>
      <c r="J591" s="664"/>
      <c r="K591" s="664"/>
      <c r="L591" s="664"/>
      <c r="M591" s="664"/>
      <c r="N591" s="664">
        <v>7</v>
      </c>
      <c r="O591" s="664">
        <v>4165</v>
      </c>
      <c r="P591" s="677"/>
      <c r="Q591" s="665">
        <v>595</v>
      </c>
    </row>
    <row r="592" spans="1:17" ht="14.4" customHeight="1" x14ac:dyDescent="0.3">
      <c r="A592" s="660" t="s">
        <v>5076</v>
      </c>
      <c r="B592" s="661" t="s">
        <v>4402</v>
      </c>
      <c r="C592" s="661" t="s">
        <v>4441</v>
      </c>
      <c r="D592" s="661" t="s">
        <v>4517</v>
      </c>
      <c r="E592" s="661" t="s">
        <v>4457</v>
      </c>
      <c r="F592" s="664">
        <v>9</v>
      </c>
      <c r="G592" s="664">
        <v>3501</v>
      </c>
      <c r="H592" s="664">
        <v>1</v>
      </c>
      <c r="I592" s="664">
        <v>389</v>
      </c>
      <c r="J592" s="664"/>
      <c r="K592" s="664"/>
      <c r="L592" s="664"/>
      <c r="M592" s="664"/>
      <c r="N592" s="664">
        <v>4</v>
      </c>
      <c r="O592" s="664">
        <v>1580</v>
      </c>
      <c r="P592" s="677">
        <v>0.45129962867752071</v>
      </c>
      <c r="Q592" s="665">
        <v>395</v>
      </c>
    </row>
    <row r="593" spans="1:17" ht="14.4" customHeight="1" x14ac:dyDescent="0.3">
      <c r="A593" s="660" t="s">
        <v>5077</v>
      </c>
      <c r="B593" s="661" t="s">
        <v>4402</v>
      </c>
      <c r="C593" s="661" t="s">
        <v>4430</v>
      </c>
      <c r="D593" s="661" t="s">
        <v>4569</v>
      </c>
      <c r="E593" s="661" t="s">
        <v>4570</v>
      </c>
      <c r="F593" s="664">
        <v>1</v>
      </c>
      <c r="G593" s="664">
        <v>2310</v>
      </c>
      <c r="H593" s="664">
        <v>1</v>
      </c>
      <c r="I593" s="664">
        <v>2310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5077</v>
      </c>
      <c r="B594" s="661" t="s">
        <v>4402</v>
      </c>
      <c r="C594" s="661" t="s">
        <v>4430</v>
      </c>
      <c r="D594" s="661" t="s">
        <v>4551</v>
      </c>
      <c r="E594" s="661" t="s">
        <v>4552</v>
      </c>
      <c r="F594" s="664">
        <v>6</v>
      </c>
      <c r="G594" s="664">
        <v>5428.5</v>
      </c>
      <c r="H594" s="664">
        <v>1</v>
      </c>
      <c r="I594" s="664">
        <v>904.75</v>
      </c>
      <c r="J594" s="664">
        <v>47</v>
      </c>
      <c r="K594" s="664">
        <v>42523.25</v>
      </c>
      <c r="L594" s="664">
        <v>7.833333333333333</v>
      </c>
      <c r="M594" s="664">
        <v>904.75</v>
      </c>
      <c r="N594" s="664">
        <v>37</v>
      </c>
      <c r="O594" s="664">
        <v>33475.75</v>
      </c>
      <c r="P594" s="677">
        <v>6.166666666666667</v>
      </c>
      <c r="Q594" s="665">
        <v>904.75</v>
      </c>
    </row>
    <row r="595" spans="1:17" ht="14.4" customHeight="1" x14ac:dyDescent="0.3">
      <c r="A595" s="660" t="s">
        <v>5077</v>
      </c>
      <c r="B595" s="661" t="s">
        <v>4402</v>
      </c>
      <c r="C595" s="661" t="s">
        <v>4430</v>
      </c>
      <c r="D595" s="661" t="s">
        <v>4433</v>
      </c>
      <c r="E595" s="661" t="s">
        <v>4434</v>
      </c>
      <c r="F595" s="664">
        <v>1</v>
      </c>
      <c r="G595" s="664">
        <v>242.64</v>
      </c>
      <c r="H595" s="664">
        <v>1</v>
      </c>
      <c r="I595" s="664">
        <v>242.64</v>
      </c>
      <c r="J595" s="664"/>
      <c r="K595" s="664"/>
      <c r="L595" s="664"/>
      <c r="M595" s="664"/>
      <c r="N595" s="664">
        <v>1</v>
      </c>
      <c r="O595" s="664">
        <v>242.64</v>
      </c>
      <c r="P595" s="677">
        <v>1</v>
      </c>
      <c r="Q595" s="665">
        <v>242.64</v>
      </c>
    </row>
    <row r="596" spans="1:17" ht="14.4" customHeight="1" x14ac:dyDescent="0.3">
      <c r="A596" s="660" t="s">
        <v>5077</v>
      </c>
      <c r="B596" s="661" t="s">
        <v>4402</v>
      </c>
      <c r="C596" s="661" t="s">
        <v>4441</v>
      </c>
      <c r="D596" s="661" t="s">
        <v>4573</v>
      </c>
      <c r="E596" s="661" t="s">
        <v>4574</v>
      </c>
      <c r="F596" s="664">
        <v>1</v>
      </c>
      <c r="G596" s="664">
        <v>185</v>
      </c>
      <c r="H596" s="664">
        <v>1</v>
      </c>
      <c r="I596" s="664">
        <v>185</v>
      </c>
      <c r="J596" s="664">
        <v>2</v>
      </c>
      <c r="K596" s="664">
        <v>370</v>
      </c>
      <c r="L596" s="664">
        <v>2</v>
      </c>
      <c r="M596" s="664">
        <v>185</v>
      </c>
      <c r="N596" s="664">
        <v>12</v>
      </c>
      <c r="O596" s="664">
        <v>2268</v>
      </c>
      <c r="P596" s="677">
        <v>12.259459459459459</v>
      </c>
      <c r="Q596" s="665">
        <v>189</v>
      </c>
    </row>
    <row r="597" spans="1:17" ht="14.4" customHeight="1" x14ac:dyDescent="0.3">
      <c r="A597" s="660" t="s">
        <v>5077</v>
      </c>
      <c r="B597" s="661" t="s">
        <v>4402</v>
      </c>
      <c r="C597" s="661" t="s">
        <v>4441</v>
      </c>
      <c r="D597" s="661" t="s">
        <v>4587</v>
      </c>
      <c r="E597" s="661" t="s">
        <v>4588</v>
      </c>
      <c r="F597" s="664"/>
      <c r="G597" s="664"/>
      <c r="H597" s="664"/>
      <c r="I597" s="664"/>
      <c r="J597" s="664">
        <v>2</v>
      </c>
      <c r="K597" s="664">
        <v>2268</v>
      </c>
      <c r="L597" s="664"/>
      <c r="M597" s="664">
        <v>1134</v>
      </c>
      <c r="N597" s="664">
        <v>6</v>
      </c>
      <c r="O597" s="664">
        <v>6840</v>
      </c>
      <c r="P597" s="677"/>
      <c r="Q597" s="665">
        <v>1140</v>
      </c>
    </row>
    <row r="598" spans="1:17" ht="14.4" customHeight="1" x14ac:dyDescent="0.3">
      <c r="A598" s="660" t="s">
        <v>5077</v>
      </c>
      <c r="B598" s="661" t="s">
        <v>4402</v>
      </c>
      <c r="C598" s="661" t="s">
        <v>4441</v>
      </c>
      <c r="D598" s="661" t="s">
        <v>4446</v>
      </c>
      <c r="E598" s="661" t="s">
        <v>4447</v>
      </c>
      <c r="F598" s="664">
        <v>1</v>
      </c>
      <c r="G598" s="664">
        <v>34</v>
      </c>
      <c r="H598" s="664">
        <v>1</v>
      </c>
      <c r="I598" s="664">
        <v>34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5077</v>
      </c>
      <c r="B599" s="661" t="s">
        <v>4402</v>
      </c>
      <c r="C599" s="661" t="s">
        <v>4441</v>
      </c>
      <c r="D599" s="661" t="s">
        <v>4452</v>
      </c>
      <c r="E599" s="661" t="s">
        <v>4453</v>
      </c>
      <c r="F599" s="664">
        <v>761</v>
      </c>
      <c r="G599" s="664">
        <v>176552</v>
      </c>
      <c r="H599" s="664">
        <v>1</v>
      </c>
      <c r="I599" s="664">
        <v>232</v>
      </c>
      <c r="J599" s="664">
        <v>1028</v>
      </c>
      <c r="K599" s="664">
        <v>239050</v>
      </c>
      <c r="L599" s="664">
        <v>1.3539920250124609</v>
      </c>
      <c r="M599" s="664">
        <v>232.53891050583658</v>
      </c>
      <c r="N599" s="664">
        <v>1257</v>
      </c>
      <c r="O599" s="664">
        <v>295395</v>
      </c>
      <c r="P599" s="677">
        <v>1.6731331279169877</v>
      </c>
      <c r="Q599" s="665">
        <v>235</v>
      </c>
    </row>
    <row r="600" spans="1:17" ht="14.4" customHeight="1" x14ac:dyDescent="0.3">
      <c r="A600" s="660" t="s">
        <v>5077</v>
      </c>
      <c r="B600" s="661" t="s">
        <v>4402</v>
      </c>
      <c r="C600" s="661" t="s">
        <v>4441</v>
      </c>
      <c r="D600" s="661" t="s">
        <v>4454</v>
      </c>
      <c r="E600" s="661" t="s">
        <v>4455</v>
      </c>
      <c r="F600" s="664">
        <v>392</v>
      </c>
      <c r="G600" s="664">
        <v>45472</v>
      </c>
      <c r="H600" s="664">
        <v>1</v>
      </c>
      <c r="I600" s="664">
        <v>116</v>
      </c>
      <c r="J600" s="664">
        <v>401</v>
      </c>
      <c r="K600" s="664">
        <v>46708</v>
      </c>
      <c r="L600" s="664">
        <v>1.0271815622800844</v>
      </c>
      <c r="M600" s="664">
        <v>116.47880299251871</v>
      </c>
      <c r="N600" s="664">
        <v>534</v>
      </c>
      <c r="O600" s="664">
        <v>63012</v>
      </c>
      <c r="P600" s="677">
        <v>1.38573187895848</v>
      </c>
      <c r="Q600" s="665">
        <v>118</v>
      </c>
    </row>
    <row r="601" spans="1:17" ht="14.4" customHeight="1" x14ac:dyDescent="0.3">
      <c r="A601" s="660" t="s">
        <v>5077</v>
      </c>
      <c r="B601" s="661" t="s">
        <v>4402</v>
      </c>
      <c r="C601" s="661" t="s">
        <v>4441</v>
      </c>
      <c r="D601" s="661" t="s">
        <v>4456</v>
      </c>
      <c r="E601" s="661" t="s">
        <v>4457</v>
      </c>
      <c r="F601" s="664">
        <v>25</v>
      </c>
      <c r="G601" s="664">
        <v>8000</v>
      </c>
      <c r="H601" s="664">
        <v>1</v>
      </c>
      <c r="I601" s="664">
        <v>320</v>
      </c>
      <c r="J601" s="664">
        <v>21</v>
      </c>
      <c r="K601" s="664">
        <v>6734</v>
      </c>
      <c r="L601" s="664">
        <v>0.84175</v>
      </c>
      <c r="M601" s="664">
        <v>320.66666666666669</v>
      </c>
      <c r="N601" s="664">
        <v>11</v>
      </c>
      <c r="O601" s="664">
        <v>3553</v>
      </c>
      <c r="P601" s="677">
        <v>0.44412499999999999</v>
      </c>
      <c r="Q601" s="665">
        <v>323</v>
      </c>
    </row>
    <row r="602" spans="1:17" ht="14.4" customHeight="1" x14ac:dyDescent="0.3">
      <c r="A602" s="660" t="s">
        <v>5077</v>
      </c>
      <c r="B602" s="661" t="s">
        <v>4402</v>
      </c>
      <c r="C602" s="661" t="s">
        <v>4441</v>
      </c>
      <c r="D602" s="661" t="s">
        <v>4458</v>
      </c>
      <c r="E602" s="661" t="s">
        <v>4459</v>
      </c>
      <c r="F602" s="664">
        <v>213</v>
      </c>
      <c r="G602" s="664">
        <v>103092</v>
      </c>
      <c r="H602" s="664">
        <v>1</v>
      </c>
      <c r="I602" s="664">
        <v>484</v>
      </c>
      <c r="J602" s="664">
        <v>116</v>
      </c>
      <c r="K602" s="664">
        <v>56172</v>
      </c>
      <c r="L602" s="664">
        <v>0.54487254103131189</v>
      </c>
      <c r="M602" s="664">
        <v>484.24137931034483</v>
      </c>
      <c r="N602" s="664">
        <v>95</v>
      </c>
      <c r="O602" s="664">
        <v>46265</v>
      </c>
      <c r="P602" s="677">
        <v>0.44877391068172118</v>
      </c>
      <c r="Q602" s="665">
        <v>487</v>
      </c>
    </row>
    <row r="603" spans="1:17" ht="14.4" customHeight="1" x14ac:dyDescent="0.3">
      <c r="A603" s="660" t="s">
        <v>5077</v>
      </c>
      <c r="B603" s="661" t="s">
        <v>4402</v>
      </c>
      <c r="C603" s="661" t="s">
        <v>4441</v>
      </c>
      <c r="D603" s="661" t="s">
        <v>4460</v>
      </c>
      <c r="E603" s="661" t="s">
        <v>4461</v>
      </c>
      <c r="F603" s="664">
        <v>44</v>
      </c>
      <c r="G603" s="664">
        <v>29788</v>
      </c>
      <c r="H603" s="664">
        <v>1</v>
      </c>
      <c r="I603" s="664">
        <v>677</v>
      </c>
      <c r="J603" s="664">
        <v>50</v>
      </c>
      <c r="K603" s="664">
        <v>33896</v>
      </c>
      <c r="L603" s="664">
        <v>1.1379078823687392</v>
      </c>
      <c r="M603" s="664">
        <v>677.92</v>
      </c>
      <c r="N603" s="664">
        <v>13</v>
      </c>
      <c r="O603" s="664">
        <v>8840</v>
      </c>
      <c r="P603" s="677">
        <v>0.29676379750234994</v>
      </c>
      <c r="Q603" s="665">
        <v>680</v>
      </c>
    </row>
    <row r="604" spans="1:17" ht="14.4" customHeight="1" x14ac:dyDescent="0.3">
      <c r="A604" s="660" t="s">
        <v>5077</v>
      </c>
      <c r="B604" s="661" t="s">
        <v>4402</v>
      </c>
      <c r="C604" s="661" t="s">
        <v>4441</v>
      </c>
      <c r="D604" s="661" t="s">
        <v>4464</v>
      </c>
      <c r="E604" s="661" t="s">
        <v>4459</v>
      </c>
      <c r="F604" s="664">
        <v>169</v>
      </c>
      <c r="G604" s="664">
        <v>93457</v>
      </c>
      <c r="H604" s="664">
        <v>1</v>
      </c>
      <c r="I604" s="664">
        <v>553</v>
      </c>
      <c r="J604" s="664">
        <v>174</v>
      </c>
      <c r="K604" s="664">
        <v>96402</v>
      </c>
      <c r="L604" s="664">
        <v>1.0315118182693646</v>
      </c>
      <c r="M604" s="664">
        <v>554.0344827586207</v>
      </c>
      <c r="N604" s="664">
        <v>325</v>
      </c>
      <c r="O604" s="664">
        <v>181675</v>
      </c>
      <c r="P604" s="677">
        <v>1.9439421338155516</v>
      </c>
      <c r="Q604" s="665">
        <v>559</v>
      </c>
    </row>
    <row r="605" spans="1:17" ht="14.4" customHeight="1" x14ac:dyDescent="0.3">
      <c r="A605" s="660" t="s">
        <v>5077</v>
      </c>
      <c r="B605" s="661" t="s">
        <v>4402</v>
      </c>
      <c r="C605" s="661" t="s">
        <v>4441</v>
      </c>
      <c r="D605" s="661" t="s">
        <v>4465</v>
      </c>
      <c r="E605" s="661" t="s">
        <v>4461</v>
      </c>
      <c r="F605" s="664">
        <v>71</v>
      </c>
      <c r="G605" s="664">
        <v>52966</v>
      </c>
      <c r="H605" s="664">
        <v>1</v>
      </c>
      <c r="I605" s="664">
        <v>746</v>
      </c>
      <c r="J605" s="664">
        <v>77</v>
      </c>
      <c r="K605" s="664">
        <v>57546</v>
      </c>
      <c r="L605" s="664">
        <v>1.0864705660234868</v>
      </c>
      <c r="M605" s="664">
        <v>747.35064935064941</v>
      </c>
      <c r="N605" s="664">
        <v>91</v>
      </c>
      <c r="O605" s="664">
        <v>68432</v>
      </c>
      <c r="P605" s="677">
        <v>1.29199864063739</v>
      </c>
      <c r="Q605" s="665">
        <v>752</v>
      </c>
    </row>
    <row r="606" spans="1:17" ht="14.4" customHeight="1" x14ac:dyDescent="0.3">
      <c r="A606" s="660" t="s">
        <v>5077</v>
      </c>
      <c r="B606" s="661" t="s">
        <v>4402</v>
      </c>
      <c r="C606" s="661" t="s">
        <v>4441</v>
      </c>
      <c r="D606" s="661" t="s">
        <v>4553</v>
      </c>
      <c r="E606" s="661" t="s">
        <v>4554</v>
      </c>
      <c r="F606" s="664">
        <v>953</v>
      </c>
      <c r="G606" s="664">
        <v>765259</v>
      </c>
      <c r="H606" s="664">
        <v>1</v>
      </c>
      <c r="I606" s="664">
        <v>803</v>
      </c>
      <c r="J606" s="664">
        <v>907</v>
      </c>
      <c r="K606" s="664">
        <v>729169</v>
      </c>
      <c r="L606" s="664">
        <v>0.9528394961705775</v>
      </c>
      <c r="M606" s="664">
        <v>803.93495038588753</v>
      </c>
      <c r="N606" s="664">
        <v>1301</v>
      </c>
      <c r="O606" s="664">
        <v>1052509</v>
      </c>
      <c r="P606" s="677">
        <v>1.3753631123580383</v>
      </c>
      <c r="Q606" s="665">
        <v>809</v>
      </c>
    </row>
    <row r="607" spans="1:17" ht="14.4" customHeight="1" x14ac:dyDescent="0.3">
      <c r="A607" s="660" t="s">
        <v>5077</v>
      </c>
      <c r="B607" s="661" t="s">
        <v>4402</v>
      </c>
      <c r="C607" s="661" t="s">
        <v>4441</v>
      </c>
      <c r="D607" s="661" t="s">
        <v>4466</v>
      </c>
      <c r="E607" s="661" t="s">
        <v>4467</v>
      </c>
      <c r="F607" s="664">
        <v>2</v>
      </c>
      <c r="G607" s="664">
        <v>878</v>
      </c>
      <c r="H607" s="664">
        <v>1</v>
      </c>
      <c r="I607" s="664">
        <v>439</v>
      </c>
      <c r="J607" s="664"/>
      <c r="K607" s="664"/>
      <c r="L607" s="664"/>
      <c r="M607" s="664"/>
      <c r="N607" s="664">
        <v>1</v>
      </c>
      <c r="O607" s="664">
        <v>449</v>
      </c>
      <c r="P607" s="677">
        <v>0.5113895216400911</v>
      </c>
      <c r="Q607" s="665">
        <v>449</v>
      </c>
    </row>
    <row r="608" spans="1:17" ht="14.4" customHeight="1" x14ac:dyDescent="0.3">
      <c r="A608" s="660" t="s">
        <v>5077</v>
      </c>
      <c r="B608" s="661" t="s">
        <v>4402</v>
      </c>
      <c r="C608" s="661" t="s">
        <v>4441</v>
      </c>
      <c r="D608" s="661" t="s">
        <v>4468</v>
      </c>
      <c r="E608" s="661" t="s">
        <v>4469</v>
      </c>
      <c r="F608" s="664">
        <v>1</v>
      </c>
      <c r="G608" s="664">
        <v>431</v>
      </c>
      <c r="H608" s="664">
        <v>1</v>
      </c>
      <c r="I608" s="664">
        <v>431</v>
      </c>
      <c r="J608" s="664"/>
      <c r="K608" s="664"/>
      <c r="L608" s="664"/>
      <c r="M608" s="664"/>
      <c r="N608" s="664">
        <v>3</v>
      </c>
      <c r="O608" s="664">
        <v>1311</v>
      </c>
      <c r="P608" s="677">
        <v>3.0417633410672855</v>
      </c>
      <c r="Q608" s="665">
        <v>437</v>
      </c>
    </row>
    <row r="609" spans="1:17" ht="14.4" customHeight="1" x14ac:dyDescent="0.3">
      <c r="A609" s="660" t="s">
        <v>5077</v>
      </c>
      <c r="B609" s="661" t="s">
        <v>4402</v>
      </c>
      <c r="C609" s="661" t="s">
        <v>4441</v>
      </c>
      <c r="D609" s="661" t="s">
        <v>4575</v>
      </c>
      <c r="E609" s="661" t="s">
        <v>4506</v>
      </c>
      <c r="F609" s="664">
        <v>105</v>
      </c>
      <c r="G609" s="664">
        <v>74025</v>
      </c>
      <c r="H609" s="664">
        <v>1</v>
      </c>
      <c r="I609" s="664">
        <v>705</v>
      </c>
      <c r="J609" s="664">
        <v>87</v>
      </c>
      <c r="K609" s="664">
        <v>61489</v>
      </c>
      <c r="L609" s="664">
        <v>0.83065180682201956</v>
      </c>
      <c r="M609" s="664">
        <v>706.77011494252872</v>
      </c>
      <c r="N609" s="664">
        <v>105</v>
      </c>
      <c r="O609" s="664">
        <v>75075</v>
      </c>
      <c r="P609" s="677">
        <v>1.0141843971631206</v>
      </c>
      <c r="Q609" s="665">
        <v>715</v>
      </c>
    </row>
    <row r="610" spans="1:17" ht="14.4" customHeight="1" x14ac:dyDescent="0.3">
      <c r="A610" s="660" t="s">
        <v>5077</v>
      </c>
      <c r="B610" s="661" t="s">
        <v>4402</v>
      </c>
      <c r="C610" s="661" t="s">
        <v>4441</v>
      </c>
      <c r="D610" s="661" t="s">
        <v>4576</v>
      </c>
      <c r="E610" s="661" t="s">
        <v>4463</v>
      </c>
      <c r="F610" s="664">
        <v>2</v>
      </c>
      <c r="G610" s="664">
        <v>1636</v>
      </c>
      <c r="H610" s="664">
        <v>1</v>
      </c>
      <c r="I610" s="664">
        <v>818</v>
      </c>
      <c r="J610" s="664">
        <v>7</v>
      </c>
      <c r="K610" s="664">
        <v>5730</v>
      </c>
      <c r="L610" s="664">
        <v>3.502444987775061</v>
      </c>
      <c r="M610" s="664">
        <v>818.57142857142856</v>
      </c>
      <c r="N610" s="664">
        <v>6</v>
      </c>
      <c r="O610" s="664">
        <v>4944</v>
      </c>
      <c r="P610" s="677">
        <v>3.0220048899755501</v>
      </c>
      <c r="Q610" s="665">
        <v>824</v>
      </c>
    </row>
    <row r="611" spans="1:17" ht="14.4" customHeight="1" x14ac:dyDescent="0.3">
      <c r="A611" s="660" t="s">
        <v>5077</v>
      </c>
      <c r="B611" s="661" t="s">
        <v>4402</v>
      </c>
      <c r="C611" s="661" t="s">
        <v>4441</v>
      </c>
      <c r="D611" s="661" t="s">
        <v>4470</v>
      </c>
      <c r="E611" s="661" t="s">
        <v>4471</v>
      </c>
      <c r="F611" s="664">
        <v>234</v>
      </c>
      <c r="G611" s="664">
        <v>48438</v>
      </c>
      <c r="H611" s="664">
        <v>1</v>
      </c>
      <c r="I611" s="664">
        <v>207</v>
      </c>
      <c r="J611" s="664">
        <v>252</v>
      </c>
      <c r="K611" s="664">
        <v>52296</v>
      </c>
      <c r="L611" s="664">
        <v>1.0796482100829927</v>
      </c>
      <c r="M611" s="664">
        <v>207.52380952380952</v>
      </c>
      <c r="N611" s="664">
        <v>375</v>
      </c>
      <c r="O611" s="664">
        <v>78750</v>
      </c>
      <c r="P611" s="677">
        <v>1.6257896692679301</v>
      </c>
      <c r="Q611" s="665">
        <v>210</v>
      </c>
    </row>
    <row r="612" spans="1:17" ht="14.4" customHeight="1" x14ac:dyDescent="0.3">
      <c r="A612" s="660" t="s">
        <v>5077</v>
      </c>
      <c r="B612" s="661" t="s">
        <v>4402</v>
      </c>
      <c r="C612" s="661" t="s">
        <v>4441</v>
      </c>
      <c r="D612" s="661" t="s">
        <v>4478</v>
      </c>
      <c r="E612" s="661" t="s">
        <v>4479</v>
      </c>
      <c r="F612" s="664">
        <v>1844</v>
      </c>
      <c r="G612" s="664">
        <v>151208</v>
      </c>
      <c r="H612" s="664">
        <v>1</v>
      </c>
      <c r="I612" s="664">
        <v>82</v>
      </c>
      <c r="J612" s="664">
        <v>2028</v>
      </c>
      <c r="K612" s="664">
        <v>167374</v>
      </c>
      <c r="L612" s="664">
        <v>1.1069123326808106</v>
      </c>
      <c r="M612" s="664">
        <v>82.531558185404336</v>
      </c>
      <c r="N612" s="664">
        <v>2156</v>
      </c>
      <c r="O612" s="664">
        <v>183260</v>
      </c>
      <c r="P612" s="677">
        <v>1.2119729114861648</v>
      </c>
      <c r="Q612" s="665">
        <v>85</v>
      </c>
    </row>
    <row r="613" spans="1:17" ht="14.4" customHeight="1" x14ac:dyDescent="0.3">
      <c r="A613" s="660" t="s">
        <v>5077</v>
      </c>
      <c r="B613" s="661" t="s">
        <v>4402</v>
      </c>
      <c r="C613" s="661" t="s">
        <v>4441</v>
      </c>
      <c r="D613" s="661" t="s">
        <v>4482</v>
      </c>
      <c r="E613" s="661" t="s">
        <v>4483</v>
      </c>
      <c r="F613" s="664">
        <v>1</v>
      </c>
      <c r="G613" s="664">
        <v>703</v>
      </c>
      <c r="H613" s="664">
        <v>1</v>
      </c>
      <c r="I613" s="664">
        <v>703</v>
      </c>
      <c r="J613" s="664">
        <v>2</v>
      </c>
      <c r="K613" s="664">
        <v>1409</v>
      </c>
      <c r="L613" s="664">
        <v>2.004267425320057</v>
      </c>
      <c r="M613" s="664">
        <v>704.5</v>
      </c>
      <c r="N613" s="664">
        <v>2</v>
      </c>
      <c r="O613" s="664">
        <v>1414</v>
      </c>
      <c r="P613" s="677">
        <v>2.0113798008534851</v>
      </c>
      <c r="Q613" s="665">
        <v>707</v>
      </c>
    </row>
    <row r="614" spans="1:17" ht="14.4" customHeight="1" x14ac:dyDescent="0.3">
      <c r="A614" s="660" t="s">
        <v>5077</v>
      </c>
      <c r="B614" s="661" t="s">
        <v>4402</v>
      </c>
      <c r="C614" s="661" t="s">
        <v>4441</v>
      </c>
      <c r="D614" s="661" t="s">
        <v>4484</v>
      </c>
      <c r="E614" s="661" t="s">
        <v>4485</v>
      </c>
      <c r="F614" s="664"/>
      <c r="G614" s="664"/>
      <c r="H614" s="664"/>
      <c r="I614" s="664"/>
      <c r="J614" s="664">
        <v>1</v>
      </c>
      <c r="K614" s="664">
        <v>0</v>
      </c>
      <c r="L614" s="664"/>
      <c r="M614" s="664">
        <v>0</v>
      </c>
      <c r="N614" s="664"/>
      <c r="O614" s="664"/>
      <c r="P614" s="677"/>
      <c r="Q614" s="665"/>
    </row>
    <row r="615" spans="1:17" ht="14.4" customHeight="1" x14ac:dyDescent="0.3">
      <c r="A615" s="660" t="s">
        <v>5077</v>
      </c>
      <c r="B615" s="661" t="s">
        <v>4402</v>
      </c>
      <c r="C615" s="661" t="s">
        <v>4441</v>
      </c>
      <c r="D615" s="661" t="s">
        <v>4555</v>
      </c>
      <c r="E615" s="661" t="s">
        <v>4554</v>
      </c>
      <c r="F615" s="664">
        <v>212</v>
      </c>
      <c r="G615" s="664">
        <v>196948</v>
      </c>
      <c r="H615" s="664">
        <v>1</v>
      </c>
      <c r="I615" s="664">
        <v>929</v>
      </c>
      <c r="J615" s="664">
        <v>305</v>
      </c>
      <c r="K615" s="664">
        <v>283757</v>
      </c>
      <c r="L615" s="664">
        <v>1.4407711680240469</v>
      </c>
      <c r="M615" s="664">
        <v>930.35081967213114</v>
      </c>
      <c r="N615" s="664">
        <v>269</v>
      </c>
      <c r="O615" s="664">
        <v>251515</v>
      </c>
      <c r="P615" s="677">
        <v>1.2770629810914556</v>
      </c>
      <c r="Q615" s="665">
        <v>935</v>
      </c>
    </row>
    <row r="616" spans="1:17" ht="14.4" customHeight="1" x14ac:dyDescent="0.3">
      <c r="A616" s="660" t="s">
        <v>5077</v>
      </c>
      <c r="B616" s="661" t="s">
        <v>4402</v>
      </c>
      <c r="C616" s="661" t="s">
        <v>4441</v>
      </c>
      <c r="D616" s="661" t="s">
        <v>4486</v>
      </c>
      <c r="E616" s="661" t="s">
        <v>4487</v>
      </c>
      <c r="F616" s="664">
        <v>32</v>
      </c>
      <c r="G616" s="664">
        <v>0</v>
      </c>
      <c r="H616" s="664"/>
      <c r="I616" s="664">
        <v>0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5077</v>
      </c>
      <c r="B617" s="661" t="s">
        <v>4402</v>
      </c>
      <c r="C617" s="661" t="s">
        <v>4441</v>
      </c>
      <c r="D617" s="661" t="s">
        <v>4488</v>
      </c>
      <c r="E617" s="661" t="s">
        <v>4489</v>
      </c>
      <c r="F617" s="664">
        <v>1</v>
      </c>
      <c r="G617" s="664">
        <v>112</v>
      </c>
      <c r="H617" s="664">
        <v>1</v>
      </c>
      <c r="I617" s="664">
        <v>112</v>
      </c>
      <c r="J617" s="664"/>
      <c r="K617" s="664"/>
      <c r="L617" s="664"/>
      <c r="M617" s="664"/>
      <c r="N617" s="664">
        <v>4</v>
      </c>
      <c r="O617" s="664">
        <v>456</v>
      </c>
      <c r="P617" s="677">
        <v>4.0714285714285712</v>
      </c>
      <c r="Q617" s="665">
        <v>114</v>
      </c>
    </row>
    <row r="618" spans="1:17" ht="14.4" customHeight="1" x14ac:dyDescent="0.3">
      <c r="A618" s="660" t="s">
        <v>5077</v>
      </c>
      <c r="B618" s="661" t="s">
        <v>4402</v>
      </c>
      <c r="C618" s="661" t="s">
        <v>4441</v>
      </c>
      <c r="D618" s="661" t="s">
        <v>4556</v>
      </c>
      <c r="E618" s="661" t="s">
        <v>4554</v>
      </c>
      <c r="F618" s="664">
        <v>256</v>
      </c>
      <c r="G618" s="664">
        <v>187904</v>
      </c>
      <c r="H618" s="664">
        <v>1</v>
      </c>
      <c r="I618" s="664">
        <v>734</v>
      </c>
      <c r="J618" s="664">
        <v>369</v>
      </c>
      <c r="K618" s="664">
        <v>271038</v>
      </c>
      <c r="L618" s="664">
        <v>1.4424280483651226</v>
      </c>
      <c r="M618" s="664">
        <v>734.52032520325201</v>
      </c>
      <c r="N618" s="664">
        <v>298</v>
      </c>
      <c r="O618" s="664">
        <v>219626</v>
      </c>
      <c r="P618" s="677">
        <v>1.1688202486376023</v>
      </c>
      <c r="Q618" s="665">
        <v>737</v>
      </c>
    </row>
    <row r="619" spans="1:17" ht="14.4" customHeight="1" x14ac:dyDescent="0.3">
      <c r="A619" s="660" t="s">
        <v>5077</v>
      </c>
      <c r="B619" s="661" t="s">
        <v>4402</v>
      </c>
      <c r="C619" s="661" t="s">
        <v>4441</v>
      </c>
      <c r="D619" s="661" t="s">
        <v>4577</v>
      </c>
      <c r="E619" s="661" t="s">
        <v>4578</v>
      </c>
      <c r="F619" s="664"/>
      <c r="G619" s="664"/>
      <c r="H619" s="664"/>
      <c r="I619" s="664"/>
      <c r="J619" s="664">
        <v>1</v>
      </c>
      <c r="K619" s="664">
        <v>56</v>
      </c>
      <c r="L619" s="664"/>
      <c r="M619" s="664">
        <v>56</v>
      </c>
      <c r="N619" s="664">
        <v>1</v>
      </c>
      <c r="O619" s="664">
        <v>57</v>
      </c>
      <c r="P619" s="677"/>
      <c r="Q619" s="665">
        <v>57</v>
      </c>
    </row>
    <row r="620" spans="1:17" ht="14.4" customHeight="1" x14ac:dyDescent="0.3">
      <c r="A620" s="660" t="s">
        <v>5077</v>
      </c>
      <c r="B620" s="661" t="s">
        <v>4402</v>
      </c>
      <c r="C620" s="661" t="s">
        <v>4441</v>
      </c>
      <c r="D620" s="661" t="s">
        <v>4557</v>
      </c>
      <c r="E620" s="661" t="s">
        <v>4558</v>
      </c>
      <c r="F620" s="664">
        <v>62</v>
      </c>
      <c r="G620" s="664">
        <v>32488</v>
      </c>
      <c r="H620" s="664">
        <v>1</v>
      </c>
      <c r="I620" s="664">
        <v>524</v>
      </c>
      <c r="J620" s="664">
        <v>51</v>
      </c>
      <c r="K620" s="664">
        <v>26736</v>
      </c>
      <c r="L620" s="664">
        <v>0.82295001231223841</v>
      </c>
      <c r="M620" s="664">
        <v>524.23529411764707</v>
      </c>
      <c r="N620" s="664">
        <v>55</v>
      </c>
      <c r="O620" s="664">
        <v>28985</v>
      </c>
      <c r="P620" s="677">
        <v>0.89217557251908397</v>
      </c>
      <c r="Q620" s="665">
        <v>527</v>
      </c>
    </row>
    <row r="621" spans="1:17" ht="14.4" customHeight="1" x14ac:dyDescent="0.3">
      <c r="A621" s="660" t="s">
        <v>5077</v>
      </c>
      <c r="B621" s="661" t="s">
        <v>4402</v>
      </c>
      <c r="C621" s="661" t="s">
        <v>4441</v>
      </c>
      <c r="D621" s="661" t="s">
        <v>4496</v>
      </c>
      <c r="E621" s="661" t="s">
        <v>4497</v>
      </c>
      <c r="F621" s="664">
        <v>106</v>
      </c>
      <c r="G621" s="664">
        <v>31376</v>
      </c>
      <c r="H621" s="664">
        <v>1</v>
      </c>
      <c r="I621" s="664">
        <v>296</v>
      </c>
      <c r="J621" s="664">
        <v>92</v>
      </c>
      <c r="K621" s="664">
        <v>27262</v>
      </c>
      <c r="L621" s="664">
        <v>0.86888067312595618</v>
      </c>
      <c r="M621" s="664">
        <v>296.32608695652175</v>
      </c>
      <c r="N621" s="664">
        <v>7</v>
      </c>
      <c r="O621" s="664">
        <v>2093</v>
      </c>
      <c r="P621" s="677">
        <v>6.6707037225905152E-2</v>
      </c>
      <c r="Q621" s="665">
        <v>299</v>
      </c>
    </row>
    <row r="622" spans="1:17" ht="14.4" customHeight="1" x14ac:dyDescent="0.3">
      <c r="A622" s="660" t="s">
        <v>5077</v>
      </c>
      <c r="B622" s="661" t="s">
        <v>4402</v>
      </c>
      <c r="C622" s="661" t="s">
        <v>4441</v>
      </c>
      <c r="D622" s="661" t="s">
        <v>4559</v>
      </c>
      <c r="E622" s="661" t="s">
        <v>4471</v>
      </c>
      <c r="F622" s="664">
        <v>74</v>
      </c>
      <c r="G622" s="664">
        <v>12728</v>
      </c>
      <c r="H622" s="664">
        <v>1</v>
      </c>
      <c r="I622" s="664">
        <v>172</v>
      </c>
      <c r="J622" s="664">
        <v>115</v>
      </c>
      <c r="K622" s="664">
        <v>19844</v>
      </c>
      <c r="L622" s="664">
        <v>1.5590823381521055</v>
      </c>
      <c r="M622" s="664">
        <v>172.55652173913043</v>
      </c>
      <c r="N622" s="664">
        <v>91</v>
      </c>
      <c r="O622" s="664">
        <v>15834</v>
      </c>
      <c r="P622" s="677">
        <v>1.2440289126335637</v>
      </c>
      <c r="Q622" s="665">
        <v>174</v>
      </c>
    </row>
    <row r="623" spans="1:17" ht="14.4" customHeight="1" x14ac:dyDescent="0.3">
      <c r="A623" s="660" t="s">
        <v>5077</v>
      </c>
      <c r="B623" s="661" t="s">
        <v>4402</v>
      </c>
      <c r="C623" s="661" t="s">
        <v>4441</v>
      </c>
      <c r="D623" s="661" t="s">
        <v>4500</v>
      </c>
      <c r="E623" s="661" t="s">
        <v>4497</v>
      </c>
      <c r="F623" s="664">
        <v>37</v>
      </c>
      <c r="G623" s="664">
        <v>13505</v>
      </c>
      <c r="H623" s="664">
        <v>1</v>
      </c>
      <c r="I623" s="664">
        <v>365</v>
      </c>
      <c r="J623" s="664">
        <v>68</v>
      </c>
      <c r="K623" s="664">
        <v>24976</v>
      </c>
      <c r="L623" s="664">
        <v>1.8493891151425399</v>
      </c>
      <c r="M623" s="664">
        <v>367.29411764705884</v>
      </c>
      <c r="N623" s="664">
        <v>100</v>
      </c>
      <c r="O623" s="664">
        <v>37100</v>
      </c>
      <c r="P623" s="677">
        <v>2.7471306923361718</v>
      </c>
      <c r="Q623" s="665">
        <v>371</v>
      </c>
    </row>
    <row r="624" spans="1:17" ht="14.4" customHeight="1" x14ac:dyDescent="0.3">
      <c r="A624" s="660" t="s">
        <v>5077</v>
      </c>
      <c r="B624" s="661" t="s">
        <v>4402</v>
      </c>
      <c r="C624" s="661" t="s">
        <v>4441</v>
      </c>
      <c r="D624" s="661" t="s">
        <v>4503</v>
      </c>
      <c r="E624" s="661" t="s">
        <v>4504</v>
      </c>
      <c r="F624" s="664">
        <v>2</v>
      </c>
      <c r="G624" s="664">
        <v>1270</v>
      </c>
      <c r="H624" s="664">
        <v>1</v>
      </c>
      <c r="I624" s="664">
        <v>635</v>
      </c>
      <c r="J624" s="664">
        <v>1</v>
      </c>
      <c r="K624" s="664">
        <v>635</v>
      </c>
      <c r="L624" s="664">
        <v>0.5</v>
      </c>
      <c r="M624" s="664">
        <v>635</v>
      </c>
      <c r="N624" s="664"/>
      <c r="O624" s="664"/>
      <c r="P624" s="677"/>
      <c r="Q624" s="665"/>
    </row>
    <row r="625" spans="1:17" ht="14.4" customHeight="1" x14ac:dyDescent="0.3">
      <c r="A625" s="660" t="s">
        <v>5077</v>
      </c>
      <c r="B625" s="661" t="s">
        <v>4402</v>
      </c>
      <c r="C625" s="661" t="s">
        <v>4441</v>
      </c>
      <c r="D625" s="661" t="s">
        <v>4505</v>
      </c>
      <c r="E625" s="661" t="s">
        <v>4506</v>
      </c>
      <c r="F625" s="664">
        <v>23</v>
      </c>
      <c r="G625" s="664">
        <v>13823</v>
      </c>
      <c r="H625" s="664">
        <v>1</v>
      </c>
      <c r="I625" s="664">
        <v>601</v>
      </c>
      <c r="J625" s="664">
        <v>31</v>
      </c>
      <c r="K625" s="664">
        <v>18663</v>
      </c>
      <c r="L625" s="664">
        <v>1.3501410692324387</v>
      </c>
      <c r="M625" s="664">
        <v>602.0322580645161</v>
      </c>
      <c r="N625" s="664">
        <v>34</v>
      </c>
      <c r="O625" s="664">
        <v>20604</v>
      </c>
      <c r="P625" s="677">
        <v>1.4905592129060261</v>
      </c>
      <c r="Q625" s="665">
        <v>606</v>
      </c>
    </row>
    <row r="626" spans="1:17" ht="14.4" customHeight="1" x14ac:dyDescent="0.3">
      <c r="A626" s="660" t="s">
        <v>5077</v>
      </c>
      <c r="B626" s="661" t="s">
        <v>4402</v>
      </c>
      <c r="C626" s="661" t="s">
        <v>4441</v>
      </c>
      <c r="D626" s="661" t="s">
        <v>4507</v>
      </c>
      <c r="E626" s="661" t="s">
        <v>4508</v>
      </c>
      <c r="F626" s="664">
        <v>145</v>
      </c>
      <c r="G626" s="664">
        <v>39005</v>
      </c>
      <c r="H626" s="664">
        <v>1</v>
      </c>
      <c r="I626" s="664">
        <v>269</v>
      </c>
      <c r="J626" s="664">
        <v>124</v>
      </c>
      <c r="K626" s="664">
        <v>33416</v>
      </c>
      <c r="L626" s="664">
        <v>0.85671067811819002</v>
      </c>
      <c r="M626" s="664">
        <v>269.48387096774195</v>
      </c>
      <c r="N626" s="664">
        <v>117</v>
      </c>
      <c r="O626" s="664">
        <v>31824</v>
      </c>
      <c r="P626" s="677">
        <v>0.81589539802589417</v>
      </c>
      <c r="Q626" s="665">
        <v>272</v>
      </c>
    </row>
    <row r="627" spans="1:17" ht="14.4" customHeight="1" x14ac:dyDescent="0.3">
      <c r="A627" s="660" t="s">
        <v>5077</v>
      </c>
      <c r="B627" s="661" t="s">
        <v>4402</v>
      </c>
      <c r="C627" s="661" t="s">
        <v>4441</v>
      </c>
      <c r="D627" s="661" t="s">
        <v>4560</v>
      </c>
      <c r="E627" s="661" t="s">
        <v>4561</v>
      </c>
      <c r="F627" s="664">
        <v>3</v>
      </c>
      <c r="G627" s="664">
        <v>300</v>
      </c>
      <c r="H627" s="664">
        <v>1</v>
      </c>
      <c r="I627" s="664">
        <v>100</v>
      </c>
      <c r="J627" s="664">
        <v>6</v>
      </c>
      <c r="K627" s="664">
        <v>600</v>
      </c>
      <c r="L627" s="664">
        <v>2</v>
      </c>
      <c r="M627" s="664">
        <v>100</v>
      </c>
      <c r="N627" s="664">
        <v>9</v>
      </c>
      <c r="O627" s="664">
        <v>900</v>
      </c>
      <c r="P627" s="677">
        <v>3</v>
      </c>
      <c r="Q627" s="665">
        <v>100</v>
      </c>
    </row>
    <row r="628" spans="1:17" ht="14.4" customHeight="1" x14ac:dyDescent="0.3">
      <c r="A628" s="660" t="s">
        <v>5077</v>
      </c>
      <c r="B628" s="661" t="s">
        <v>4402</v>
      </c>
      <c r="C628" s="661" t="s">
        <v>4441</v>
      </c>
      <c r="D628" s="661" t="s">
        <v>4562</v>
      </c>
      <c r="E628" s="661" t="s">
        <v>4554</v>
      </c>
      <c r="F628" s="664"/>
      <c r="G628" s="664"/>
      <c r="H628" s="664"/>
      <c r="I628" s="664"/>
      <c r="J628" s="664">
        <v>13</v>
      </c>
      <c r="K628" s="664">
        <v>13156</v>
      </c>
      <c r="L628" s="664"/>
      <c r="M628" s="664">
        <v>1012</v>
      </c>
      <c r="N628" s="664">
        <v>17</v>
      </c>
      <c r="O628" s="664">
        <v>17306</v>
      </c>
      <c r="P628" s="677"/>
      <c r="Q628" s="665">
        <v>1018</v>
      </c>
    </row>
    <row r="629" spans="1:17" ht="14.4" customHeight="1" x14ac:dyDescent="0.3">
      <c r="A629" s="660" t="s">
        <v>5077</v>
      </c>
      <c r="B629" s="661" t="s">
        <v>4402</v>
      </c>
      <c r="C629" s="661" t="s">
        <v>4441</v>
      </c>
      <c r="D629" s="661" t="s">
        <v>4511</v>
      </c>
      <c r="E629" s="661" t="s">
        <v>4467</v>
      </c>
      <c r="F629" s="664">
        <v>1</v>
      </c>
      <c r="G629" s="664">
        <v>335</v>
      </c>
      <c r="H629" s="664">
        <v>1</v>
      </c>
      <c r="I629" s="664">
        <v>335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5077</v>
      </c>
      <c r="B630" s="661" t="s">
        <v>4402</v>
      </c>
      <c r="C630" s="661" t="s">
        <v>4441</v>
      </c>
      <c r="D630" s="661" t="s">
        <v>4579</v>
      </c>
      <c r="E630" s="661" t="s">
        <v>4554</v>
      </c>
      <c r="F630" s="664"/>
      <c r="G630" s="664"/>
      <c r="H630" s="664"/>
      <c r="I630" s="664"/>
      <c r="J630" s="664">
        <v>18</v>
      </c>
      <c r="K630" s="664">
        <v>15492</v>
      </c>
      <c r="L630" s="664"/>
      <c r="M630" s="664">
        <v>860.66666666666663</v>
      </c>
      <c r="N630" s="664"/>
      <c r="O630" s="664"/>
      <c r="P630" s="677"/>
      <c r="Q630" s="665"/>
    </row>
    <row r="631" spans="1:17" ht="14.4" customHeight="1" x14ac:dyDescent="0.3">
      <c r="A631" s="660" t="s">
        <v>5077</v>
      </c>
      <c r="B631" s="661" t="s">
        <v>4402</v>
      </c>
      <c r="C631" s="661" t="s">
        <v>4441</v>
      </c>
      <c r="D631" s="661" t="s">
        <v>4513</v>
      </c>
      <c r="E631" s="661" t="s">
        <v>4514</v>
      </c>
      <c r="F631" s="664">
        <v>3</v>
      </c>
      <c r="G631" s="664">
        <v>1560</v>
      </c>
      <c r="H631" s="664">
        <v>1</v>
      </c>
      <c r="I631" s="664">
        <v>520</v>
      </c>
      <c r="J631" s="664">
        <v>7</v>
      </c>
      <c r="K631" s="664">
        <v>3640</v>
      </c>
      <c r="L631" s="664">
        <v>2.3333333333333335</v>
      </c>
      <c r="M631" s="664">
        <v>520</v>
      </c>
      <c r="N631" s="664">
        <v>3</v>
      </c>
      <c r="O631" s="664">
        <v>1569</v>
      </c>
      <c r="P631" s="677">
        <v>1.0057692307692307</v>
      </c>
      <c r="Q631" s="665">
        <v>523</v>
      </c>
    </row>
    <row r="632" spans="1:17" ht="14.4" customHeight="1" x14ac:dyDescent="0.3">
      <c r="A632" s="660" t="s">
        <v>5077</v>
      </c>
      <c r="B632" s="661" t="s">
        <v>4402</v>
      </c>
      <c r="C632" s="661" t="s">
        <v>4441</v>
      </c>
      <c r="D632" s="661" t="s">
        <v>4580</v>
      </c>
      <c r="E632" s="661" t="s">
        <v>4514</v>
      </c>
      <c r="F632" s="664">
        <v>11</v>
      </c>
      <c r="G632" s="664">
        <v>8811</v>
      </c>
      <c r="H632" s="664">
        <v>1</v>
      </c>
      <c r="I632" s="664">
        <v>801</v>
      </c>
      <c r="J632" s="664">
        <v>5</v>
      </c>
      <c r="K632" s="664">
        <v>4009</v>
      </c>
      <c r="L632" s="664">
        <v>0.4549994325275224</v>
      </c>
      <c r="M632" s="664">
        <v>801.8</v>
      </c>
      <c r="N632" s="664">
        <v>7</v>
      </c>
      <c r="O632" s="664">
        <v>5649</v>
      </c>
      <c r="P632" s="677">
        <v>0.64113040517534903</v>
      </c>
      <c r="Q632" s="665">
        <v>807</v>
      </c>
    </row>
    <row r="633" spans="1:17" ht="14.4" customHeight="1" x14ac:dyDescent="0.3">
      <c r="A633" s="660" t="s">
        <v>5077</v>
      </c>
      <c r="B633" s="661" t="s">
        <v>4402</v>
      </c>
      <c r="C633" s="661" t="s">
        <v>4441</v>
      </c>
      <c r="D633" s="661" t="s">
        <v>4581</v>
      </c>
      <c r="E633" s="661" t="s">
        <v>4514</v>
      </c>
      <c r="F633" s="664">
        <v>25</v>
      </c>
      <c r="G633" s="664">
        <v>14725</v>
      </c>
      <c r="H633" s="664">
        <v>1</v>
      </c>
      <c r="I633" s="664">
        <v>589</v>
      </c>
      <c r="J633" s="664">
        <v>41</v>
      </c>
      <c r="K633" s="664">
        <v>24153</v>
      </c>
      <c r="L633" s="664">
        <v>1.6402716468590832</v>
      </c>
      <c r="M633" s="664">
        <v>589.09756097560978</v>
      </c>
      <c r="N633" s="664">
        <v>8</v>
      </c>
      <c r="O633" s="664">
        <v>4760</v>
      </c>
      <c r="P633" s="677">
        <v>0.32325976230899828</v>
      </c>
      <c r="Q633" s="665">
        <v>595</v>
      </c>
    </row>
    <row r="634" spans="1:17" ht="14.4" customHeight="1" x14ac:dyDescent="0.3">
      <c r="A634" s="660" t="s">
        <v>5077</v>
      </c>
      <c r="B634" s="661" t="s">
        <v>4402</v>
      </c>
      <c r="C634" s="661" t="s">
        <v>4441</v>
      </c>
      <c r="D634" s="661" t="s">
        <v>4517</v>
      </c>
      <c r="E634" s="661" t="s">
        <v>4457</v>
      </c>
      <c r="F634" s="664">
        <v>13</v>
      </c>
      <c r="G634" s="664">
        <v>5057</v>
      </c>
      <c r="H634" s="664">
        <v>1</v>
      </c>
      <c r="I634" s="664">
        <v>389</v>
      </c>
      <c r="J634" s="664">
        <v>36</v>
      </c>
      <c r="K634" s="664">
        <v>14044</v>
      </c>
      <c r="L634" s="664">
        <v>2.7771405971920111</v>
      </c>
      <c r="M634" s="664">
        <v>390.11111111111109</v>
      </c>
      <c r="N634" s="664">
        <v>33</v>
      </c>
      <c r="O634" s="664">
        <v>13035</v>
      </c>
      <c r="P634" s="677">
        <v>2.5776151868696857</v>
      </c>
      <c r="Q634" s="665">
        <v>395</v>
      </c>
    </row>
    <row r="635" spans="1:17" ht="14.4" customHeight="1" x14ac:dyDescent="0.3">
      <c r="A635" s="660" t="s">
        <v>5077</v>
      </c>
      <c r="B635" s="661" t="s">
        <v>4402</v>
      </c>
      <c r="C635" s="661" t="s">
        <v>4441</v>
      </c>
      <c r="D635" s="661" t="s">
        <v>5078</v>
      </c>
      <c r="E635" s="661" t="s">
        <v>4514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735</v>
      </c>
      <c r="P635" s="677"/>
      <c r="Q635" s="665">
        <v>735</v>
      </c>
    </row>
    <row r="636" spans="1:17" ht="14.4" customHeight="1" x14ac:dyDescent="0.3">
      <c r="A636" s="660" t="s">
        <v>5077</v>
      </c>
      <c r="B636" s="661" t="s">
        <v>4402</v>
      </c>
      <c r="C636" s="661" t="s">
        <v>4441</v>
      </c>
      <c r="D636" s="661" t="s">
        <v>4566</v>
      </c>
      <c r="E636" s="661" t="s">
        <v>4564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611</v>
      </c>
      <c r="P636" s="677"/>
      <c r="Q636" s="665">
        <v>611</v>
      </c>
    </row>
    <row r="637" spans="1:17" ht="14.4" customHeight="1" x14ac:dyDescent="0.3">
      <c r="A637" s="660" t="s">
        <v>5077</v>
      </c>
      <c r="B637" s="661" t="s">
        <v>4402</v>
      </c>
      <c r="C637" s="661" t="s">
        <v>4441</v>
      </c>
      <c r="D637" s="661" t="s">
        <v>4584</v>
      </c>
      <c r="E637" s="661" t="s">
        <v>4585</v>
      </c>
      <c r="F637" s="664">
        <v>1</v>
      </c>
      <c r="G637" s="664">
        <v>340</v>
      </c>
      <c r="H637" s="664">
        <v>1</v>
      </c>
      <c r="I637" s="664">
        <v>340</v>
      </c>
      <c r="J637" s="664">
        <v>5</v>
      </c>
      <c r="K637" s="664">
        <v>1704</v>
      </c>
      <c r="L637" s="664">
        <v>5.0117647058823529</v>
      </c>
      <c r="M637" s="664">
        <v>340.8</v>
      </c>
      <c r="N637" s="664">
        <v>1</v>
      </c>
      <c r="O637" s="664">
        <v>345</v>
      </c>
      <c r="P637" s="677">
        <v>1.0147058823529411</v>
      </c>
      <c r="Q637" s="665">
        <v>345</v>
      </c>
    </row>
    <row r="638" spans="1:17" ht="14.4" customHeight="1" x14ac:dyDescent="0.3">
      <c r="A638" s="660" t="s">
        <v>5079</v>
      </c>
      <c r="B638" s="661" t="s">
        <v>4402</v>
      </c>
      <c r="C638" s="661" t="s">
        <v>4430</v>
      </c>
      <c r="D638" s="661" t="s">
        <v>4551</v>
      </c>
      <c r="E638" s="661" t="s">
        <v>4552</v>
      </c>
      <c r="F638" s="664">
        <v>20</v>
      </c>
      <c r="G638" s="664">
        <v>18095</v>
      </c>
      <c r="H638" s="664">
        <v>1</v>
      </c>
      <c r="I638" s="664">
        <v>904.75</v>
      </c>
      <c r="J638" s="664">
        <v>214</v>
      </c>
      <c r="K638" s="664">
        <v>193616.5</v>
      </c>
      <c r="L638" s="664">
        <v>10.7</v>
      </c>
      <c r="M638" s="664">
        <v>904.75</v>
      </c>
      <c r="N638" s="664">
        <v>227</v>
      </c>
      <c r="O638" s="664">
        <v>205378.25</v>
      </c>
      <c r="P638" s="677">
        <v>11.35</v>
      </c>
      <c r="Q638" s="665">
        <v>904.75</v>
      </c>
    </row>
    <row r="639" spans="1:17" ht="14.4" customHeight="1" x14ac:dyDescent="0.3">
      <c r="A639" s="660" t="s">
        <v>5079</v>
      </c>
      <c r="B639" s="661" t="s">
        <v>4402</v>
      </c>
      <c r="C639" s="661" t="s">
        <v>4430</v>
      </c>
      <c r="D639" s="661" t="s">
        <v>4433</v>
      </c>
      <c r="E639" s="661" t="s">
        <v>4434</v>
      </c>
      <c r="F639" s="664">
        <v>12</v>
      </c>
      <c r="G639" s="664">
        <v>2911.6799999999994</v>
      </c>
      <c r="H639" s="664">
        <v>1</v>
      </c>
      <c r="I639" s="664">
        <v>242.63999999999996</v>
      </c>
      <c r="J639" s="664">
        <v>19</v>
      </c>
      <c r="K639" s="664">
        <v>4610.16</v>
      </c>
      <c r="L639" s="664">
        <v>1.5833333333333337</v>
      </c>
      <c r="M639" s="664">
        <v>242.64</v>
      </c>
      <c r="N639" s="664">
        <v>27</v>
      </c>
      <c r="O639" s="664">
        <v>6551.2799999999988</v>
      </c>
      <c r="P639" s="677">
        <v>2.25</v>
      </c>
      <c r="Q639" s="665">
        <v>242.63999999999996</v>
      </c>
    </row>
    <row r="640" spans="1:17" ht="14.4" customHeight="1" x14ac:dyDescent="0.3">
      <c r="A640" s="660" t="s">
        <v>5079</v>
      </c>
      <c r="B640" s="661" t="s">
        <v>4402</v>
      </c>
      <c r="C640" s="661" t="s">
        <v>4430</v>
      </c>
      <c r="D640" s="661" t="s">
        <v>4435</v>
      </c>
      <c r="E640" s="661" t="s">
        <v>4436</v>
      </c>
      <c r="F640" s="664">
        <v>1</v>
      </c>
      <c r="G640" s="664">
        <v>242.64</v>
      </c>
      <c r="H640" s="664">
        <v>1</v>
      </c>
      <c r="I640" s="664">
        <v>242.64</v>
      </c>
      <c r="J640" s="664">
        <v>1</v>
      </c>
      <c r="K640" s="664">
        <v>242.64</v>
      </c>
      <c r="L640" s="664">
        <v>1</v>
      </c>
      <c r="M640" s="664">
        <v>242.64</v>
      </c>
      <c r="N640" s="664">
        <v>6</v>
      </c>
      <c r="O640" s="664">
        <v>1455.8399999999997</v>
      </c>
      <c r="P640" s="677">
        <v>5.9999999999999991</v>
      </c>
      <c r="Q640" s="665">
        <v>242.63999999999996</v>
      </c>
    </row>
    <row r="641" spans="1:17" ht="14.4" customHeight="1" x14ac:dyDescent="0.3">
      <c r="A641" s="660" t="s">
        <v>5079</v>
      </c>
      <c r="B641" s="661" t="s">
        <v>4402</v>
      </c>
      <c r="C641" s="661" t="s">
        <v>4430</v>
      </c>
      <c r="D641" s="661" t="s">
        <v>5080</v>
      </c>
      <c r="E641" s="661" t="s">
        <v>5081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65290.91</v>
      </c>
      <c r="P641" s="677"/>
      <c r="Q641" s="665">
        <v>65290.91</v>
      </c>
    </row>
    <row r="642" spans="1:17" ht="14.4" customHeight="1" x14ac:dyDescent="0.3">
      <c r="A642" s="660" t="s">
        <v>5079</v>
      </c>
      <c r="B642" s="661" t="s">
        <v>4402</v>
      </c>
      <c r="C642" s="661" t="s">
        <v>4441</v>
      </c>
      <c r="D642" s="661" t="s">
        <v>4573</v>
      </c>
      <c r="E642" s="661" t="s">
        <v>4574</v>
      </c>
      <c r="F642" s="664">
        <v>13</v>
      </c>
      <c r="G642" s="664">
        <v>2405</v>
      </c>
      <c r="H642" s="664">
        <v>1</v>
      </c>
      <c r="I642" s="664">
        <v>185</v>
      </c>
      <c r="J642" s="664">
        <v>14</v>
      </c>
      <c r="K642" s="664">
        <v>2599</v>
      </c>
      <c r="L642" s="664">
        <v>1.0806652806652806</v>
      </c>
      <c r="M642" s="664">
        <v>185.64285714285714</v>
      </c>
      <c r="N642" s="664">
        <v>4</v>
      </c>
      <c r="O642" s="664">
        <v>756</v>
      </c>
      <c r="P642" s="677">
        <v>0.31434511434511436</v>
      </c>
      <c r="Q642" s="665">
        <v>189</v>
      </c>
    </row>
    <row r="643" spans="1:17" ht="14.4" customHeight="1" x14ac:dyDescent="0.3">
      <c r="A643" s="660" t="s">
        <v>5079</v>
      </c>
      <c r="B643" s="661" t="s">
        <v>4402</v>
      </c>
      <c r="C643" s="661" t="s">
        <v>4441</v>
      </c>
      <c r="D643" s="661" t="s">
        <v>4446</v>
      </c>
      <c r="E643" s="661" t="s">
        <v>4447</v>
      </c>
      <c r="F643" s="664">
        <v>2</v>
      </c>
      <c r="G643" s="664">
        <v>68</v>
      </c>
      <c r="H643" s="664">
        <v>1</v>
      </c>
      <c r="I643" s="664">
        <v>34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5079</v>
      </c>
      <c r="B644" s="661" t="s">
        <v>4402</v>
      </c>
      <c r="C644" s="661" t="s">
        <v>4441</v>
      </c>
      <c r="D644" s="661" t="s">
        <v>4452</v>
      </c>
      <c r="E644" s="661" t="s">
        <v>4453</v>
      </c>
      <c r="F644" s="664">
        <v>861</v>
      </c>
      <c r="G644" s="664">
        <v>199752</v>
      </c>
      <c r="H644" s="664">
        <v>1</v>
      </c>
      <c r="I644" s="664">
        <v>232</v>
      </c>
      <c r="J644" s="664">
        <v>1382</v>
      </c>
      <c r="K644" s="664">
        <v>321342</v>
      </c>
      <c r="L644" s="664">
        <v>1.6087047939444912</v>
      </c>
      <c r="M644" s="664">
        <v>232.51953690303907</v>
      </c>
      <c r="N644" s="664">
        <v>1360</v>
      </c>
      <c r="O644" s="664">
        <v>319600</v>
      </c>
      <c r="P644" s="677">
        <v>1.5999839801353679</v>
      </c>
      <c r="Q644" s="665">
        <v>235</v>
      </c>
    </row>
    <row r="645" spans="1:17" ht="14.4" customHeight="1" x14ac:dyDescent="0.3">
      <c r="A645" s="660" t="s">
        <v>5079</v>
      </c>
      <c r="B645" s="661" t="s">
        <v>4402</v>
      </c>
      <c r="C645" s="661" t="s">
        <v>4441</v>
      </c>
      <c r="D645" s="661" t="s">
        <v>4454</v>
      </c>
      <c r="E645" s="661" t="s">
        <v>4455</v>
      </c>
      <c r="F645" s="664">
        <v>536</v>
      </c>
      <c r="G645" s="664">
        <v>62176</v>
      </c>
      <c r="H645" s="664">
        <v>1</v>
      </c>
      <c r="I645" s="664">
        <v>116</v>
      </c>
      <c r="J645" s="664">
        <v>405</v>
      </c>
      <c r="K645" s="664">
        <v>47202</v>
      </c>
      <c r="L645" s="664">
        <v>0.75916752444673186</v>
      </c>
      <c r="M645" s="664">
        <v>116.54814814814814</v>
      </c>
      <c r="N645" s="664">
        <v>166</v>
      </c>
      <c r="O645" s="664">
        <v>19588</v>
      </c>
      <c r="P645" s="677">
        <v>0.31504117344312921</v>
      </c>
      <c r="Q645" s="665">
        <v>118</v>
      </c>
    </row>
    <row r="646" spans="1:17" ht="14.4" customHeight="1" x14ac:dyDescent="0.3">
      <c r="A646" s="660" t="s">
        <v>5079</v>
      </c>
      <c r="B646" s="661" t="s">
        <v>4402</v>
      </c>
      <c r="C646" s="661" t="s">
        <v>4441</v>
      </c>
      <c r="D646" s="661" t="s">
        <v>4458</v>
      </c>
      <c r="E646" s="661" t="s">
        <v>4459</v>
      </c>
      <c r="F646" s="664"/>
      <c r="G646" s="664"/>
      <c r="H646" s="664"/>
      <c r="I646" s="664"/>
      <c r="J646" s="664">
        <v>23</v>
      </c>
      <c r="K646" s="664">
        <v>11152</v>
      </c>
      <c r="L646" s="664"/>
      <c r="M646" s="664">
        <v>484.86956521739131</v>
      </c>
      <c r="N646" s="664">
        <v>29</v>
      </c>
      <c r="O646" s="664">
        <v>14123</v>
      </c>
      <c r="P646" s="677"/>
      <c r="Q646" s="665">
        <v>487</v>
      </c>
    </row>
    <row r="647" spans="1:17" ht="14.4" customHeight="1" x14ac:dyDescent="0.3">
      <c r="A647" s="660" t="s">
        <v>5079</v>
      </c>
      <c r="B647" s="661" t="s">
        <v>4402</v>
      </c>
      <c r="C647" s="661" t="s">
        <v>4441</v>
      </c>
      <c r="D647" s="661" t="s">
        <v>4460</v>
      </c>
      <c r="E647" s="661" t="s">
        <v>4461</v>
      </c>
      <c r="F647" s="664">
        <v>27</v>
      </c>
      <c r="G647" s="664">
        <v>18279</v>
      </c>
      <c r="H647" s="664">
        <v>1</v>
      </c>
      <c r="I647" s="664">
        <v>677</v>
      </c>
      <c r="J647" s="664">
        <v>27</v>
      </c>
      <c r="K647" s="664">
        <v>18279</v>
      </c>
      <c r="L647" s="664">
        <v>1</v>
      </c>
      <c r="M647" s="664">
        <v>677</v>
      </c>
      <c r="N647" s="664">
        <v>63</v>
      </c>
      <c r="O647" s="664">
        <v>42840</v>
      </c>
      <c r="P647" s="677">
        <v>2.3436730674544561</v>
      </c>
      <c r="Q647" s="665">
        <v>680</v>
      </c>
    </row>
    <row r="648" spans="1:17" ht="14.4" customHeight="1" x14ac:dyDescent="0.3">
      <c r="A648" s="660" t="s">
        <v>5079</v>
      </c>
      <c r="B648" s="661" t="s">
        <v>4402</v>
      </c>
      <c r="C648" s="661" t="s">
        <v>4441</v>
      </c>
      <c r="D648" s="661" t="s">
        <v>4462</v>
      </c>
      <c r="E648" s="661" t="s">
        <v>4463</v>
      </c>
      <c r="F648" s="664">
        <v>1</v>
      </c>
      <c r="G648" s="664">
        <v>749</v>
      </c>
      <c r="H648" s="664">
        <v>1</v>
      </c>
      <c r="I648" s="664">
        <v>749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5079</v>
      </c>
      <c r="B649" s="661" t="s">
        <v>4402</v>
      </c>
      <c r="C649" s="661" t="s">
        <v>4441</v>
      </c>
      <c r="D649" s="661" t="s">
        <v>4464</v>
      </c>
      <c r="E649" s="661" t="s">
        <v>4459</v>
      </c>
      <c r="F649" s="664">
        <v>45</v>
      </c>
      <c r="G649" s="664">
        <v>24885</v>
      </c>
      <c r="H649" s="664">
        <v>1</v>
      </c>
      <c r="I649" s="664">
        <v>553</v>
      </c>
      <c r="J649" s="664">
        <v>88</v>
      </c>
      <c r="K649" s="664">
        <v>48712</v>
      </c>
      <c r="L649" s="664">
        <v>1.9574844283705044</v>
      </c>
      <c r="M649" s="664">
        <v>553.5454545454545</v>
      </c>
      <c r="N649" s="664">
        <v>35</v>
      </c>
      <c r="O649" s="664">
        <v>19565</v>
      </c>
      <c r="P649" s="677">
        <v>0.78621659634317864</v>
      </c>
      <c r="Q649" s="665">
        <v>559</v>
      </c>
    </row>
    <row r="650" spans="1:17" ht="14.4" customHeight="1" x14ac:dyDescent="0.3">
      <c r="A650" s="660" t="s">
        <v>5079</v>
      </c>
      <c r="B650" s="661" t="s">
        <v>4402</v>
      </c>
      <c r="C650" s="661" t="s">
        <v>4441</v>
      </c>
      <c r="D650" s="661" t="s">
        <v>4465</v>
      </c>
      <c r="E650" s="661" t="s">
        <v>4461</v>
      </c>
      <c r="F650" s="664">
        <v>235</v>
      </c>
      <c r="G650" s="664">
        <v>175310</v>
      </c>
      <c r="H650" s="664">
        <v>1</v>
      </c>
      <c r="I650" s="664">
        <v>746</v>
      </c>
      <c r="J650" s="664">
        <v>324</v>
      </c>
      <c r="K650" s="664">
        <v>242048</v>
      </c>
      <c r="L650" s="664">
        <v>1.3806856425760081</v>
      </c>
      <c r="M650" s="664">
        <v>747.06172839506178</v>
      </c>
      <c r="N650" s="664">
        <v>745</v>
      </c>
      <c r="O650" s="664">
        <v>560240</v>
      </c>
      <c r="P650" s="677">
        <v>3.195710455764075</v>
      </c>
      <c r="Q650" s="665">
        <v>752</v>
      </c>
    </row>
    <row r="651" spans="1:17" ht="14.4" customHeight="1" x14ac:dyDescent="0.3">
      <c r="A651" s="660" t="s">
        <v>5079</v>
      </c>
      <c r="B651" s="661" t="s">
        <v>4402</v>
      </c>
      <c r="C651" s="661" t="s">
        <v>4441</v>
      </c>
      <c r="D651" s="661" t="s">
        <v>4553</v>
      </c>
      <c r="E651" s="661" t="s">
        <v>4554</v>
      </c>
      <c r="F651" s="664">
        <v>419</v>
      </c>
      <c r="G651" s="664">
        <v>336457</v>
      </c>
      <c r="H651" s="664">
        <v>1</v>
      </c>
      <c r="I651" s="664">
        <v>803</v>
      </c>
      <c r="J651" s="664">
        <v>1365</v>
      </c>
      <c r="K651" s="664">
        <v>1097207</v>
      </c>
      <c r="L651" s="664">
        <v>3.2610615918230264</v>
      </c>
      <c r="M651" s="664">
        <v>803.81465201465198</v>
      </c>
      <c r="N651" s="664">
        <v>1133</v>
      </c>
      <c r="O651" s="664">
        <v>916597</v>
      </c>
      <c r="P651" s="677">
        <v>2.7242619413476312</v>
      </c>
      <c r="Q651" s="665">
        <v>809</v>
      </c>
    </row>
    <row r="652" spans="1:17" ht="14.4" customHeight="1" x14ac:dyDescent="0.3">
      <c r="A652" s="660" t="s">
        <v>5079</v>
      </c>
      <c r="B652" s="661" t="s">
        <v>4402</v>
      </c>
      <c r="C652" s="661" t="s">
        <v>4441</v>
      </c>
      <c r="D652" s="661" t="s">
        <v>4466</v>
      </c>
      <c r="E652" s="661" t="s">
        <v>4467</v>
      </c>
      <c r="F652" s="664">
        <v>14</v>
      </c>
      <c r="G652" s="664">
        <v>6146</v>
      </c>
      <c r="H652" s="664">
        <v>1</v>
      </c>
      <c r="I652" s="664">
        <v>439</v>
      </c>
      <c r="J652" s="664">
        <v>5</v>
      </c>
      <c r="K652" s="664">
        <v>2195</v>
      </c>
      <c r="L652" s="664">
        <v>0.35714285714285715</v>
      </c>
      <c r="M652" s="664">
        <v>439</v>
      </c>
      <c r="N652" s="664">
        <v>3</v>
      </c>
      <c r="O652" s="664">
        <v>1347</v>
      </c>
      <c r="P652" s="677">
        <v>0.21916693784575333</v>
      </c>
      <c r="Q652" s="665">
        <v>449</v>
      </c>
    </row>
    <row r="653" spans="1:17" ht="14.4" customHeight="1" x14ac:dyDescent="0.3">
      <c r="A653" s="660" t="s">
        <v>5079</v>
      </c>
      <c r="B653" s="661" t="s">
        <v>4402</v>
      </c>
      <c r="C653" s="661" t="s">
        <v>4441</v>
      </c>
      <c r="D653" s="661" t="s">
        <v>4468</v>
      </c>
      <c r="E653" s="661" t="s">
        <v>4469</v>
      </c>
      <c r="F653" s="664">
        <v>12</v>
      </c>
      <c r="G653" s="664">
        <v>5172</v>
      </c>
      <c r="H653" s="664">
        <v>1</v>
      </c>
      <c r="I653" s="664">
        <v>431</v>
      </c>
      <c r="J653" s="664">
        <v>22</v>
      </c>
      <c r="K653" s="664">
        <v>9506</v>
      </c>
      <c r="L653" s="664">
        <v>1.8379737045630318</v>
      </c>
      <c r="M653" s="664">
        <v>432.09090909090907</v>
      </c>
      <c r="N653" s="664">
        <v>33</v>
      </c>
      <c r="O653" s="664">
        <v>14421</v>
      </c>
      <c r="P653" s="677">
        <v>2.7882830626450117</v>
      </c>
      <c r="Q653" s="665">
        <v>437</v>
      </c>
    </row>
    <row r="654" spans="1:17" ht="14.4" customHeight="1" x14ac:dyDescent="0.3">
      <c r="A654" s="660" t="s">
        <v>5079</v>
      </c>
      <c r="B654" s="661" t="s">
        <v>4402</v>
      </c>
      <c r="C654" s="661" t="s">
        <v>4441</v>
      </c>
      <c r="D654" s="661" t="s">
        <v>4575</v>
      </c>
      <c r="E654" s="661" t="s">
        <v>4506</v>
      </c>
      <c r="F654" s="664">
        <v>129</v>
      </c>
      <c r="G654" s="664">
        <v>90945</v>
      </c>
      <c r="H654" s="664">
        <v>1</v>
      </c>
      <c r="I654" s="664">
        <v>705</v>
      </c>
      <c r="J654" s="664">
        <v>105</v>
      </c>
      <c r="K654" s="664">
        <v>74172</v>
      </c>
      <c r="L654" s="664">
        <v>0.81556984990928583</v>
      </c>
      <c r="M654" s="664">
        <v>706.4</v>
      </c>
      <c r="N654" s="664">
        <v>96</v>
      </c>
      <c r="O654" s="664">
        <v>68640</v>
      </c>
      <c r="P654" s="677">
        <v>0.7547418769586014</v>
      </c>
      <c r="Q654" s="665">
        <v>715</v>
      </c>
    </row>
    <row r="655" spans="1:17" ht="14.4" customHeight="1" x14ac:dyDescent="0.3">
      <c r="A655" s="660" t="s">
        <v>5079</v>
      </c>
      <c r="B655" s="661" t="s">
        <v>4402</v>
      </c>
      <c r="C655" s="661" t="s">
        <v>4441</v>
      </c>
      <c r="D655" s="661" t="s">
        <v>4576</v>
      </c>
      <c r="E655" s="661" t="s">
        <v>4463</v>
      </c>
      <c r="F655" s="664"/>
      <c r="G655" s="664"/>
      <c r="H655" s="664"/>
      <c r="I655" s="664"/>
      <c r="J655" s="664">
        <v>2</v>
      </c>
      <c r="K655" s="664">
        <v>1640</v>
      </c>
      <c r="L655" s="664"/>
      <c r="M655" s="664">
        <v>820</v>
      </c>
      <c r="N655" s="664">
        <v>3</v>
      </c>
      <c r="O655" s="664">
        <v>2472</v>
      </c>
      <c r="P655" s="677"/>
      <c r="Q655" s="665">
        <v>824</v>
      </c>
    </row>
    <row r="656" spans="1:17" ht="14.4" customHeight="1" x14ac:dyDescent="0.3">
      <c r="A656" s="660" t="s">
        <v>5079</v>
      </c>
      <c r="B656" s="661" t="s">
        <v>4402</v>
      </c>
      <c r="C656" s="661" t="s">
        <v>4441</v>
      </c>
      <c r="D656" s="661" t="s">
        <v>4470</v>
      </c>
      <c r="E656" s="661" t="s">
        <v>4471</v>
      </c>
      <c r="F656" s="664">
        <v>239</v>
      </c>
      <c r="G656" s="664">
        <v>49473</v>
      </c>
      <c r="H656" s="664">
        <v>1</v>
      </c>
      <c r="I656" s="664">
        <v>207</v>
      </c>
      <c r="J656" s="664">
        <v>518</v>
      </c>
      <c r="K656" s="664">
        <v>107438</v>
      </c>
      <c r="L656" s="664">
        <v>2.1716491823823096</v>
      </c>
      <c r="M656" s="664">
        <v>207.40926640926642</v>
      </c>
      <c r="N656" s="664">
        <v>427</v>
      </c>
      <c r="O656" s="664">
        <v>89670</v>
      </c>
      <c r="P656" s="677">
        <v>1.8125037899460312</v>
      </c>
      <c r="Q656" s="665">
        <v>210</v>
      </c>
    </row>
    <row r="657" spans="1:17" ht="14.4" customHeight="1" x14ac:dyDescent="0.3">
      <c r="A657" s="660" t="s">
        <v>5079</v>
      </c>
      <c r="B657" s="661" t="s">
        <v>4402</v>
      </c>
      <c r="C657" s="661" t="s">
        <v>4441</v>
      </c>
      <c r="D657" s="661" t="s">
        <v>4474</v>
      </c>
      <c r="E657" s="661" t="s">
        <v>4475</v>
      </c>
      <c r="F657" s="664">
        <v>1</v>
      </c>
      <c r="G657" s="664">
        <v>327</v>
      </c>
      <c r="H657" s="664">
        <v>1</v>
      </c>
      <c r="I657" s="664">
        <v>327</v>
      </c>
      <c r="J657" s="664"/>
      <c r="K657" s="664"/>
      <c r="L657" s="664"/>
      <c r="M657" s="664"/>
      <c r="N657" s="664">
        <v>1</v>
      </c>
      <c r="O657" s="664">
        <v>331</v>
      </c>
      <c r="P657" s="677">
        <v>1.0122324159021407</v>
      </c>
      <c r="Q657" s="665">
        <v>331</v>
      </c>
    </row>
    <row r="658" spans="1:17" ht="14.4" customHeight="1" x14ac:dyDescent="0.3">
      <c r="A658" s="660" t="s">
        <v>5079</v>
      </c>
      <c r="B658" s="661" t="s">
        <v>4402</v>
      </c>
      <c r="C658" s="661" t="s">
        <v>4441</v>
      </c>
      <c r="D658" s="661" t="s">
        <v>4478</v>
      </c>
      <c r="E658" s="661" t="s">
        <v>4479</v>
      </c>
      <c r="F658" s="664">
        <v>2726</v>
      </c>
      <c r="G658" s="664">
        <v>223532</v>
      </c>
      <c r="H658" s="664">
        <v>1</v>
      </c>
      <c r="I658" s="664">
        <v>82</v>
      </c>
      <c r="J658" s="664">
        <v>3021</v>
      </c>
      <c r="K658" s="664">
        <v>249176</v>
      </c>
      <c r="L658" s="664">
        <v>1.1147218295367107</v>
      </c>
      <c r="M658" s="664">
        <v>82.481297583581593</v>
      </c>
      <c r="N658" s="664">
        <v>3169</v>
      </c>
      <c r="O658" s="664">
        <v>269365</v>
      </c>
      <c r="P658" s="677">
        <v>1.2050399942737504</v>
      </c>
      <c r="Q658" s="665">
        <v>85</v>
      </c>
    </row>
    <row r="659" spans="1:17" ht="14.4" customHeight="1" x14ac:dyDescent="0.3">
      <c r="A659" s="660" t="s">
        <v>5079</v>
      </c>
      <c r="B659" s="661" t="s">
        <v>4402</v>
      </c>
      <c r="C659" s="661" t="s">
        <v>4441</v>
      </c>
      <c r="D659" s="661" t="s">
        <v>4482</v>
      </c>
      <c r="E659" s="661" t="s">
        <v>4483</v>
      </c>
      <c r="F659" s="664">
        <v>1</v>
      </c>
      <c r="G659" s="664">
        <v>703</v>
      </c>
      <c r="H659" s="664">
        <v>1</v>
      </c>
      <c r="I659" s="664">
        <v>703</v>
      </c>
      <c r="J659" s="664">
        <v>1</v>
      </c>
      <c r="K659" s="664">
        <v>703</v>
      </c>
      <c r="L659" s="664">
        <v>1</v>
      </c>
      <c r="M659" s="664">
        <v>703</v>
      </c>
      <c r="N659" s="664">
        <v>1</v>
      </c>
      <c r="O659" s="664">
        <v>707</v>
      </c>
      <c r="P659" s="677">
        <v>1.0056899004267426</v>
      </c>
      <c r="Q659" s="665">
        <v>707</v>
      </c>
    </row>
    <row r="660" spans="1:17" ht="14.4" customHeight="1" x14ac:dyDescent="0.3">
      <c r="A660" s="660" t="s">
        <v>5079</v>
      </c>
      <c r="B660" s="661" t="s">
        <v>4402</v>
      </c>
      <c r="C660" s="661" t="s">
        <v>4441</v>
      </c>
      <c r="D660" s="661" t="s">
        <v>4484</v>
      </c>
      <c r="E660" s="661" t="s">
        <v>4485</v>
      </c>
      <c r="F660" s="664">
        <v>3</v>
      </c>
      <c r="G660" s="664">
        <v>0</v>
      </c>
      <c r="H660" s="664"/>
      <c r="I660" s="664">
        <v>0</v>
      </c>
      <c r="J660" s="664">
        <v>1</v>
      </c>
      <c r="K660" s="664">
        <v>0</v>
      </c>
      <c r="L660" s="664"/>
      <c r="M660" s="664">
        <v>0</v>
      </c>
      <c r="N660" s="664"/>
      <c r="O660" s="664"/>
      <c r="P660" s="677"/>
      <c r="Q660" s="665"/>
    </row>
    <row r="661" spans="1:17" ht="14.4" customHeight="1" x14ac:dyDescent="0.3">
      <c r="A661" s="660" t="s">
        <v>5079</v>
      </c>
      <c r="B661" s="661" t="s">
        <v>4402</v>
      </c>
      <c r="C661" s="661" t="s">
        <v>4441</v>
      </c>
      <c r="D661" s="661" t="s">
        <v>4555</v>
      </c>
      <c r="E661" s="661" t="s">
        <v>4554</v>
      </c>
      <c r="F661" s="664">
        <v>720</v>
      </c>
      <c r="G661" s="664">
        <v>668880</v>
      </c>
      <c r="H661" s="664">
        <v>1</v>
      </c>
      <c r="I661" s="664">
        <v>929</v>
      </c>
      <c r="J661" s="664">
        <v>925</v>
      </c>
      <c r="K661" s="664">
        <v>860017</v>
      </c>
      <c r="L661" s="664">
        <v>1.2857567874656142</v>
      </c>
      <c r="M661" s="664">
        <v>929.74810810810811</v>
      </c>
      <c r="N661" s="664">
        <v>1015</v>
      </c>
      <c r="O661" s="664">
        <v>949025</v>
      </c>
      <c r="P661" s="677">
        <v>1.4188269943786629</v>
      </c>
      <c r="Q661" s="665">
        <v>935</v>
      </c>
    </row>
    <row r="662" spans="1:17" ht="14.4" customHeight="1" x14ac:dyDescent="0.3">
      <c r="A662" s="660" t="s">
        <v>5079</v>
      </c>
      <c r="B662" s="661" t="s">
        <v>4402</v>
      </c>
      <c r="C662" s="661" t="s">
        <v>4441</v>
      </c>
      <c r="D662" s="661" t="s">
        <v>4486</v>
      </c>
      <c r="E662" s="661" t="s">
        <v>4487</v>
      </c>
      <c r="F662" s="664">
        <v>2</v>
      </c>
      <c r="G662" s="664">
        <v>0</v>
      </c>
      <c r="H662" s="664"/>
      <c r="I662" s="664">
        <v>0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5079</v>
      </c>
      <c r="B663" s="661" t="s">
        <v>4402</v>
      </c>
      <c r="C663" s="661" t="s">
        <v>4441</v>
      </c>
      <c r="D663" s="661" t="s">
        <v>4488</v>
      </c>
      <c r="E663" s="661" t="s">
        <v>4489</v>
      </c>
      <c r="F663" s="664"/>
      <c r="G663" s="664"/>
      <c r="H663" s="664"/>
      <c r="I663" s="664"/>
      <c r="J663" s="664"/>
      <c r="K663" s="664"/>
      <c r="L663" s="664"/>
      <c r="M663" s="664"/>
      <c r="N663" s="664">
        <v>6</v>
      </c>
      <c r="O663" s="664">
        <v>684</v>
      </c>
      <c r="P663" s="677"/>
      <c r="Q663" s="665">
        <v>114</v>
      </c>
    </row>
    <row r="664" spans="1:17" ht="14.4" customHeight="1" x14ac:dyDescent="0.3">
      <c r="A664" s="660" t="s">
        <v>5079</v>
      </c>
      <c r="B664" s="661" t="s">
        <v>4402</v>
      </c>
      <c r="C664" s="661" t="s">
        <v>4441</v>
      </c>
      <c r="D664" s="661" t="s">
        <v>4556</v>
      </c>
      <c r="E664" s="661" t="s">
        <v>4554</v>
      </c>
      <c r="F664" s="664">
        <v>1304</v>
      </c>
      <c r="G664" s="664">
        <v>957136</v>
      </c>
      <c r="H664" s="664">
        <v>1</v>
      </c>
      <c r="I664" s="664">
        <v>734</v>
      </c>
      <c r="J664" s="664">
        <v>311</v>
      </c>
      <c r="K664" s="664">
        <v>228626</v>
      </c>
      <c r="L664" s="664">
        <v>0.23886469634409321</v>
      </c>
      <c r="M664" s="664">
        <v>735.13183279742771</v>
      </c>
      <c r="N664" s="664">
        <v>172</v>
      </c>
      <c r="O664" s="664">
        <v>126764</v>
      </c>
      <c r="P664" s="677">
        <v>0.1324409488306782</v>
      </c>
      <c r="Q664" s="665">
        <v>737</v>
      </c>
    </row>
    <row r="665" spans="1:17" ht="14.4" customHeight="1" x14ac:dyDescent="0.3">
      <c r="A665" s="660" t="s">
        <v>5079</v>
      </c>
      <c r="B665" s="661" t="s">
        <v>4402</v>
      </c>
      <c r="C665" s="661" t="s">
        <v>4441</v>
      </c>
      <c r="D665" s="661" t="s">
        <v>4557</v>
      </c>
      <c r="E665" s="661" t="s">
        <v>4558</v>
      </c>
      <c r="F665" s="664">
        <v>136</v>
      </c>
      <c r="G665" s="664">
        <v>71264</v>
      </c>
      <c r="H665" s="664">
        <v>1</v>
      </c>
      <c r="I665" s="664">
        <v>524</v>
      </c>
      <c r="J665" s="664">
        <v>68</v>
      </c>
      <c r="K665" s="664">
        <v>35644</v>
      </c>
      <c r="L665" s="664">
        <v>0.50016838796587337</v>
      </c>
      <c r="M665" s="664">
        <v>524.17647058823525</v>
      </c>
      <c r="N665" s="664">
        <v>52</v>
      </c>
      <c r="O665" s="664">
        <v>27404</v>
      </c>
      <c r="P665" s="677">
        <v>0.38454198473282442</v>
      </c>
      <c r="Q665" s="665">
        <v>527</v>
      </c>
    </row>
    <row r="666" spans="1:17" ht="14.4" customHeight="1" x14ac:dyDescent="0.3">
      <c r="A666" s="660" t="s">
        <v>5079</v>
      </c>
      <c r="B666" s="661" t="s">
        <v>4402</v>
      </c>
      <c r="C666" s="661" t="s">
        <v>4441</v>
      </c>
      <c r="D666" s="661" t="s">
        <v>4496</v>
      </c>
      <c r="E666" s="661" t="s">
        <v>4497</v>
      </c>
      <c r="F666" s="664">
        <v>6</v>
      </c>
      <c r="G666" s="664">
        <v>1776</v>
      </c>
      <c r="H666" s="664">
        <v>1</v>
      </c>
      <c r="I666" s="664">
        <v>296</v>
      </c>
      <c r="J666" s="664">
        <v>3</v>
      </c>
      <c r="K666" s="664">
        <v>890</v>
      </c>
      <c r="L666" s="664">
        <v>0.50112612612612617</v>
      </c>
      <c r="M666" s="664">
        <v>296.66666666666669</v>
      </c>
      <c r="N666" s="664">
        <v>6</v>
      </c>
      <c r="O666" s="664">
        <v>1794</v>
      </c>
      <c r="P666" s="677">
        <v>1.0101351351351351</v>
      </c>
      <c r="Q666" s="665">
        <v>299</v>
      </c>
    </row>
    <row r="667" spans="1:17" ht="14.4" customHeight="1" x14ac:dyDescent="0.3">
      <c r="A667" s="660" t="s">
        <v>5079</v>
      </c>
      <c r="B667" s="661" t="s">
        <v>4402</v>
      </c>
      <c r="C667" s="661" t="s">
        <v>4441</v>
      </c>
      <c r="D667" s="661" t="s">
        <v>4559</v>
      </c>
      <c r="E667" s="661" t="s">
        <v>4471</v>
      </c>
      <c r="F667" s="664">
        <v>404</v>
      </c>
      <c r="G667" s="664">
        <v>69488</v>
      </c>
      <c r="H667" s="664">
        <v>1</v>
      </c>
      <c r="I667" s="664">
        <v>172</v>
      </c>
      <c r="J667" s="664">
        <v>105</v>
      </c>
      <c r="K667" s="664">
        <v>18160</v>
      </c>
      <c r="L667" s="664">
        <v>0.26134008749712179</v>
      </c>
      <c r="M667" s="664">
        <v>172.95238095238096</v>
      </c>
      <c r="N667" s="664">
        <v>63</v>
      </c>
      <c r="O667" s="664">
        <v>10962</v>
      </c>
      <c r="P667" s="677">
        <v>0.15775385678102694</v>
      </c>
      <c r="Q667" s="665">
        <v>174</v>
      </c>
    </row>
    <row r="668" spans="1:17" ht="14.4" customHeight="1" x14ac:dyDescent="0.3">
      <c r="A668" s="660" t="s">
        <v>5079</v>
      </c>
      <c r="B668" s="661" t="s">
        <v>4402</v>
      </c>
      <c r="C668" s="661" t="s">
        <v>4441</v>
      </c>
      <c r="D668" s="661" t="s">
        <v>4500</v>
      </c>
      <c r="E668" s="661" t="s">
        <v>4497</v>
      </c>
      <c r="F668" s="664">
        <v>14</v>
      </c>
      <c r="G668" s="664">
        <v>5110</v>
      </c>
      <c r="H668" s="664">
        <v>1</v>
      </c>
      <c r="I668" s="664">
        <v>365</v>
      </c>
      <c r="J668" s="664">
        <v>2</v>
      </c>
      <c r="K668" s="664">
        <v>730</v>
      </c>
      <c r="L668" s="664">
        <v>0.14285714285714285</v>
      </c>
      <c r="M668" s="664">
        <v>365</v>
      </c>
      <c r="N668" s="664">
        <v>15</v>
      </c>
      <c r="O668" s="664">
        <v>5565</v>
      </c>
      <c r="P668" s="677">
        <v>1.0890410958904109</v>
      </c>
      <c r="Q668" s="665">
        <v>371</v>
      </c>
    </row>
    <row r="669" spans="1:17" ht="14.4" customHeight="1" x14ac:dyDescent="0.3">
      <c r="A669" s="660" t="s">
        <v>5079</v>
      </c>
      <c r="B669" s="661" t="s">
        <v>4402</v>
      </c>
      <c r="C669" s="661" t="s">
        <v>4441</v>
      </c>
      <c r="D669" s="661" t="s">
        <v>4503</v>
      </c>
      <c r="E669" s="661" t="s">
        <v>4504</v>
      </c>
      <c r="F669" s="664">
        <v>2</v>
      </c>
      <c r="G669" s="664">
        <v>1270</v>
      </c>
      <c r="H669" s="664">
        <v>1</v>
      </c>
      <c r="I669" s="664">
        <v>635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5079</v>
      </c>
      <c r="B670" s="661" t="s">
        <v>4402</v>
      </c>
      <c r="C670" s="661" t="s">
        <v>4441</v>
      </c>
      <c r="D670" s="661" t="s">
        <v>4505</v>
      </c>
      <c r="E670" s="661" t="s">
        <v>4506</v>
      </c>
      <c r="F670" s="664">
        <v>5</v>
      </c>
      <c r="G670" s="664">
        <v>3005</v>
      </c>
      <c r="H670" s="664">
        <v>1</v>
      </c>
      <c r="I670" s="664">
        <v>601</v>
      </c>
      <c r="J670" s="664">
        <v>6</v>
      </c>
      <c r="K670" s="664">
        <v>3626</v>
      </c>
      <c r="L670" s="664">
        <v>1.2066555740432612</v>
      </c>
      <c r="M670" s="664">
        <v>604.33333333333337</v>
      </c>
      <c r="N670" s="664">
        <v>8</v>
      </c>
      <c r="O670" s="664">
        <v>4848</v>
      </c>
      <c r="P670" s="677">
        <v>1.6133111480865225</v>
      </c>
      <c r="Q670" s="665">
        <v>606</v>
      </c>
    </row>
    <row r="671" spans="1:17" ht="14.4" customHeight="1" x14ac:dyDescent="0.3">
      <c r="A671" s="660" t="s">
        <v>5079</v>
      </c>
      <c r="B671" s="661" t="s">
        <v>4402</v>
      </c>
      <c r="C671" s="661" t="s">
        <v>4441</v>
      </c>
      <c r="D671" s="661" t="s">
        <v>4560</v>
      </c>
      <c r="E671" s="661" t="s">
        <v>4561</v>
      </c>
      <c r="F671" s="664">
        <v>2</v>
      </c>
      <c r="G671" s="664">
        <v>200</v>
      </c>
      <c r="H671" s="664">
        <v>1</v>
      </c>
      <c r="I671" s="664">
        <v>100</v>
      </c>
      <c r="J671" s="664">
        <v>1</v>
      </c>
      <c r="K671" s="664">
        <v>100</v>
      </c>
      <c r="L671" s="664">
        <v>0.5</v>
      </c>
      <c r="M671" s="664">
        <v>100</v>
      </c>
      <c r="N671" s="664">
        <v>2</v>
      </c>
      <c r="O671" s="664">
        <v>200</v>
      </c>
      <c r="P671" s="677">
        <v>1</v>
      </c>
      <c r="Q671" s="665">
        <v>100</v>
      </c>
    </row>
    <row r="672" spans="1:17" ht="14.4" customHeight="1" x14ac:dyDescent="0.3">
      <c r="A672" s="660" t="s">
        <v>5079</v>
      </c>
      <c r="B672" s="661" t="s">
        <v>4402</v>
      </c>
      <c r="C672" s="661" t="s">
        <v>4441</v>
      </c>
      <c r="D672" s="661" t="s">
        <v>4562</v>
      </c>
      <c r="E672" s="661" t="s">
        <v>4554</v>
      </c>
      <c r="F672" s="664">
        <v>4</v>
      </c>
      <c r="G672" s="664">
        <v>4048</v>
      </c>
      <c r="H672" s="664">
        <v>1</v>
      </c>
      <c r="I672" s="664">
        <v>1012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5079</v>
      </c>
      <c r="B673" s="661" t="s">
        <v>4402</v>
      </c>
      <c r="C673" s="661" t="s">
        <v>4441</v>
      </c>
      <c r="D673" s="661" t="s">
        <v>4512</v>
      </c>
      <c r="E673" s="661" t="s">
        <v>4469</v>
      </c>
      <c r="F673" s="664">
        <v>1</v>
      </c>
      <c r="G673" s="664">
        <v>362</v>
      </c>
      <c r="H673" s="664">
        <v>1</v>
      </c>
      <c r="I673" s="664">
        <v>362</v>
      </c>
      <c r="J673" s="664">
        <v>4</v>
      </c>
      <c r="K673" s="664">
        <v>1454</v>
      </c>
      <c r="L673" s="664">
        <v>4.0165745856353592</v>
      </c>
      <c r="M673" s="664">
        <v>363.5</v>
      </c>
      <c r="N673" s="664">
        <v>4</v>
      </c>
      <c r="O673" s="664">
        <v>1460</v>
      </c>
      <c r="P673" s="677">
        <v>4.0331491712707184</v>
      </c>
      <c r="Q673" s="665">
        <v>365</v>
      </c>
    </row>
    <row r="674" spans="1:17" ht="14.4" customHeight="1" x14ac:dyDescent="0.3">
      <c r="A674" s="660" t="s">
        <v>5079</v>
      </c>
      <c r="B674" s="661" t="s">
        <v>4402</v>
      </c>
      <c r="C674" s="661" t="s">
        <v>4441</v>
      </c>
      <c r="D674" s="661" t="s">
        <v>4579</v>
      </c>
      <c r="E674" s="661" t="s">
        <v>4554</v>
      </c>
      <c r="F674" s="664">
        <v>24</v>
      </c>
      <c r="G674" s="664">
        <v>20640</v>
      </c>
      <c r="H674" s="664">
        <v>1</v>
      </c>
      <c r="I674" s="664">
        <v>860</v>
      </c>
      <c r="J674" s="664">
        <v>17</v>
      </c>
      <c r="K674" s="664">
        <v>14634</v>
      </c>
      <c r="L674" s="664">
        <v>0.70901162790697669</v>
      </c>
      <c r="M674" s="664">
        <v>860.82352941176475</v>
      </c>
      <c r="N674" s="664">
        <v>18</v>
      </c>
      <c r="O674" s="664">
        <v>15534</v>
      </c>
      <c r="P674" s="677">
        <v>0.75261627906976747</v>
      </c>
      <c r="Q674" s="665">
        <v>863</v>
      </c>
    </row>
    <row r="675" spans="1:17" ht="14.4" customHeight="1" x14ac:dyDescent="0.3">
      <c r="A675" s="660" t="s">
        <v>5079</v>
      </c>
      <c r="B675" s="661" t="s">
        <v>4402</v>
      </c>
      <c r="C675" s="661" t="s">
        <v>4441</v>
      </c>
      <c r="D675" s="661" t="s">
        <v>4513</v>
      </c>
      <c r="E675" s="661" t="s">
        <v>4514</v>
      </c>
      <c r="F675" s="664">
        <v>9</v>
      </c>
      <c r="G675" s="664">
        <v>4680</v>
      </c>
      <c r="H675" s="664">
        <v>1</v>
      </c>
      <c r="I675" s="664">
        <v>520</v>
      </c>
      <c r="J675" s="664">
        <v>34</v>
      </c>
      <c r="K675" s="664">
        <v>17738</v>
      </c>
      <c r="L675" s="664">
        <v>3.79017094017094</v>
      </c>
      <c r="M675" s="664">
        <v>521.70588235294122</v>
      </c>
      <c r="N675" s="664">
        <v>27</v>
      </c>
      <c r="O675" s="664">
        <v>14121</v>
      </c>
      <c r="P675" s="677">
        <v>3.0173076923076922</v>
      </c>
      <c r="Q675" s="665">
        <v>523</v>
      </c>
    </row>
    <row r="676" spans="1:17" ht="14.4" customHeight="1" x14ac:dyDescent="0.3">
      <c r="A676" s="660" t="s">
        <v>5079</v>
      </c>
      <c r="B676" s="661" t="s">
        <v>4402</v>
      </c>
      <c r="C676" s="661" t="s">
        <v>4441</v>
      </c>
      <c r="D676" s="661" t="s">
        <v>4580</v>
      </c>
      <c r="E676" s="661" t="s">
        <v>4514</v>
      </c>
      <c r="F676" s="664">
        <v>585</v>
      </c>
      <c r="G676" s="664">
        <v>468585</v>
      </c>
      <c r="H676" s="664">
        <v>1</v>
      </c>
      <c r="I676" s="664">
        <v>801</v>
      </c>
      <c r="J676" s="664">
        <v>374</v>
      </c>
      <c r="K676" s="664">
        <v>299862</v>
      </c>
      <c r="L676" s="664">
        <v>0.63993085566119279</v>
      </c>
      <c r="M676" s="664">
        <v>801.77005347593581</v>
      </c>
      <c r="N676" s="664">
        <v>343</v>
      </c>
      <c r="O676" s="664">
        <v>276801</v>
      </c>
      <c r="P676" s="677">
        <v>0.59071673228976596</v>
      </c>
      <c r="Q676" s="665">
        <v>807</v>
      </c>
    </row>
    <row r="677" spans="1:17" ht="14.4" customHeight="1" x14ac:dyDescent="0.3">
      <c r="A677" s="660" t="s">
        <v>5079</v>
      </c>
      <c r="B677" s="661" t="s">
        <v>4402</v>
      </c>
      <c r="C677" s="661" t="s">
        <v>4441</v>
      </c>
      <c r="D677" s="661" t="s">
        <v>4581</v>
      </c>
      <c r="E677" s="661" t="s">
        <v>4514</v>
      </c>
      <c r="F677" s="664">
        <v>88</v>
      </c>
      <c r="G677" s="664">
        <v>51832</v>
      </c>
      <c r="H677" s="664">
        <v>1</v>
      </c>
      <c r="I677" s="664">
        <v>589</v>
      </c>
      <c r="J677" s="664">
        <v>200</v>
      </c>
      <c r="K677" s="664">
        <v>117932</v>
      </c>
      <c r="L677" s="664">
        <v>2.2752739620311777</v>
      </c>
      <c r="M677" s="664">
        <v>589.66</v>
      </c>
      <c r="N677" s="664">
        <v>201</v>
      </c>
      <c r="O677" s="664">
        <v>119595</v>
      </c>
      <c r="P677" s="677">
        <v>2.3073583886402225</v>
      </c>
      <c r="Q677" s="665">
        <v>595</v>
      </c>
    </row>
    <row r="678" spans="1:17" ht="14.4" customHeight="1" x14ac:dyDescent="0.3">
      <c r="A678" s="660" t="s">
        <v>5079</v>
      </c>
      <c r="B678" s="661" t="s">
        <v>4402</v>
      </c>
      <c r="C678" s="661" t="s">
        <v>4441</v>
      </c>
      <c r="D678" s="661" t="s">
        <v>4517</v>
      </c>
      <c r="E678" s="661" t="s">
        <v>4457</v>
      </c>
      <c r="F678" s="664"/>
      <c r="G678" s="664"/>
      <c r="H678" s="664"/>
      <c r="I678" s="664"/>
      <c r="J678" s="664"/>
      <c r="K678" s="664"/>
      <c r="L678" s="664"/>
      <c r="M678" s="664"/>
      <c r="N678" s="664">
        <v>11</v>
      </c>
      <c r="O678" s="664">
        <v>4345</v>
      </c>
      <c r="P678" s="677"/>
      <c r="Q678" s="665">
        <v>395</v>
      </c>
    </row>
    <row r="679" spans="1:17" ht="14.4" customHeight="1" x14ac:dyDescent="0.3">
      <c r="A679" s="660" t="s">
        <v>5079</v>
      </c>
      <c r="B679" s="661" t="s">
        <v>4402</v>
      </c>
      <c r="C679" s="661" t="s">
        <v>4441</v>
      </c>
      <c r="D679" s="661" t="s">
        <v>5078</v>
      </c>
      <c r="E679" s="661" t="s">
        <v>4514</v>
      </c>
      <c r="F679" s="664">
        <v>10</v>
      </c>
      <c r="G679" s="664">
        <v>7320</v>
      </c>
      <c r="H679" s="664">
        <v>1</v>
      </c>
      <c r="I679" s="664">
        <v>732</v>
      </c>
      <c r="J679" s="664"/>
      <c r="K679" s="664"/>
      <c r="L679" s="664"/>
      <c r="M679" s="664"/>
      <c r="N679" s="664">
        <v>9</v>
      </c>
      <c r="O679" s="664">
        <v>6615</v>
      </c>
      <c r="P679" s="677">
        <v>0.90368852459016391</v>
      </c>
      <c r="Q679" s="665">
        <v>735</v>
      </c>
    </row>
    <row r="680" spans="1:17" ht="14.4" customHeight="1" x14ac:dyDescent="0.3">
      <c r="A680" s="660" t="s">
        <v>5079</v>
      </c>
      <c r="B680" s="661" t="s">
        <v>4402</v>
      </c>
      <c r="C680" s="661" t="s">
        <v>4441</v>
      </c>
      <c r="D680" s="661" t="s">
        <v>4590</v>
      </c>
      <c r="E680" s="661" t="s">
        <v>4591</v>
      </c>
      <c r="F680" s="664"/>
      <c r="G680" s="664"/>
      <c r="H680" s="664"/>
      <c r="I680" s="664"/>
      <c r="J680" s="664">
        <v>1</v>
      </c>
      <c r="K680" s="664">
        <v>1366</v>
      </c>
      <c r="L680" s="664"/>
      <c r="M680" s="664">
        <v>1366</v>
      </c>
      <c r="N680" s="664"/>
      <c r="O680" s="664"/>
      <c r="P680" s="677"/>
      <c r="Q680" s="665"/>
    </row>
    <row r="681" spans="1:17" ht="14.4" customHeight="1" x14ac:dyDescent="0.3">
      <c r="A681" s="660" t="s">
        <v>5079</v>
      </c>
      <c r="B681" s="661" t="s">
        <v>4402</v>
      </c>
      <c r="C681" s="661" t="s">
        <v>4441</v>
      </c>
      <c r="D681" s="661" t="s">
        <v>4583</v>
      </c>
      <c r="E681" s="661" t="s">
        <v>4514</v>
      </c>
      <c r="F681" s="664">
        <v>4</v>
      </c>
      <c r="G681" s="664">
        <v>3404</v>
      </c>
      <c r="H681" s="664">
        <v>1</v>
      </c>
      <c r="I681" s="664">
        <v>851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5079</v>
      </c>
      <c r="B682" s="661" t="s">
        <v>4402</v>
      </c>
      <c r="C682" s="661" t="s">
        <v>4441</v>
      </c>
      <c r="D682" s="661" t="s">
        <v>4584</v>
      </c>
      <c r="E682" s="661" t="s">
        <v>4585</v>
      </c>
      <c r="F682" s="664"/>
      <c r="G682" s="664"/>
      <c r="H682" s="664"/>
      <c r="I682" s="664"/>
      <c r="J682" s="664"/>
      <c r="K682" s="664"/>
      <c r="L682" s="664"/>
      <c r="M682" s="664"/>
      <c r="N682" s="664">
        <v>2</v>
      </c>
      <c r="O682" s="664">
        <v>690</v>
      </c>
      <c r="P682" s="677"/>
      <c r="Q682" s="665">
        <v>345</v>
      </c>
    </row>
    <row r="683" spans="1:17" ht="14.4" customHeight="1" x14ac:dyDescent="0.3">
      <c r="A683" s="660" t="s">
        <v>5082</v>
      </c>
      <c r="B683" s="661" t="s">
        <v>4402</v>
      </c>
      <c r="C683" s="661" t="s">
        <v>4430</v>
      </c>
      <c r="D683" s="661" t="s">
        <v>4551</v>
      </c>
      <c r="E683" s="661" t="s">
        <v>4552</v>
      </c>
      <c r="F683" s="664">
        <v>20</v>
      </c>
      <c r="G683" s="664">
        <v>18095</v>
      </c>
      <c r="H683" s="664">
        <v>1</v>
      </c>
      <c r="I683" s="664">
        <v>904.75</v>
      </c>
      <c r="J683" s="664">
        <v>79</v>
      </c>
      <c r="K683" s="664">
        <v>71475.25</v>
      </c>
      <c r="L683" s="664">
        <v>3.95</v>
      </c>
      <c r="M683" s="664">
        <v>904.75</v>
      </c>
      <c r="N683" s="664">
        <v>101</v>
      </c>
      <c r="O683" s="664">
        <v>91379.75</v>
      </c>
      <c r="P683" s="677">
        <v>5.05</v>
      </c>
      <c r="Q683" s="665">
        <v>904.75</v>
      </c>
    </row>
    <row r="684" spans="1:17" ht="14.4" customHeight="1" x14ac:dyDescent="0.3">
      <c r="A684" s="660" t="s">
        <v>5082</v>
      </c>
      <c r="B684" s="661" t="s">
        <v>4402</v>
      </c>
      <c r="C684" s="661" t="s">
        <v>4430</v>
      </c>
      <c r="D684" s="661" t="s">
        <v>4433</v>
      </c>
      <c r="E684" s="661" t="s">
        <v>4434</v>
      </c>
      <c r="F684" s="664"/>
      <c r="G684" s="664"/>
      <c r="H684" s="664"/>
      <c r="I684" s="664"/>
      <c r="J684" s="664">
        <v>1</v>
      </c>
      <c r="K684" s="664">
        <v>242.64</v>
      </c>
      <c r="L684" s="664"/>
      <c r="M684" s="664">
        <v>242.64</v>
      </c>
      <c r="N684" s="664"/>
      <c r="O684" s="664"/>
      <c r="P684" s="677"/>
      <c r="Q684" s="665"/>
    </row>
    <row r="685" spans="1:17" ht="14.4" customHeight="1" x14ac:dyDescent="0.3">
      <c r="A685" s="660" t="s">
        <v>5082</v>
      </c>
      <c r="B685" s="661" t="s">
        <v>4402</v>
      </c>
      <c r="C685" s="661" t="s">
        <v>4430</v>
      </c>
      <c r="D685" s="661" t="s">
        <v>4435</v>
      </c>
      <c r="E685" s="661" t="s">
        <v>4436</v>
      </c>
      <c r="F685" s="664">
        <v>1</v>
      </c>
      <c r="G685" s="664">
        <v>242.64</v>
      </c>
      <c r="H685" s="664">
        <v>1</v>
      </c>
      <c r="I685" s="664">
        <v>242.64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5082</v>
      </c>
      <c r="B686" s="661" t="s">
        <v>4402</v>
      </c>
      <c r="C686" s="661" t="s">
        <v>4441</v>
      </c>
      <c r="D686" s="661" t="s">
        <v>4573</v>
      </c>
      <c r="E686" s="661" t="s">
        <v>4574</v>
      </c>
      <c r="F686" s="664">
        <v>1</v>
      </c>
      <c r="G686" s="664">
        <v>185</v>
      </c>
      <c r="H686" s="664">
        <v>1</v>
      </c>
      <c r="I686" s="664">
        <v>185</v>
      </c>
      <c r="J686" s="664">
        <v>6</v>
      </c>
      <c r="K686" s="664">
        <v>1113</v>
      </c>
      <c r="L686" s="664">
        <v>6.0162162162162165</v>
      </c>
      <c r="M686" s="664">
        <v>185.5</v>
      </c>
      <c r="N686" s="664">
        <v>1</v>
      </c>
      <c r="O686" s="664">
        <v>189</v>
      </c>
      <c r="P686" s="677">
        <v>1.0216216216216216</v>
      </c>
      <c r="Q686" s="665">
        <v>189</v>
      </c>
    </row>
    <row r="687" spans="1:17" ht="14.4" customHeight="1" x14ac:dyDescent="0.3">
      <c r="A687" s="660" t="s">
        <v>5082</v>
      </c>
      <c r="B687" s="661" t="s">
        <v>4402</v>
      </c>
      <c r="C687" s="661" t="s">
        <v>4441</v>
      </c>
      <c r="D687" s="661" t="s">
        <v>4446</v>
      </c>
      <c r="E687" s="661" t="s">
        <v>4447</v>
      </c>
      <c r="F687" s="664">
        <v>2</v>
      </c>
      <c r="G687" s="664">
        <v>68</v>
      </c>
      <c r="H687" s="664">
        <v>1</v>
      </c>
      <c r="I687" s="664">
        <v>34</v>
      </c>
      <c r="J687" s="664"/>
      <c r="K687" s="664"/>
      <c r="L687" s="664"/>
      <c r="M687" s="664"/>
      <c r="N687" s="664">
        <v>1</v>
      </c>
      <c r="O687" s="664">
        <v>35</v>
      </c>
      <c r="P687" s="677">
        <v>0.51470588235294112</v>
      </c>
      <c r="Q687" s="665">
        <v>35</v>
      </c>
    </row>
    <row r="688" spans="1:17" ht="14.4" customHeight="1" x14ac:dyDescent="0.3">
      <c r="A688" s="660" t="s">
        <v>5082</v>
      </c>
      <c r="B688" s="661" t="s">
        <v>4402</v>
      </c>
      <c r="C688" s="661" t="s">
        <v>4441</v>
      </c>
      <c r="D688" s="661" t="s">
        <v>4452</v>
      </c>
      <c r="E688" s="661" t="s">
        <v>4453</v>
      </c>
      <c r="F688" s="664">
        <v>237</v>
      </c>
      <c r="G688" s="664">
        <v>54984</v>
      </c>
      <c r="H688" s="664">
        <v>1</v>
      </c>
      <c r="I688" s="664">
        <v>232</v>
      </c>
      <c r="J688" s="664">
        <v>534</v>
      </c>
      <c r="K688" s="664">
        <v>124142</v>
      </c>
      <c r="L688" s="664">
        <v>2.2577840826422233</v>
      </c>
      <c r="M688" s="664">
        <v>232.47565543071161</v>
      </c>
      <c r="N688" s="664">
        <v>604</v>
      </c>
      <c r="O688" s="664">
        <v>141940</v>
      </c>
      <c r="P688" s="677">
        <v>2.5814782482176635</v>
      </c>
      <c r="Q688" s="665">
        <v>235</v>
      </c>
    </row>
    <row r="689" spans="1:17" ht="14.4" customHeight="1" x14ac:dyDescent="0.3">
      <c r="A689" s="660" t="s">
        <v>5082</v>
      </c>
      <c r="B689" s="661" t="s">
        <v>4402</v>
      </c>
      <c r="C689" s="661" t="s">
        <v>4441</v>
      </c>
      <c r="D689" s="661" t="s">
        <v>4454</v>
      </c>
      <c r="E689" s="661" t="s">
        <v>4455</v>
      </c>
      <c r="F689" s="664">
        <v>701</v>
      </c>
      <c r="G689" s="664">
        <v>81316</v>
      </c>
      <c r="H689" s="664">
        <v>1</v>
      </c>
      <c r="I689" s="664">
        <v>116</v>
      </c>
      <c r="J689" s="664">
        <v>1150</v>
      </c>
      <c r="K689" s="664">
        <v>133960</v>
      </c>
      <c r="L689" s="664">
        <v>1.6474002656303803</v>
      </c>
      <c r="M689" s="664">
        <v>116.48695652173913</v>
      </c>
      <c r="N689" s="664">
        <v>1280</v>
      </c>
      <c r="O689" s="664">
        <v>151040</v>
      </c>
      <c r="P689" s="677">
        <v>1.8574450292685327</v>
      </c>
      <c r="Q689" s="665">
        <v>118</v>
      </c>
    </row>
    <row r="690" spans="1:17" ht="14.4" customHeight="1" x14ac:dyDescent="0.3">
      <c r="A690" s="660" t="s">
        <v>5082</v>
      </c>
      <c r="B690" s="661" t="s">
        <v>4402</v>
      </c>
      <c r="C690" s="661" t="s">
        <v>4441</v>
      </c>
      <c r="D690" s="661" t="s">
        <v>4456</v>
      </c>
      <c r="E690" s="661" t="s">
        <v>4457</v>
      </c>
      <c r="F690" s="664">
        <v>2</v>
      </c>
      <c r="G690" s="664">
        <v>640</v>
      </c>
      <c r="H690" s="664">
        <v>1</v>
      </c>
      <c r="I690" s="664">
        <v>320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5082</v>
      </c>
      <c r="B691" s="661" t="s">
        <v>4402</v>
      </c>
      <c r="C691" s="661" t="s">
        <v>4441</v>
      </c>
      <c r="D691" s="661" t="s">
        <v>4458</v>
      </c>
      <c r="E691" s="661" t="s">
        <v>4459</v>
      </c>
      <c r="F691" s="664">
        <v>16</v>
      </c>
      <c r="G691" s="664">
        <v>7744</v>
      </c>
      <c r="H691" s="664">
        <v>1</v>
      </c>
      <c r="I691" s="664">
        <v>484</v>
      </c>
      <c r="J691" s="664">
        <v>3</v>
      </c>
      <c r="K691" s="664">
        <v>1452</v>
      </c>
      <c r="L691" s="664">
        <v>0.1875</v>
      </c>
      <c r="M691" s="664">
        <v>484</v>
      </c>
      <c r="N691" s="664">
        <v>5</v>
      </c>
      <c r="O691" s="664">
        <v>2435</v>
      </c>
      <c r="P691" s="677">
        <v>0.3144369834710744</v>
      </c>
      <c r="Q691" s="665">
        <v>487</v>
      </c>
    </row>
    <row r="692" spans="1:17" ht="14.4" customHeight="1" x14ac:dyDescent="0.3">
      <c r="A692" s="660" t="s">
        <v>5082</v>
      </c>
      <c r="B692" s="661" t="s">
        <v>4402</v>
      </c>
      <c r="C692" s="661" t="s">
        <v>4441</v>
      </c>
      <c r="D692" s="661" t="s">
        <v>4460</v>
      </c>
      <c r="E692" s="661" t="s">
        <v>4461</v>
      </c>
      <c r="F692" s="664">
        <v>65</v>
      </c>
      <c r="G692" s="664">
        <v>44005</v>
      </c>
      <c r="H692" s="664">
        <v>1</v>
      </c>
      <c r="I692" s="664">
        <v>677</v>
      </c>
      <c r="J692" s="664">
        <v>11</v>
      </c>
      <c r="K692" s="664">
        <v>7447</v>
      </c>
      <c r="L692" s="664">
        <v>0.16923076923076924</v>
      </c>
      <c r="M692" s="664">
        <v>677</v>
      </c>
      <c r="N692" s="664">
        <v>13</v>
      </c>
      <c r="O692" s="664">
        <v>8840</v>
      </c>
      <c r="P692" s="677">
        <v>0.20088626292466766</v>
      </c>
      <c r="Q692" s="665">
        <v>680</v>
      </c>
    </row>
    <row r="693" spans="1:17" ht="14.4" customHeight="1" x14ac:dyDescent="0.3">
      <c r="A693" s="660" t="s">
        <v>5082</v>
      </c>
      <c r="B693" s="661" t="s">
        <v>4402</v>
      </c>
      <c r="C693" s="661" t="s">
        <v>4441</v>
      </c>
      <c r="D693" s="661" t="s">
        <v>4464</v>
      </c>
      <c r="E693" s="661" t="s">
        <v>4459</v>
      </c>
      <c r="F693" s="664">
        <v>9</v>
      </c>
      <c r="G693" s="664">
        <v>4977</v>
      </c>
      <c r="H693" s="664">
        <v>1</v>
      </c>
      <c r="I693" s="664">
        <v>553</v>
      </c>
      <c r="J693" s="664">
        <v>20</v>
      </c>
      <c r="K693" s="664">
        <v>11092</v>
      </c>
      <c r="L693" s="664">
        <v>2.2286517982720513</v>
      </c>
      <c r="M693" s="664">
        <v>554.6</v>
      </c>
      <c r="N693" s="664">
        <v>16</v>
      </c>
      <c r="O693" s="664">
        <v>8944</v>
      </c>
      <c r="P693" s="677">
        <v>1.7970665059272655</v>
      </c>
      <c r="Q693" s="665">
        <v>559</v>
      </c>
    </row>
    <row r="694" spans="1:17" ht="14.4" customHeight="1" x14ac:dyDescent="0.3">
      <c r="A694" s="660" t="s">
        <v>5082</v>
      </c>
      <c r="B694" s="661" t="s">
        <v>4402</v>
      </c>
      <c r="C694" s="661" t="s">
        <v>4441</v>
      </c>
      <c r="D694" s="661" t="s">
        <v>4465</v>
      </c>
      <c r="E694" s="661" t="s">
        <v>4461</v>
      </c>
      <c r="F694" s="664">
        <v>105</v>
      </c>
      <c r="G694" s="664">
        <v>78330</v>
      </c>
      <c r="H694" s="664">
        <v>1</v>
      </c>
      <c r="I694" s="664">
        <v>746</v>
      </c>
      <c r="J694" s="664">
        <v>123</v>
      </c>
      <c r="K694" s="664">
        <v>91838</v>
      </c>
      <c r="L694" s="664">
        <v>1.1724498914847441</v>
      </c>
      <c r="M694" s="664">
        <v>746.65040650406502</v>
      </c>
      <c r="N694" s="664">
        <v>191</v>
      </c>
      <c r="O694" s="664">
        <v>143632</v>
      </c>
      <c r="P694" s="677">
        <v>1.8336780288522916</v>
      </c>
      <c r="Q694" s="665">
        <v>752</v>
      </c>
    </row>
    <row r="695" spans="1:17" ht="14.4" customHeight="1" x14ac:dyDescent="0.3">
      <c r="A695" s="660" t="s">
        <v>5082</v>
      </c>
      <c r="B695" s="661" t="s">
        <v>4402</v>
      </c>
      <c r="C695" s="661" t="s">
        <v>4441</v>
      </c>
      <c r="D695" s="661" t="s">
        <v>4553</v>
      </c>
      <c r="E695" s="661" t="s">
        <v>4554</v>
      </c>
      <c r="F695" s="664">
        <v>248</v>
      </c>
      <c r="G695" s="664">
        <v>199144</v>
      </c>
      <c r="H695" s="664">
        <v>1</v>
      </c>
      <c r="I695" s="664">
        <v>803</v>
      </c>
      <c r="J695" s="664">
        <v>565</v>
      </c>
      <c r="K695" s="664">
        <v>454011</v>
      </c>
      <c r="L695" s="664">
        <v>2.2798125979190935</v>
      </c>
      <c r="M695" s="664">
        <v>803.55929203539824</v>
      </c>
      <c r="N695" s="664">
        <v>506</v>
      </c>
      <c r="O695" s="664">
        <v>409354</v>
      </c>
      <c r="P695" s="677">
        <v>2.055567830313743</v>
      </c>
      <c r="Q695" s="665">
        <v>809</v>
      </c>
    </row>
    <row r="696" spans="1:17" ht="14.4" customHeight="1" x14ac:dyDescent="0.3">
      <c r="A696" s="660" t="s">
        <v>5082</v>
      </c>
      <c r="B696" s="661" t="s">
        <v>4402</v>
      </c>
      <c r="C696" s="661" t="s">
        <v>4441</v>
      </c>
      <c r="D696" s="661" t="s">
        <v>4466</v>
      </c>
      <c r="E696" s="661" t="s">
        <v>4467</v>
      </c>
      <c r="F696" s="664">
        <v>3</v>
      </c>
      <c r="G696" s="664">
        <v>1317</v>
      </c>
      <c r="H696" s="664">
        <v>1</v>
      </c>
      <c r="I696" s="664">
        <v>439</v>
      </c>
      <c r="J696" s="664">
        <v>1</v>
      </c>
      <c r="K696" s="664">
        <v>446</v>
      </c>
      <c r="L696" s="664">
        <v>0.33864844343204253</v>
      </c>
      <c r="M696" s="664">
        <v>446</v>
      </c>
      <c r="N696" s="664">
        <v>7</v>
      </c>
      <c r="O696" s="664">
        <v>3143</v>
      </c>
      <c r="P696" s="677">
        <v>2.3864844343204252</v>
      </c>
      <c r="Q696" s="665">
        <v>449</v>
      </c>
    </row>
    <row r="697" spans="1:17" ht="14.4" customHeight="1" x14ac:dyDescent="0.3">
      <c r="A697" s="660" t="s">
        <v>5082</v>
      </c>
      <c r="B697" s="661" t="s">
        <v>4402</v>
      </c>
      <c r="C697" s="661" t="s">
        <v>4441</v>
      </c>
      <c r="D697" s="661" t="s">
        <v>4468</v>
      </c>
      <c r="E697" s="661" t="s">
        <v>4469</v>
      </c>
      <c r="F697" s="664">
        <v>2</v>
      </c>
      <c r="G697" s="664">
        <v>862</v>
      </c>
      <c r="H697" s="664">
        <v>1</v>
      </c>
      <c r="I697" s="664">
        <v>431</v>
      </c>
      <c r="J697" s="664">
        <v>1</v>
      </c>
      <c r="K697" s="664">
        <v>431</v>
      </c>
      <c r="L697" s="664">
        <v>0.5</v>
      </c>
      <c r="M697" s="664">
        <v>431</v>
      </c>
      <c r="N697" s="664"/>
      <c r="O697" s="664"/>
      <c r="P697" s="677"/>
      <c r="Q697" s="665"/>
    </row>
    <row r="698" spans="1:17" ht="14.4" customHeight="1" x14ac:dyDescent="0.3">
      <c r="A698" s="660" t="s">
        <v>5082</v>
      </c>
      <c r="B698" s="661" t="s">
        <v>4402</v>
      </c>
      <c r="C698" s="661" t="s">
        <v>4441</v>
      </c>
      <c r="D698" s="661" t="s">
        <v>4575</v>
      </c>
      <c r="E698" s="661" t="s">
        <v>4506</v>
      </c>
      <c r="F698" s="664">
        <v>18</v>
      </c>
      <c r="G698" s="664">
        <v>12690</v>
      </c>
      <c r="H698" s="664">
        <v>1</v>
      </c>
      <c r="I698" s="664">
        <v>705</v>
      </c>
      <c r="J698" s="664">
        <v>12</v>
      </c>
      <c r="K698" s="664">
        <v>8488</v>
      </c>
      <c r="L698" s="664">
        <v>0.6688731284475965</v>
      </c>
      <c r="M698" s="664">
        <v>707.33333333333337</v>
      </c>
      <c r="N698" s="664">
        <v>26</v>
      </c>
      <c r="O698" s="664">
        <v>18590</v>
      </c>
      <c r="P698" s="677">
        <v>1.4649330181245075</v>
      </c>
      <c r="Q698" s="665">
        <v>715</v>
      </c>
    </row>
    <row r="699" spans="1:17" ht="14.4" customHeight="1" x14ac:dyDescent="0.3">
      <c r="A699" s="660" t="s">
        <v>5082</v>
      </c>
      <c r="B699" s="661" t="s">
        <v>4402</v>
      </c>
      <c r="C699" s="661" t="s">
        <v>4441</v>
      </c>
      <c r="D699" s="661" t="s">
        <v>4470</v>
      </c>
      <c r="E699" s="661" t="s">
        <v>4471</v>
      </c>
      <c r="F699" s="664">
        <v>130</v>
      </c>
      <c r="G699" s="664">
        <v>26910</v>
      </c>
      <c r="H699" s="664">
        <v>1</v>
      </c>
      <c r="I699" s="664">
        <v>207</v>
      </c>
      <c r="J699" s="664">
        <v>213</v>
      </c>
      <c r="K699" s="664">
        <v>44181</v>
      </c>
      <c r="L699" s="664">
        <v>1.6418060200668896</v>
      </c>
      <c r="M699" s="664">
        <v>207.42253521126761</v>
      </c>
      <c r="N699" s="664">
        <v>225</v>
      </c>
      <c r="O699" s="664">
        <v>47250</v>
      </c>
      <c r="P699" s="677">
        <v>1.7558528428093645</v>
      </c>
      <c r="Q699" s="665">
        <v>210</v>
      </c>
    </row>
    <row r="700" spans="1:17" ht="14.4" customHeight="1" x14ac:dyDescent="0.3">
      <c r="A700" s="660" t="s">
        <v>5082</v>
      </c>
      <c r="B700" s="661" t="s">
        <v>4402</v>
      </c>
      <c r="C700" s="661" t="s">
        <v>4441</v>
      </c>
      <c r="D700" s="661" t="s">
        <v>4474</v>
      </c>
      <c r="E700" s="661" t="s">
        <v>4475</v>
      </c>
      <c r="F700" s="664">
        <v>4</v>
      </c>
      <c r="G700" s="664">
        <v>1308</v>
      </c>
      <c r="H700" s="664">
        <v>1</v>
      </c>
      <c r="I700" s="664">
        <v>327</v>
      </c>
      <c r="J700" s="664">
        <v>1</v>
      </c>
      <c r="K700" s="664">
        <v>327</v>
      </c>
      <c r="L700" s="664">
        <v>0.25</v>
      </c>
      <c r="M700" s="664">
        <v>327</v>
      </c>
      <c r="N700" s="664">
        <v>2</v>
      </c>
      <c r="O700" s="664">
        <v>662</v>
      </c>
      <c r="P700" s="677">
        <v>0.50611620795107037</v>
      </c>
      <c r="Q700" s="665">
        <v>331</v>
      </c>
    </row>
    <row r="701" spans="1:17" ht="14.4" customHeight="1" x14ac:dyDescent="0.3">
      <c r="A701" s="660" t="s">
        <v>5082</v>
      </c>
      <c r="B701" s="661" t="s">
        <v>4402</v>
      </c>
      <c r="C701" s="661" t="s">
        <v>4441</v>
      </c>
      <c r="D701" s="661" t="s">
        <v>4478</v>
      </c>
      <c r="E701" s="661" t="s">
        <v>4479</v>
      </c>
      <c r="F701" s="664">
        <v>1035</v>
      </c>
      <c r="G701" s="664">
        <v>84870</v>
      </c>
      <c r="H701" s="664">
        <v>1</v>
      </c>
      <c r="I701" s="664">
        <v>82</v>
      </c>
      <c r="J701" s="664">
        <v>1323</v>
      </c>
      <c r="K701" s="664">
        <v>109096</v>
      </c>
      <c r="L701" s="664">
        <v>1.285448332744197</v>
      </c>
      <c r="M701" s="664">
        <v>82.461073318216179</v>
      </c>
      <c r="N701" s="664">
        <v>1490</v>
      </c>
      <c r="O701" s="664">
        <v>126650</v>
      </c>
      <c r="P701" s="677">
        <v>1.492282314127489</v>
      </c>
      <c r="Q701" s="665">
        <v>85</v>
      </c>
    </row>
    <row r="702" spans="1:17" ht="14.4" customHeight="1" x14ac:dyDescent="0.3">
      <c r="A702" s="660" t="s">
        <v>5082</v>
      </c>
      <c r="B702" s="661" t="s">
        <v>4402</v>
      </c>
      <c r="C702" s="661" t="s">
        <v>4441</v>
      </c>
      <c r="D702" s="661" t="s">
        <v>4482</v>
      </c>
      <c r="E702" s="661" t="s">
        <v>4483</v>
      </c>
      <c r="F702" s="664"/>
      <c r="G702" s="664"/>
      <c r="H702" s="664"/>
      <c r="I702" s="664"/>
      <c r="J702" s="664"/>
      <c r="K702" s="664"/>
      <c r="L702" s="664"/>
      <c r="M702" s="664"/>
      <c r="N702" s="664">
        <v>1</v>
      </c>
      <c r="O702" s="664">
        <v>707</v>
      </c>
      <c r="P702" s="677"/>
      <c r="Q702" s="665">
        <v>707</v>
      </c>
    </row>
    <row r="703" spans="1:17" ht="14.4" customHeight="1" x14ac:dyDescent="0.3">
      <c r="A703" s="660" t="s">
        <v>5082</v>
      </c>
      <c r="B703" s="661" t="s">
        <v>4402</v>
      </c>
      <c r="C703" s="661" t="s">
        <v>4441</v>
      </c>
      <c r="D703" s="661" t="s">
        <v>4484</v>
      </c>
      <c r="E703" s="661" t="s">
        <v>4485</v>
      </c>
      <c r="F703" s="664">
        <v>3</v>
      </c>
      <c r="G703" s="664">
        <v>0</v>
      </c>
      <c r="H703" s="664"/>
      <c r="I703" s="664">
        <v>0</v>
      </c>
      <c r="J703" s="664">
        <v>2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5082</v>
      </c>
      <c r="B704" s="661" t="s">
        <v>4402</v>
      </c>
      <c r="C704" s="661" t="s">
        <v>4441</v>
      </c>
      <c r="D704" s="661" t="s">
        <v>4555</v>
      </c>
      <c r="E704" s="661" t="s">
        <v>4554</v>
      </c>
      <c r="F704" s="664">
        <v>513</v>
      </c>
      <c r="G704" s="664">
        <v>476577</v>
      </c>
      <c r="H704" s="664">
        <v>1</v>
      </c>
      <c r="I704" s="664">
        <v>929</v>
      </c>
      <c r="J704" s="664">
        <v>541</v>
      </c>
      <c r="K704" s="664">
        <v>503357</v>
      </c>
      <c r="L704" s="664">
        <v>1.0561923886381424</v>
      </c>
      <c r="M704" s="664">
        <v>930.41959334565615</v>
      </c>
      <c r="N704" s="664">
        <v>736</v>
      </c>
      <c r="O704" s="664">
        <v>688160</v>
      </c>
      <c r="P704" s="677">
        <v>1.4439639344743871</v>
      </c>
      <c r="Q704" s="665">
        <v>935</v>
      </c>
    </row>
    <row r="705" spans="1:17" ht="14.4" customHeight="1" x14ac:dyDescent="0.3">
      <c r="A705" s="660" t="s">
        <v>5082</v>
      </c>
      <c r="B705" s="661" t="s">
        <v>4402</v>
      </c>
      <c r="C705" s="661" t="s">
        <v>4441</v>
      </c>
      <c r="D705" s="661" t="s">
        <v>4488</v>
      </c>
      <c r="E705" s="661" t="s">
        <v>4489</v>
      </c>
      <c r="F705" s="664"/>
      <c r="G705" s="664"/>
      <c r="H705" s="664"/>
      <c r="I705" s="664"/>
      <c r="J705" s="664">
        <v>3</v>
      </c>
      <c r="K705" s="664">
        <v>336</v>
      </c>
      <c r="L705" s="664"/>
      <c r="M705" s="664">
        <v>112</v>
      </c>
      <c r="N705" s="664"/>
      <c r="O705" s="664"/>
      <c r="P705" s="677"/>
      <c r="Q705" s="665"/>
    </row>
    <row r="706" spans="1:17" ht="14.4" customHeight="1" x14ac:dyDescent="0.3">
      <c r="A706" s="660" t="s">
        <v>5082</v>
      </c>
      <c r="B706" s="661" t="s">
        <v>4402</v>
      </c>
      <c r="C706" s="661" t="s">
        <v>4441</v>
      </c>
      <c r="D706" s="661" t="s">
        <v>4556</v>
      </c>
      <c r="E706" s="661" t="s">
        <v>4554</v>
      </c>
      <c r="F706" s="664">
        <v>58</v>
      </c>
      <c r="G706" s="664">
        <v>42572</v>
      </c>
      <c r="H706" s="664">
        <v>1</v>
      </c>
      <c r="I706" s="664">
        <v>734</v>
      </c>
      <c r="J706" s="664">
        <v>61</v>
      </c>
      <c r="K706" s="664">
        <v>44796</v>
      </c>
      <c r="L706" s="664">
        <v>1.052240909517993</v>
      </c>
      <c r="M706" s="664">
        <v>734.36065573770497</v>
      </c>
      <c r="N706" s="664">
        <v>37</v>
      </c>
      <c r="O706" s="664">
        <v>27269</v>
      </c>
      <c r="P706" s="677">
        <v>0.64053838203514046</v>
      </c>
      <c r="Q706" s="665">
        <v>737</v>
      </c>
    </row>
    <row r="707" spans="1:17" ht="14.4" customHeight="1" x14ac:dyDescent="0.3">
      <c r="A707" s="660" t="s">
        <v>5082</v>
      </c>
      <c r="B707" s="661" t="s">
        <v>4402</v>
      </c>
      <c r="C707" s="661" t="s">
        <v>4441</v>
      </c>
      <c r="D707" s="661" t="s">
        <v>4577</v>
      </c>
      <c r="E707" s="661" t="s">
        <v>4578</v>
      </c>
      <c r="F707" s="664">
        <v>1</v>
      </c>
      <c r="G707" s="664">
        <v>56</v>
      </c>
      <c r="H707" s="664">
        <v>1</v>
      </c>
      <c r="I707" s="664">
        <v>56</v>
      </c>
      <c r="J707" s="664"/>
      <c r="K707" s="664"/>
      <c r="L707" s="664"/>
      <c r="M707" s="664"/>
      <c r="N707" s="664"/>
      <c r="O707" s="664"/>
      <c r="P707" s="677"/>
      <c r="Q707" s="665"/>
    </row>
    <row r="708" spans="1:17" ht="14.4" customHeight="1" x14ac:dyDescent="0.3">
      <c r="A708" s="660" t="s">
        <v>5082</v>
      </c>
      <c r="B708" s="661" t="s">
        <v>4402</v>
      </c>
      <c r="C708" s="661" t="s">
        <v>4441</v>
      </c>
      <c r="D708" s="661" t="s">
        <v>4557</v>
      </c>
      <c r="E708" s="661" t="s">
        <v>4558</v>
      </c>
      <c r="F708" s="664"/>
      <c r="G708" s="664"/>
      <c r="H708" s="664"/>
      <c r="I708" s="664"/>
      <c r="J708" s="664">
        <v>8</v>
      </c>
      <c r="K708" s="664">
        <v>4202</v>
      </c>
      <c r="L708" s="664"/>
      <c r="M708" s="664">
        <v>525.25</v>
      </c>
      <c r="N708" s="664"/>
      <c r="O708" s="664"/>
      <c r="P708" s="677"/>
      <c r="Q708" s="665"/>
    </row>
    <row r="709" spans="1:17" ht="14.4" customHeight="1" x14ac:dyDescent="0.3">
      <c r="A709" s="660" t="s">
        <v>5082</v>
      </c>
      <c r="B709" s="661" t="s">
        <v>4402</v>
      </c>
      <c r="C709" s="661" t="s">
        <v>4441</v>
      </c>
      <c r="D709" s="661" t="s">
        <v>4496</v>
      </c>
      <c r="E709" s="661" t="s">
        <v>4497</v>
      </c>
      <c r="F709" s="664">
        <v>5</v>
      </c>
      <c r="G709" s="664">
        <v>1480</v>
      </c>
      <c r="H709" s="664">
        <v>1</v>
      </c>
      <c r="I709" s="664">
        <v>296</v>
      </c>
      <c r="J709" s="664">
        <v>3</v>
      </c>
      <c r="K709" s="664">
        <v>888</v>
      </c>
      <c r="L709" s="664">
        <v>0.6</v>
      </c>
      <c r="M709" s="664">
        <v>296</v>
      </c>
      <c r="N709" s="664"/>
      <c r="O709" s="664"/>
      <c r="P709" s="677"/>
      <c r="Q709" s="665"/>
    </row>
    <row r="710" spans="1:17" ht="14.4" customHeight="1" x14ac:dyDescent="0.3">
      <c r="A710" s="660" t="s">
        <v>5082</v>
      </c>
      <c r="B710" s="661" t="s">
        <v>4402</v>
      </c>
      <c r="C710" s="661" t="s">
        <v>4441</v>
      </c>
      <c r="D710" s="661" t="s">
        <v>4559</v>
      </c>
      <c r="E710" s="661" t="s">
        <v>4471</v>
      </c>
      <c r="F710" s="664">
        <v>26</v>
      </c>
      <c r="G710" s="664">
        <v>4472</v>
      </c>
      <c r="H710" s="664">
        <v>1</v>
      </c>
      <c r="I710" s="664">
        <v>172</v>
      </c>
      <c r="J710" s="664">
        <v>19</v>
      </c>
      <c r="K710" s="664">
        <v>3278</v>
      </c>
      <c r="L710" s="664">
        <v>0.73300536672629701</v>
      </c>
      <c r="M710" s="664">
        <v>172.52631578947367</v>
      </c>
      <c r="N710" s="664">
        <v>12</v>
      </c>
      <c r="O710" s="664">
        <v>2088</v>
      </c>
      <c r="P710" s="677">
        <v>0.4669051878354204</v>
      </c>
      <c r="Q710" s="665">
        <v>174</v>
      </c>
    </row>
    <row r="711" spans="1:17" ht="14.4" customHeight="1" x14ac:dyDescent="0.3">
      <c r="A711" s="660" t="s">
        <v>5082</v>
      </c>
      <c r="B711" s="661" t="s">
        <v>4402</v>
      </c>
      <c r="C711" s="661" t="s">
        <v>4441</v>
      </c>
      <c r="D711" s="661" t="s">
        <v>4500</v>
      </c>
      <c r="E711" s="661" t="s">
        <v>4497</v>
      </c>
      <c r="F711" s="664">
        <v>6</v>
      </c>
      <c r="G711" s="664">
        <v>2190</v>
      </c>
      <c r="H711" s="664">
        <v>1</v>
      </c>
      <c r="I711" s="664">
        <v>365</v>
      </c>
      <c r="J711" s="664">
        <v>2</v>
      </c>
      <c r="K711" s="664">
        <v>734</v>
      </c>
      <c r="L711" s="664">
        <v>0.33515981735159817</v>
      </c>
      <c r="M711" s="664">
        <v>367</v>
      </c>
      <c r="N711" s="664">
        <v>2</v>
      </c>
      <c r="O711" s="664">
        <v>742</v>
      </c>
      <c r="P711" s="677">
        <v>0.33881278538812787</v>
      </c>
      <c r="Q711" s="665">
        <v>371</v>
      </c>
    </row>
    <row r="712" spans="1:17" ht="14.4" customHeight="1" x14ac:dyDescent="0.3">
      <c r="A712" s="660" t="s">
        <v>5082</v>
      </c>
      <c r="B712" s="661" t="s">
        <v>4402</v>
      </c>
      <c r="C712" s="661" t="s">
        <v>4441</v>
      </c>
      <c r="D712" s="661" t="s">
        <v>4505</v>
      </c>
      <c r="E712" s="661" t="s">
        <v>4506</v>
      </c>
      <c r="F712" s="664">
        <v>3</v>
      </c>
      <c r="G712" s="664">
        <v>1803</v>
      </c>
      <c r="H712" s="664">
        <v>1</v>
      </c>
      <c r="I712" s="664">
        <v>601</v>
      </c>
      <c r="J712" s="664">
        <v>5</v>
      </c>
      <c r="K712" s="664">
        <v>3013</v>
      </c>
      <c r="L712" s="664">
        <v>1.6711037160288409</v>
      </c>
      <c r="M712" s="664">
        <v>602.6</v>
      </c>
      <c r="N712" s="664">
        <v>2</v>
      </c>
      <c r="O712" s="664">
        <v>1212</v>
      </c>
      <c r="P712" s="677">
        <v>0.67221297836938432</v>
      </c>
      <c r="Q712" s="665">
        <v>606</v>
      </c>
    </row>
    <row r="713" spans="1:17" ht="14.4" customHeight="1" x14ac:dyDescent="0.3">
      <c r="A713" s="660" t="s">
        <v>5082</v>
      </c>
      <c r="B713" s="661" t="s">
        <v>4402</v>
      </c>
      <c r="C713" s="661" t="s">
        <v>4441</v>
      </c>
      <c r="D713" s="661" t="s">
        <v>4560</v>
      </c>
      <c r="E713" s="661" t="s">
        <v>4561</v>
      </c>
      <c r="F713" s="664">
        <v>3</v>
      </c>
      <c r="G713" s="664">
        <v>300</v>
      </c>
      <c r="H713" s="664">
        <v>1</v>
      </c>
      <c r="I713" s="664">
        <v>100</v>
      </c>
      <c r="J713" s="664">
        <v>3</v>
      </c>
      <c r="K713" s="664">
        <v>300</v>
      </c>
      <c r="L713" s="664">
        <v>1</v>
      </c>
      <c r="M713" s="664">
        <v>100</v>
      </c>
      <c r="N713" s="664">
        <v>4</v>
      </c>
      <c r="O713" s="664">
        <v>400</v>
      </c>
      <c r="P713" s="677">
        <v>1.3333333333333333</v>
      </c>
      <c r="Q713" s="665">
        <v>100</v>
      </c>
    </row>
    <row r="714" spans="1:17" ht="14.4" customHeight="1" x14ac:dyDescent="0.3">
      <c r="A714" s="660" t="s">
        <v>5082</v>
      </c>
      <c r="B714" s="661" t="s">
        <v>4402</v>
      </c>
      <c r="C714" s="661" t="s">
        <v>4441</v>
      </c>
      <c r="D714" s="661" t="s">
        <v>4562</v>
      </c>
      <c r="E714" s="661" t="s">
        <v>4554</v>
      </c>
      <c r="F714" s="664">
        <v>25</v>
      </c>
      <c r="G714" s="664">
        <v>25300</v>
      </c>
      <c r="H714" s="664">
        <v>1</v>
      </c>
      <c r="I714" s="664">
        <v>1012</v>
      </c>
      <c r="J714" s="664">
        <v>6</v>
      </c>
      <c r="K714" s="664">
        <v>6072</v>
      </c>
      <c r="L714" s="664">
        <v>0.24</v>
      </c>
      <c r="M714" s="664">
        <v>1012</v>
      </c>
      <c r="N714" s="664"/>
      <c r="O714" s="664"/>
      <c r="P714" s="677"/>
      <c r="Q714" s="665"/>
    </row>
    <row r="715" spans="1:17" ht="14.4" customHeight="1" x14ac:dyDescent="0.3">
      <c r="A715" s="660" t="s">
        <v>5082</v>
      </c>
      <c r="B715" s="661" t="s">
        <v>4402</v>
      </c>
      <c r="C715" s="661" t="s">
        <v>4441</v>
      </c>
      <c r="D715" s="661" t="s">
        <v>4511</v>
      </c>
      <c r="E715" s="661" t="s">
        <v>4467</v>
      </c>
      <c r="F715" s="664">
        <v>1</v>
      </c>
      <c r="G715" s="664">
        <v>335</v>
      </c>
      <c r="H715" s="664">
        <v>1</v>
      </c>
      <c r="I715" s="664">
        <v>335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x14ac:dyDescent="0.3">
      <c r="A716" s="660" t="s">
        <v>5082</v>
      </c>
      <c r="B716" s="661" t="s">
        <v>4402</v>
      </c>
      <c r="C716" s="661" t="s">
        <v>4441</v>
      </c>
      <c r="D716" s="661" t="s">
        <v>4512</v>
      </c>
      <c r="E716" s="661" t="s">
        <v>4469</v>
      </c>
      <c r="F716" s="664">
        <v>1</v>
      </c>
      <c r="G716" s="664">
        <v>362</v>
      </c>
      <c r="H716" s="664">
        <v>1</v>
      </c>
      <c r="I716" s="664">
        <v>362</v>
      </c>
      <c r="J716" s="664">
        <v>1</v>
      </c>
      <c r="K716" s="664">
        <v>364</v>
      </c>
      <c r="L716" s="664">
        <v>1.0055248618784531</v>
      </c>
      <c r="M716" s="664">
        <v>364</v>
      </c>
      <c r="N716" s="664"/>
      <c r="O716" s="664"/>
      <c r="P716" s="677"/>
      <c r="Q716" s="665"/>
    </row>
    <row r="717" spans="1:17" ht="14.4" customHeight="1" x14ac:dyDescent="0.3">
      <c r="A717" s="660" t="s">
        <v>5082</v>
      </c>
      <c r="B717" s="661" t="s">
        <v>4402</v>
      </c>
      <c r="C717" s="661" t="s">
        <v>4441</v>
      </c>
      <c r="D717" s="661" t="s">
        <v>4579</v>
      </c>
      <c r="E717" s="661" t="s">
        <v>4554</v>
      </c>
      <c r="F717" s="664">
        <v>9</v>
      </c>
      <c r="G717" s="664">
        <v>7740</v>
      </c>
      <c r="H717" s="664">
        <v>1</v>
      </c>
      <c r="I717" s="664">
        <v>860</v>
      </c>
      <c r="J717" s="664">
        <v>17</v>
      </c>
      <c r="K717" s="664">
        <v>14634</v>
      </c>
      <c r="L717" s="664">
        <v>1.8906976744186046</v>
      </c>
      <c r="M717" s="664">
        <v>860.82352941176475</v>
      </c>
      <c r="N717" s="664">
        <v>2</v>
      </c>
      <c r="O717" s="664">
        <v>1726</v>
      </c>
      <c r="P717" s="677">
        <v>0.22299741602067183</v>
      </c>
      <c r="Q717" s="665">
        <v>863</v>
      </c>
    </row>
    <row r="718" spans="1:17" ht="14.4" customHeight="1" x14ac:dyDescent="0.3">
      <c r="A718" s="660" t="s">
        <v>5082</v>
      </c>
      <c r="B718" s="661" t="s">
        <v>4402</v>
      </c>
      <c r="C718" s="661" t="s">
        <v>4441</v>
      </c>
      <c r="D718" s="661" t="s">
        <v>4513</v>
      </c>
      <c r="E718" s="661" t="s">
        <v>4514</v>
      </c>
      <c r="F718" s="664">
        <v>8</v>
      </c>
      <c r="G718" s="664">
        <v>4160</v>
      </c>
      <c r="H718" s="664">
        <v>1</v>
      </c>
      <c r="I718" s="664">
        <v>520</v>
      </c>
      <c r="J718" s="664">
        <v>14</v>
      </c>
      <c r="K718" s="664">
        <v>7296</v>
      </c>
      <c r="L718" s="664">
        <v>1.7538461538461538</v>
      </c>
      <c r="M718" s="664">
        <v>521.14285714285711</v>
      </c>
      <c r="N718" s="664"/>
      <c r="O718" s="664"/>
      <c r="P718" s="677"/>
      <c r="Q718" s="665"/>
    </row>
    <row r="719" spans="1:17" ht="14.4" customHeight="1" x14ac:dyDescent="0.3">
      <c r="A719" s="660" t="s">
        <v>5082</v>
      </c>
      <c r="B719" s="661" t="s">
        <v>4402</v>
      </c>
      <c r="C719" s="661" t="s">
        <v>4441</v>
      </c>
      <c r="D719" s="661" t="s">
        <v>4580</v>
      </c>
      <c r="E719" s="661" t="s">
        <v>4514</v>
      </c>
      <c r="F719" s="664">
        <v>7</v>
      </c>
      <c r="G719" s="664">
        <v>5607</v>
      </c>
      <c r="H719" s="664">
        <v>1</v>
      </c>
      <c r="I719" s="664">
        <v>801</v>
      </c>
      <c r="J719" s="664">
        <v>13</v>
      </c>
      <c r="K719" s="664">
        <v>10437</v>
      </c>
      <c r="L719" s="664">
        <v>1.8614232209737829</v>
      </c>
      <c r="M719" s="664">
        <v>802.84615384615381</v>
      </c>
      <c r="N719" s="664">
        <v>9</v>
      </c>
      <c r="O719" s="664">
        <v>7263</v>
      </c>
      <c r="P719" s="677">
        <v>1.2953451043338684</v>
      </c>
      <c r="Q719" s="665">
        <v>807</v>
      </c>
    </row>
    <row r="720" spans="1:17" ht="14.4" customHeight="1" x14ac:dyDescent="0.3">
      <c r="A720" s="660" t="s">
        <v>5082</v>
      </c>
      <c r="B720" s="661" t="s">
        <v>4402</v>
      </c>
      <c r="C720" s="661" t="s">
        <v>4441</v>
      </c>
      <c r="D720" s="661" t="s">
        <v>4581</v>
      </c>
      <c r="E720" s="661" t="s">
        <v>4514</v>
      </c>
      <c r="F720" s="664">
        <v>57</v>
      </c>
      <c r="G720" s="664">
        <v>33573</v>
      </c>
      <c r="H720" s="664">
        <v>1</v>
      </c>
      <c r="I720" s="664">
        <v>589</v>
      </c>
      <c r="J720" s="664">
        <v>31</v>
      </c>
      <c r="K720" s="664">
        <v>18315</v>
      </c>
      <c r="L720" s="664">
        <v>0.54552765615226517</v>
      </c>
      <c r="M720" s="664">
        <v>590.80645161290317</v>
      </c>
      <c r="N720" s="664">
        <v>70</v>
      </c>
      <c r="O720" s="664">
        <v>41650</v>
      </c>
      <c r="P720" s="677">
        <v>1.2405802281595331</v>
      </c>
      <c r="Q720" s="665">
        <v>595</v>
      </c>
    </row>
    <row r="721" spans="1:17" ht="14.4" customHeight="1" x14ac:dyDescent="0.3">
      <c r="A721" s="660" t="s">
        <v>5082</v>
      </c>
      <c r="B721" s="661" t="s">
        <v>4402</v>
      </c>
      <c r="C721" s="661" t="s">
        <v>4441</v>
      </c>
      <c r="D721" s="661" t="s">
        <v>4517</v>
      </c>
      <c r="E721" s="661" t="s">
        <v>4457</v>
      </c>
      <c r="F721" s="664"/>
      <c r="G721" s="664"/>
      <c r="H721" s="664"/>
      <c r="I721" s="664"/>
      <c r="J721" s="664"/>
      <c r="K721" s="664"/>
      <c r="L721" s="664"/>
      <c r="M721" s="664"/>
      <c r="N721" s="664">
        <v>3</v>
      </c>
      <c r="O721" s="664">
        <v>1185</v>
      </c>
      <c r="P721" s="677"/>
      <c r="Q721" s="665">
        <v>395</v>
      </c>
    </row>
    <row r="722" spans="1:17" ht="14.4" customHeight="1" x14ac:dyDescent="0.3">
      <c r="A722" s="660" t="s">
        <v>5082</v>
      </c>
      <c r="B722" s="661" t="s">
        <v>4402</v>
      </c>
      <c r="C722" s="661" t="s">
        <v>4441</v>
      </c>
      <c r="D722" s="661" t="s">
        <v>5078</v>
      </c>
      <c r="E722" s="661" t="s">
        <v>4514</v>
      </c>
      <c r="F722" s="664"/>
      <c r="G722" s="664"/>
      <c r="H722" s="664"/>
      <c r="I722" s="664"/>
      <c r="J722" s="664">
        <v>3</v>
      </c>
      <c r="K722" s="664">
        <v>2196</v>
      </c>
      <c r="L722" s="664"/>
      <c r="M722" s="664">
        <v>732</v>
      </c>
      <c r="N722" s="664">
        <v>2</v>
      </c>
      <c r="O722" s="664">
        <v>1470</v>
      </c>
      <c r="P722" s="677"/>
      <c r="Q722" s="665">
        <v>735</v>
      </c>
    </row>
    <row r="723" spans="1:17" ht="14.4" customHeight="1" x14ac:dyDescent="0.3">
      <c r="A723" s="660" t="s">
        <v>5082</v>
      </c>
      <c r="B723" s="661" t="s">
        <v>4402</v>
      </c>
      <c r="C723" s="661" t="s">
        <v>4441</v>
      </c>
      <c r="D723" s="661" t="s">
        <v>4566</v>
      </c>
      <c r="E723" s="661" t="s">
        <v>4564</v>
      </c>
      <c r="F723" s="664">
        <v>1</v>
      </c>
      <c r="G723" s="664">
        <v>606</v>
      </c>
      <c r="H723" s="664">
        <v>1</v>
      </c>
      <c r="I723" s="664">
        <v>606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5082</v>
      </c>
      <c r="B724" s="661" t="s">
        <v>4402</v>
      </c>
      <c r="C724" s="661" t="s">
        <v>4441</v>
      </c>
      <c r="D724" s="661" t="s">
        <v>4563</v>
      </c>
      <c r="E724" s="661" t="s">
        <v>4564</v>
      </c>
      <c r="F724" s="664">
        <v>2</v>
      </c>
      <c r="G724" s="664">
        <v>1040</v>
      </c>
      <c r="H724" s="664">
        <v>1</v>
      </c>
      <c r="I724" s="664">
        <v>520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5083</v>
      </c>
      <c r="B725" s="661" t="s">
        <v>4402</v>
      </c>
      <c r="C725" s="661" t="s">
        <v>4430</v>
      </c>
      <c r="D725" s="661" t="s">
        <v>4551</v>
      </c>
      <c r="E725" s="661" t="s">
        <v>4552</v>
      </c>
      <c r="F725" s="664">
        <v>7</v>
      </c>
      <c r="G725" s="664">
        <v>6333.25</v>
      </c>
      <c r="H725" s="664">
        <v>1</v>
      </c>
      <c r="I725" s="664">
        <v>904.75</v>
      </c>
      <c r="J725" s="664">
        <v>11</v>
      </c>
      <c r="K725" s="664">
        <v>9952.25</v>
      </c>
      <c r="L725" s="664">
        <v>1.5714285714285714</v>
      </c>
      <c r="M725" s="664">
        <v>904.75</v>
      </c>
      <c r="N725" s="664">
        <v>8</v>
      </c>
      <c r="O725" s="664">
        <v>7238</v>
      </c>
      <c r="P725" s="677">
        <v>1.1428571428571428</v>
      </c>
      <c r="Q725" s="665">
        <v>904.75</v>
      </c>
    </row>
    <row r="726" spans="1:17" ht="14.4" customHeight="1" x14ac:dyDescent="0.3">
      <c r="A726" s="660" t="s">
        <v>5083</v>
      </c>
      <c r="B726" s="661" t="s">
        <v>4402</v>
      </c>
      <c r="C726" s="661" t="s">
        <v>4441</v>
      </c>
      <c r="D726" s="661" t="s">
        <v>4587</v>
      </c>
      <c r="E726" s="661" t="s">
        <v>4588</v>
      </c>
      <c r="F726" s="664">
        <v>1</v>
      </c>
      <c r="G726" s="664">
        <v>1134</v>
      </c>
      <c r="H726" s="664">
        <v>1</v>
      </c>
      <c r="I726" s="664">
        <v>1134</v>
      </c>
      <c r="J726" s="664"/>
      <c r="K726" s="664"/>
      <c r="L726" s="664"/>
      <c r="M726" s="664"/>
      <c r="N726" s="664"/>
      <c r="O726" s="664"/>
      <c r="P726" s="677"/>
      <c r="Q726" s="665"/>
    </row>
    <row r="727" spans="1:17" ht="14.4" customHeight="1" x14ac:dyDescent="0.3">
      <c r="A727" s="660" t="s">
        <v>5083</v>
      </c>
      <c r="B727" s="661" t="s">
        <v>4402</v>
      </c>
      <c r="C727" s="661" t="s">
        <v>4441</v>
      </c>
      <c r="D727" s="661" t="s">
        <v>4446</v>
      </c>
      <c r="E727" s="661" t="s">
        <v>4447</v>
      </c>
      <c r="F727" s="664">
        <v>2</v>
      </c>
      <c r="G727" s="664">
        <v>68</v>
      </c>
      <c r="H727" s="664">
        <v>1</v>
      </c>
      <c r="I727" s="664">
        <v>34</v>
      </c>
      <c r="J727" s="664">
        <v>1</v>
      </c>
      <c r="K727" s="664">
        <v>35</v>
      </c>
      <c r="L727" s="664">
        <v>0.51470588235294112</v>
      </c>
      <c r="M727" s="664">
        <v>35</v>
      </c>
      <c r="N727" s="664"/>
      <c r="O727" s="664"/>
      <c r="P727" s="677"/>
      <c r="Q727" s="665"/>
    </row>
    <row r="728" spans="1:17" ht="14.4" customHeight="1" x14ac:dyDescent="0.3">
      <c r="A728" s="660" t="s">
        <v>5083</v>
      </c>
      <c r="B728" s="661" t="s">
        <v>4402</v>
      </c>
      <c r="C728" s="661" t="s">
        <v>4441</v>
      </c>
      <c r="D728" s="661" t="s">
        <v>4452</v>
      </c>
      <c r="E728" s="661" t="s">
        <v>4453</v>
      </c>
      <c r="F728" s="664">
        <v>409</v>
      </c>
      <c r="G728" s="664">
        <v>94888</v>
      </c>
      <c r="H728" s="664">
        <v>1</v>
      </c>
      <c r="I728" s="664">
        <v>232</v>
      </c>
      <c r="J728" s="664">
        <v>722</v>
      </c>
      <c r="K728" s="664">
        <v>167900</v>
      </c>
      <c r="L728" s="664">
        <v>1.7694545147963916</v>
      </c>
      <c r="M728" s="664">
        <v>232.54847645429362</v>
      </c>
      <c r="N728" s="664">
        <v>604</v>
      </c>
      <c r="O728" s="664">
        <v>141940</v>
      </c>
      <c r="P728" s="677">
        <v>1.4958688137593794</v>
      </c>
      <c r="Q728" s="665">
        <v>235</v>
      </c>
    </row>
    <row r="729" spans="1:17" ht="14.4" customHeight="1" x14ac:dyDescent="0.3">
      <c r="A729" s="660" t="s">
        <v>5083</v>
      </c>
      <c r="B729" s="661" t="s">
        <v>4402</v>
      </c>
      <c r="C729" s="661" t="s">
        <v>4441</v>
      </c>
      <c r="D729" s="661" t="s">
        <v>4454</v>
      </c>
      <c r="E729" s="661" t="s">
        <v>4455</v>
      </c>
      <c r="F729" s="664">
        <v>646</v>
      </c>
      <c r="G729" s="664">
        <v>74936</v>
      </c>
      <c r="H729" s="664">
        <v>1</v>
      </c>
      <c r="I729" s="664">
        <v>116</v>
      </c>
      <c r="J729" s="664">
        <v>394</v>
      </c>
      <c r="K729" s="664">
        <v>45926</v>
      </c>
      <c r="L729" s="664">
        <v>0.61286964876694783</v>
      </c>
      <c r="M729" s="664">
        <v>116.56345177664974</v>
      </c>
      <c r="N729" s="664">
        <v>291</v>
      </c>
      <c r="O729" s="664">
        <v>34338</v>
      </c>
      <c r="P729" s="677">
        <v>0.45823102380698194</v>
      </c>
      <c r="Q729" s="665">
        <v>118</v>
      </c>
    </row>
    <row r="730" spans="1:17" ht="14.4" customHeight="1" x14ac:dyDescent="0.3">
      <c r="A730" s="660" t="s">
        <v>5083</v>
      </c>
      <c r="B730" s="661" t="s">
        <v>4402</v>
      </c>
      <c r="C730" s="661" t="s">
        <v>4441</v>
      </c>
      <c r="D730" s="661" t="s">
        <v>4456</v>
      </c>
      <c r="E730" s="661" t="s">
        <v>4457</v>
      </c>
      <c r="F730" s="664">
        <v>13</v>
      </c>
      <c r="G730" s="664">
        <v>4160</v>
      </c>
      <c r="H730" s="664">
        <v>1</v>
      </c>
      <c r="I730" s="664">
        <v>320</v>
      </c>
      <c r="J730" s="664">
        <v>14</v>
      </c>
      <c r="K730" s="664">
        <v>4486</v>
      </c>
      <c r="L730" s="664">
        <v>1.0783653846153847</v>
      </c>
      <c r="M730" s="664">
        <v>320.42857142857144</v>
      </c>
      <c r="N730" s="664"/>
      <c r="O730" s="664"/>
      <c r="P730" s="677"/>
      <c r="Q730" s="665"/>
    </row>
    <row r="731" spans="1:17" ht="14.4" customHeight="1" x14ac:dyDescent="0.3">
      <c r="A731" s="660" t="s">
        <v>5083</v>
      </c>
      <c r="B731" s="661" t="s">
        <v>4402</v>
      </c>
      <c r="C731" s="661" t="s">
        <v>4441</v>
      </c>
      <c r="D731" s="661" t="s">
        <v>4458</v>
      </c>
      <c r="E731" s="661" t="s">
        <v>4459</v>
      </c>
      <c r="F731" s="664">
        <v>21</v>
      </c>
      <c r="G731" s="664">
        <v>10164</v>
      </c>
      <c r="H731" s="664">
        <v>1</v>
      </c>
      <c r="I731" s="664">
        <v>484</v>
      </c>
      <c r="J731" s="664">
        <v>24</v>
      </c>
      <c r="K731" s="664">
        <v>11620</v>
      </c>
      <c r="L731" s="664">
        <v>1.1432506887052341</v>
      </c>
      <c r="M731" s="664">
        <v>484.16666666666669</v>
      </c>
      <c r="N731" s="664">
        <v>2</v>
      </c>
      <c r="O731" s="664">
        <v>974</v>
      </c>
      <c r="P731" s="677">
        <v>9.5828414010232191E-2</v>
      </c>
      <c r="Q731" s="665">
        <v>487</v>
      </c>
    </row>
    <row r="732" spans="1:17" ht="14.4" customHeight="1" x14ac:dyDescent="0.3">
      <c r="A732" s="660" t="s">
        <v>5083</v>
      </c>
      <c r="B732" s="661" t="s">
        <v>4402</v>
      </c>
      <c r="C732" s="661" t="s">
        <v>4441</v>
      </c>
      <c r="D732" s="661" t="s">
        <v>4460</v>
      </c>
      <c r="E732" s="661" t="s">
        <v>4461</v>
      </c>
      <c r="F732" s="664">
        <v>3</v>
      </c>
      <c r="G732" s="664">
        <v>2031</v>
      </c>
      <c r="H732" s="664">
        <v>1</v>
      </c>
      <c r="I732" s="664">
        <v>677</v>
      </c>
      <c r="J732" s="664">
        <v>3</v>
      </c>
      <c r="K732" s="664">
        <v>2031</v>
      </c>
      <c r="L732" s="664">
        <v>1</v>
      </c>
      <c r="M732" s="664">
        <v>677</v>
      </c>
      <c r="N732" s="664">
        <v>9</v>
      </c>
      <c r="O732" s="664">
        <v>6120</v>
      </c>
      <c r="P732" s="677">
        <v>3.0132939438700146</v>
      </c>
      <c r="Q732" s="665">
        <v>680</v>
      </c>
    </row>
    <row r="733" spans="1:17" ht="14.4" customHeight="1" x14ac:dyDescent="0.3">
      <c r="A733" s="660" t="s">
        <v>5083</v>
      </c>
      <c r="B733" s="661" t="s">
        <v>4402</v>
      </c>
      <c r="C733" s="661" t="s">
        <v>4441</v>
      </c>
      <c r="D733" s="661" t="s">
        <v>4464</v>
      </c>
      <c r="E733" s="661" t="s">
        <v>4459</v>
      </c>
      <c r="F733" s="664">
        <v>11</v>
      </c>
      <c r="G733" s="664">
        <v>6083</v>
      </c>
      <c r="H733" s="664">
        <v>1</v>
      </c>
      <c r="I733" s="664">
        <v>553</v>
      </c>
      <c r="J733" s="664">
        <v>22</v>
      </c>
      <c r="K733" s="664">
        <v>12166</v>
      </c>
      <c r="L733" s="664">
        <v>2</v>
      </c>
      <c r="M733" s="664">
        <v>553</v>
      </c>
      <c r="N733" s="664">
        <v>2</v>
      </c>
      <c r="O733" s="664">
        <v>1118</v>
      </c>
      <c r="P733" s="677">
        <v>0.18379089265165213</v>
      </c>
      <c r="Q733" s="665">
        <v>559</v>
      </c>
    </row>
    <row r="734" spans="1:17" ht="14.4" customHeight="1" x14ac:dyDescent="0.3">
      <c r="A734" s="660" t="s">
        <v>5083</v>
      </c>
      <c r="B734" s="661" t="s">
        <v>4402</v>
      </c>
      <c r="C734" s="661" t="s">
        <v>4441</v>
      </c>
      <c r="D734" s="661" t="s">
        <v>4465</v>
      </c>
      <c r="E734" s="661" t="s">
        <v>4461</v>
      </c>
      <c r="F734" s="664">
        <v>93</v>
      </c>
      <c r="G734" s="664">
        <v>69378</v>
      </c>
      <c r="H734" s="664">
        <v>1</v>
      </c>
      <c r="I734" s="664">
        <v>746</v>
      </c>
      <c r="J734" s="664">
        <v>106</v>
      </c>
      <c r="K734" s="664">
        <v>79252</v>
      </c>
      <c r="L734" s="664">
        <v>1.1423217734728588</v>
      </c>
      <c r="M734" s="664">
        <v>747.66037735849056</v>
      </c>
      <c r="N734" s="664"/>
      <c r="O734" s="664"/>
      <c r="P734" s="677"/>
      <c r="Q734" s="665"/>
    </row>
    <row r="735" spans="1:17" ht="14.4" customHeight="1" x14ac:dyDescent="0.3">
      <c r="A735" s="660" t="s">
        <v>5083</v>
      </c>
      <c r="B735" s="661" t="s">
        <v>4402</v>
      </c>
      <c r="C735" s="661" t="s">
        <v>4441</v>
      </c>
      <c r="D735" s="661" t="s">
        <v>4553</v>
      </c>
      <c r="E735" s="661" t="s">
        <v>4554</v>
      </c>
      <c r="F735" s="664">
        <v>1254</v>
      </c>
      <c r="G735" s="664">
        <v>1006962</v>
      </c>
      <c r="H735" s="664">
        <v>1</v>
      </c>
      <c r="I735" s="664">
        <v>803</v>
      </c>
      <c r="J735" s="664">
        <v>612</v>
      </c>
      <c r="K735" s="664">
        <v>492408</v>
      </c>
      <c r="L735" s="664">
        <v>0.4890035572345332</v>
      </c>
      <c r="M735" s="664">
        <v>804.58823529411768</v>
      </c>
      <c r="N735" s="664">
        <v>526</v>
      </c>
      <c r="O735" s="664">
        <v>425534</v>
      </c>
      <c r="P735" s="677">
        <v>0.42259191508716315</v>
      </c>
      <c r="Q735" s="665">
        <v>809</v>
      </c>
    </row>
    <row r="736" spans="1:17" ht="14.4" customHeight="1" x14ac:dyDescent="0.3">
      <c r="A736" s="660" t="s">
        <v>5083</v>
      </c>
      <c r="B736" s="661" t="s">
        <v>4402</v>
      </c>
      <c r="C736" s="661" t="s">
        <v>4441</v>
      </c>
      <c r="D736" s="661" t="s">
        <v>4466</v>
      </c>
      <c r="E736" s="661" t="s">
        <v>4467</v>
      </c>
      <c r="F736" s="664">
        <v>1</v>
      </c>
      <c r="G736" s="664">
        <v>439</v>
      </c>
      <c r="H736" s="664">
        <v>1</v>
      </c>
      <c r="I736" s="664">
        <v>439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5083</v>
      </c>
      <c r="B737" s="661" t="s">
        <v>4402</v>
      </c>
      <c r="C737" s="661" t="s">
        <v>4441</v>
      </c>
      <c r="D737" s="661" t="s">
        <v>4470</v>
      </c>
      <c r="E737" s="661" t="s">
        <v>4471</v>
      </c>
      <c r="F737" s="664">
        <v>345</v>
      </c>
      <c r="G737" s="664">
        <v>71415</v>
      </c>
      <c r="H737" s="664">
        <v>1</v>
      </c>
      <c r="I737" s="664">
        <v>207</v>
      </c>
      <c r="J737" s="664">
        <v>211</v>
      </c>
      <c r="K737" s="664">
        <v>43829</v>
      </c>
      <c r="L737" s="664">
        <v>0.61372260729538608</v>
      </c>
      <c r="M737" s="664">
        <v>207.72037914691944</v>
      </c>
      <c r="N737" s="664">
        <v>116</v>
      </c>
      <c r="O737" s="664">
        <v>24360</v>
      </c>
      <c r="P737" s="677">
        <v>0.34110480991388364</v>
      </c>
      <c r="Q737" s="665">
        <v>210</v>
      </c>
    </row>
    <row r="738" spans="1:17" ht="14.4" customHeight="1" x14ac:dyDescent="0.3">
      <c r="A738" s="660" t="s">
        <v>5083</v>
      </c>
      <c r="B738" s="661" t="s">
        <v>4402</v>
      </c>
      <c r="C738" s="661" t="s">
        <v>4441</v>
      </c>
      <c r="D738" s="661" t="s">
        <v>4472</v>
      </c>
      <c r="E738" s="661" t="s">
        <v>4473</v>
      </c>
      <c r="F738" s="664"/>
      <c r="G738" s="664"/>
      <c r="H738" s="664"/>
      <c r="I738" s="664"/>
      <c r="J738" s="664">
        <v>1</v>
      </c>
      <c r="K738" s="664">
        <v>645</v>
      </c>
      <c r="L738" s="664"/>
      <c r="M738" s="664">
        <v>645</v>
      </c>
      <c r="N738" s="664"/>
      <c r="O738" s="664"/>
      <c r="P738" s="677"/>
      <c r="Q738" s="665"/>
    </row>
    <row r="739" spans="1:17" ht="14.4" customHeight="1" x14ac:dyDescent="0.3">
      <c r="A739" s="660" t="s">
        <v>5083</v>
      </c>
      <c r="B739" s="661" t="s">
        <v>4402</v>
      </c>
      <c r="C739" s="661" t="s">
        <v>4441</v>
      </c>
      <c r="D739" s="661" t="s">
        <v>4474</v>
      </c>
      <c r="E739" s="661" t="s">
        <v>4475</v>
      </c>
      <c r="F739" s="664">
        <v>5</v>
      </c>
      <c r="G739" s="664">
        <v>1635</v>
      </c>
      <c r="H739" s="664">
        <v>1</v>
      </c>
      <c r="I739" s="664">
        <v>327</v>
      </c>
      <c r="J739" s="664">
        <v>1</v>
      </c>
      <c r="K739" s="664">
        <v>330</v>
      </c>
      <c r="L739" s="664">
        <v>0.20183486238532111</v>
      </c>
      <c r="M739" s="664">
        <v>330</v>
      </c>
      <c r="N739" s="664">
        <v>1</v>
      </c>
      <c r="O739" s="664">
        <v>331</v>
      </c>
      <c r="P739" s="677">
        <v>0.20244648318042813</v>
      </c>
      <c r="Q739" s="665">
        <v>331</v>
      </c>
    </row>
    <row r="740" spans="1:17" ht="14.4" customHeight="1" x14ac:dyDescent="0.3">
      <c r="A740" s="660" t="s">
        <v>5083</v>
      </c>
      <c r="B740" s="661" t="s">
        <v>4402</v>
      </c>
      <c r="C740" s="661" t="s">
        <v>4441</v>
      </c>
      <c r="D740" s="661" t="s">
        <v>4478</v>
      </c>
      <c r="E740" s="661" t="s">
        <v>4479</v>
      </c>
      <c r="F740" s="664">
        <v>1521</v>
      </c>
      <c r="G740" s="664">
        <v>124722</v>
      </c>
      <c r="H740" s="664">
        <v>1</v>
      </c>
      <c r="I740" s="664">
        <v>82</v>
      </c>
      <c r="J740" s="664">
        <v>1672</v>
      </c>
      <c r="K740" s="664">
        <v>138066</v>
      </c>
      <c r="L740" s="664">
        <v>1.1069899456391015</v>
      </c>
      <c r="M740" s="664">
        <v>82.575358851674636</v>
      </c>
      <c r="N740" s="664">
        <v>1372</v>
      </c>
      <c r="O740" s="664">
        <v>116620</v>
      </c>
      <c r="P740" s="677">
        <v>0.93503952791007205</v>
      </c>
      <c r="Q740" s="665">
        <v>85</v>
      </c>
    </row>
    <row r="741" spans="1:17" ht="14.4" customHeight="1" x14ac:dyDescent="0.3">
      <c r="A741" s="660" t="s">
        <v>5083</v>
      </c>
      <c r="B741" s="661" t="s">
        <v>4402</v>
      </c>
      <c r="C741" s="661" t="s">
        <v>4441</v>
      </c>
      <c r="D741" s="661" t="s">
        <v>4482</v>
      </c>
      <c r="E741" s="661" t="s">
        <v>4483</v>
      </c>
      <c r="F741" s="664"/>
      <c r="G741" s="664"/>
      <c r="H741" s="664"/>
      <c r="I741" s="664"/>
      <c r="J741" s="664">
        <v>2</v>
      </c>
      <c r="K741" s="664">
        <v>1406</v>
      </c>
      <c r="L741" s="664"/>
      <c r="M741" s="664">
        <v>703</v>
      </c>
      <c r="N741" s="664">
        <v>2</v>
      </c>
      <c r="O741" s="664">
        <v>1414</v>
      </c>
      <c r="P741" s="677"/>
      <c r="Q741" s="665">
        <v>707</v>
      </c>
    </row>
    <row r="742" spans="1:17" ht="14.4" customHeight="1" x14ac:dyDescent="0.3">
      <c r="A742" s="660" t="s">
        <v>5083</v>
      </c>
      <c r="B742" s="661" t="s">
        <v>4402</v>
      </c>
      <c r="C742" s="661" t="s">
        <v>4441</v>
      </c>
      <c r="D742" s="661" t="s">
        <v>4555</v>
      </c>
      <c r="E742" s="661" t="s">
        <v>4554</v>
      </c>
      <c r="F742" s="664">
        <v>67</v>
      </c>
      <c r="G742" s="664">
        <v>62243</v>
      </c>
      <c r="H742" s="664">
        <v>1</v>
      </c>
      <c r="I742" s="664">
        <v>929</v>
      </c>
      <c r="J742" s="664">
        <v>64</v>
      </c>
      <c r="K742" s="664">
        <v>59520</v>
      </c>
      <c r="L742" s="664">
        <v>0.95625210867085453</v>
      </c>
      <c r="M742" s="664">
        <v>930</v>
      </c>
      <c r="N742" s="664">
        <v>33</v>
      </c>
      <c r="O742" s="664">
        <v>30855</v>
      </c>
      <c r="P742" s="677">
        <v>0.49571839403627715</v>
      </c>
      <c r="Q742" s="665">
        <v>935</v>
      </c>
    </row>
    <row r="743" spans="1:17" ht="14.4" customHeight="1" x14ac:dyDescent="0.3">
      <c r="A743" s="660" t="s">
        <v>5083</v>
      </c>
      <c r="B743" s="661" t="s">
        <v>4402</v>
      </c>
      <c r="C743" s="661" t="s">
        <v>4441</v>
      </c>
      <c r="D743" s="661" t="s">
        <v>4486</v>
      </c>
      <c r="E743" s="661" t="s">
        <v>4487</v>
      </c>
      <c r="F743" s="664">
        <v>1</v>
      </c>
      <c r="G743" s="664">
        <v>0</v>
      </c>
      <c r="H743" s="664"/>
      <c r="I743" s="664">
        <v>0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5083</v>
      </c>
      <c r="B744" s="661" t="s">
        <v>4402</v>
      </c>
      <c r="C744" s="661" t="s">
        <v>4441</v>
      </c>
      <c r="D744" s="661" t="s">
        <v>4488</v>
      </c>
      <c r="E744" s="661" t="s">
        <v>4489</v>
      </c>
      <c r="F744" s="664"/>
      <c r="G744" s="664"/>
      <c r="H744" s="664"/>
      <c r="I744" s="664"/>
      <c r="J744" s="664">
        <v>5</v>
      </c>
      <c r="K744" s="664">
        <v>560</v>
      </c>
      <c r="L744" s="664"/>
      <c r="M744" s="664">
        <v>112</v>
      </c>
      <c r="N744" s="664"/>
      <c r="O744" s="664"/>
      <c r="P744" s="677"/>
      <c r="Q744" s="665"/>
    </row>
    <row r="745" spans="1:17" ht="14.4" customHeight="1" x14ac:dyDescent="0.3">
      <c r="A745" s="660" t="s">
        <v>5083</v>
      </c>
      <c r="B745" s="661" t="s">
        <v>4402</v>
      </c>
      <c r="C745" s="661" t="s">
        <v>4441</v>
      </c>
      <c r="D745" s="661" t="s">
        <v>4556</v>
      </c>
      <c r="E745" s="661" t="s">
        <v>4554</v>
      </c>
      <c r="F745" s="664">
        <v>93</v>
      </c>
      <c r="G745" s="664">
        <v>68262</v>
      </c>
      <c r="H745" s="664">
        <v>1</v>
      </c>
      <c r="I745" s="664">
        <v>734</v>
      </c>
      <c r="J745" s="664">
        <v>853</v>
      </c>
      <c r="K745" s="664">
        <v>626454</v>
      </c>
      <c r="L745" s="664">
        <v>9.1771996132548121</v>
      </c>
      <c r="M745" s="664">
        <v>734.41266119577961</v>
      </c>
      <c r="N745" s="664">
        <v>779</v>
      </c>
      <c r="O745" s="664">
        <v>574123</v>
      </c>
      <c r="P745" s="677">
        <v>8.4105798247927108</v>
      </c>
      <c r="Q745" s="665">
        <v>737</v>
      </c>
    </row>
    <row r="746" spans="1:17" ht="14.4" customHeight="1" x14ac:dyDescent="0.3">
      <c r="A746" s="660" t="s">
        <v>5083</v>
      </c>
      <c r="B746" s="661" t="s">
        <v>4402</v>
      </c>
      <c r="C746" s="661" t="s">
        <v>4441</v>
      </c>
      <c r="D746" s="661" t="s">
        <v>4577</v>
      </c>
      <c r="E746" s="661" t="s">
        <v>4578</v>
      </c>
      <c r="F746" s="664"/>
      <c r="G746" s="664"/>
      <c r="H746" s="664"/>
      <c r="I746" s="664"/>
      <c r="J746" s="664"/>
      <c r="K746" s="664"/>
      <c r="L746" s="664"/>
      <c r="M746" s="664"/>
      <c r="N746" s="664">
        <v>2</v>
      </c>
      <c r="O746" s="664">
        <v>114</v>
      </c>
      <c r="P746" s="677"/>
      <c r="Q746" s="665">
        <v>57</v>
      </c>
    </row>
    <row r="747" spans="1:17" ht="14.4" customHeight="1" x14ac:dyDescent="0.3">
      <c r="A747" s="660" t="s">
        <v>5083</v>
      </c>
      <c r="B747" s="661" t="s">
        <v>4402</v>
      </c>
      <c r="C747" s="661" t="s">
        <v>4441</v>
      </c>
      <c r="D747" s="661" t="s">
        <v>4557</v>
      </c>
      <c r="E747" s="661" t="s">
        <v>4558</v>
      </c>
      <c r="F747" s="664">
        <v>14</v>
      </c>
      <c r="G747" s="664">
        <v>7336</v>
      </c>
      <c r="H747" s="664">
        <v>1</v>
      </c>
      <c r="I747" s="664">
        <v>524</v>
      </c>
      <c r="J747" s="664"/>
      <c r="K747" s="664"/>
      <c r="L747" s="664"/>
      <c r="M747" s="664"/>
      <c r="N747" s="664">
        <v>10</v>
      </c>
      <c r="O747" s="664">
        <v>5270</v>
      </c>
      <c r="P747" s="677">
        <v>0.71837513631406757</v>
      </c>
      <c r="Q747" s="665">
        <v>527</v>
      </c>
    </row>
    <row r="748" spans="1:17" ht="14.4" customHeight="1" x14ac:dyDescent="0.3">
      <c r="A748" s="660" t="s">
        <v>5083</v>
      </c>
      <c r="B748" s="661" t="s">
        <v>4402</v>
      </c>
      <c r="C748" s="661" t="s">
        <v>4441</v>
      </c>
      <c r="D748" s="661" t="s">
        <v>4496</v>
      </c>
      <c r="E748" s="661" t="s">
        <v>4497</v>
      </c>
      <c r="F748" s="664">
        <v>2</v>
      </c>
      <c r="G748" s="664">
        <v>592</v>
      </c>
      <c r="H748" s="664">
        <v>1</v>
      </c>
      <c r="I748" s="664">
        <v>296</v>
      </c>
      <c r="J748" s="664">
        <v>1</v>
      </c>
      <c r="K748" s="664">
        <v>296</v>
      </c>
      <c r="L748" s="664">
        <v>0.5</v>
      </c>
      <c r="M748" s="664">
        <v>296</v>
      </c>
      <c r="N748" s="664">
        <v>2</v>
      </c>
      <c r="O748" s="664">
        <v>598</v>
      </c>
      <c r="P748" s="677">
        <v>1.0101351351351351</v>
      </c>
      <c r="Q748" s="665">
        <v>299</v>
      </c>
    </row>
    <row r="749" spans="1:17" ht="14.4" customHeight="1" x14ac:dyDescent="0.3">
      <c r="A749" s="660" t="s">
        <v>5083</v>
      </c>
      <c r="B749" s="661" t="s">
        <v>4402</v>
      </c>
      <c r="C749" s="661" t="s">
        <v>4441</v>
      </c>
      <c r="D749" s="661" t="s">
        <v>4559</v>
      </c>
      <c r="E749" s="661" t="s">
        <v>4471</v>
      </c>
      <c r="F749" s="664">
        <v>31</v>
      </c>
      <c r="G749" s="664">
        <v>5332</v>
      </c>
      <c r="H749" s="664">
        <v>1</v>
      </c>
      <c r="I749" s="664">
        <v>172</v>
      </c>
      <c r="J749" s="664">
        <v>237</v>
      </c>
      <c r="K749" s="664">
        <v>40850</v>
      </c>
      <c r="L749" s="664">
        <v>7.661290322580645</v>
      </c>
      <c r="M749" s="664">
        <v>172.36286919831224</v>
      </c>
      <c r="N749" s="664">
        <v>199</v>
      </c>
      <c r="O749" s="664">
        <v>34626</v>
      </c>
      <c r="P749" s="677">
        <v>6.4939984996249063</v>
      </c>
      <c r="Q749" s="665">
        <v>174</v>
      </c>
    </row>
    <row r="750" spans="1:17" ht="14.4" customHeight="1" x14ac:dyDescent="0.3">
      <c r="A750" s="660" t="s">
        <v>5083</v>
      </c>
      <c r="B750" s="661" t="s">
        <v>4402</v>
      </c>
      <c r="C750" s="661" t="s">
        <v>4441</v>
      </c>
      <c r="D750" s="661" t="s">
        <v>4500</v>
      </c>
      <c r="E750" s="661" t="s">
        <v>4497</v>
      </c>
      <c r="F750" s="664">
        <v>3</v>
      </c>
      <c r="G750" s="664">
        <v>1095</v>
      </c>
      <c r="H750" s="664">
        <v>1</v>
      </c>
      <c r="I750" s="664">
        <v>365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5083</v>
      </c>
      <c r="B751" s="661" t="s">
        <v>4402</v>
      </c>
      <c r="C751" s="661" t="s">
        <v>4441</v>
      </c>
      <c r="D751" s="661" t="s">
        <v>4507</v>
      </c>
      <c r="E751" s="661" t="s">
        <v>4508</v>
      </c>
      <c r="F751" s="664">
        <v>9</v>
      </c>
      <c r="G751" s="664">
        <v>2421</v>
      </c>
      <c r="H751" s="664">
        <v>1</v>
      </c>
      <c r="I751" s="664">
        <v>269</v>
      </c>
      <c r="J751" s="664">
        <v>12</v>
      </c>
      <c r="K751" s="664">
        <v>3234</v>
      </c>
      <c r="L751" s="664">
        <v>1.3358116480793061</v>
      </c>
      <c r="M751" s="664">
        <v>269.5</v>
      </c>
      <c r="N751" s="664"/>
      <c r="O751" s="664"/>
      <c r="P751" s="677"/>
      <c r="Q751" s="665"/>
    </row>
    <row r="752" spans="1:17" ht="14.4" customHeight="1" x14ac:dyDescent="0.3">
      <c r="A752" s="660" t="s">
        <v>5083</v>
      </c>
      <c r="B752" s="661" t="s">
        <v>4402</v>
      </c>
      <c r="C752" s="661" t="s">
        <v>4441</v>
      </c>
      <c r="D752" s="661" t="s">
        <v>4560</v>
      </c>
      <c r="E752" s="661" t="s">
        <v>4561</v>
      </c>
      <c r="F752" s="664">
        <v>1</v>
      </c>
      <c r="G752" s="664">
        <v>100</v>
      </c>
      <c r="H752" s="664">
        <v>1</v>
      </c>
      <c r="I752" s="664">
        <v>100</v>
      </c>
      <c r="J752" s="664"/>
      <c r="K752" s="664"/>
      <c r="L752" s="664"/>
      <c r="M752" s="664"/>
      <c r="N752" s="664">
        <v>1</v>
      </c>
      <c r="O752" s="664">
        <v>100</v>
      </c>
      <c r="P752" s="677">
        <v>1</v>
      </c>
      <c r="Q752" s="665">
        <v>100</v>
      </c>
    </row>
    <row r="753" spans="1:17" ht="14.4" customHeight="1" x14ac:dyDescent="0.3">
      <c r="A753" s="660" t="s">
        <v>5083</v>
      </c>
      <c r="B753" s="661" t="s">
        <v>4402</v>
      </c>
      <c r="C753" s="661" t="s">
        <v>4441</v>
      </c>
      <c r="D753" s="661" t="s">
        <v>4511</v>
      </c>
      <c r="E753" s="661" t="s">
        <v>4467</v>
      </c>
      <c r="F753" s="664"/>
      <c r="G753" s="664"/>
      <c r="H753" s="664"/>
      <c r="I753" s="664"/>
      <c r="J753" s="664">
        <v>1</v>
      </c>
      <c r="K753" s="664">
        <v>335</v>
      </c>
      <c r="L753" s="664"/>
      <c r="M753" s="664">
        <v>335</v>
      </c>
      <c r="N753" s="664"/>
      <c r="O753" s="664"/>
      <c r="P753" s="677"/>
      <c r="Q753" s="665"/>
    </row>
    <row r="754" spans="1:17" ht="14.4" customHeight="1" x14ac:dyDescent="0.3">
      <c r="A754" s="660" t="s">
        <v>5083</v>
      </c>
      <c r="B754" s="661" t="s">
        <v>4402</v>
      </c>
      <c r="C754" s="661" t="s">
        <v>4441</v>
      </c>
      <c r="D754" s="661" t="s">
        <v>4579</v>
      </c>
      <c r="E754" s="661" t="s">
        <v>4554</v>
      </c>
      <c r="F754" s="664">
        <v>2</v>
      </c>
      <c r="G754" s="664">
        <v>1720</v>
      </c>
      <c r="H754" s="664">
        <v>1</v>
      </c>
      <c r="I754" s="664">
        <v>860</v>
      </c>
      <c r="J754" s="664"/>
      <c r="K754" s="664"/>
      <c r="L754" s="664"/>
      <c r="M754" s="664"/>
      <c r="N754" s="664">
        <v>13</v>
      </c>
      <c r="O754" s="664">
        <v>11219</v>
      </c>
      <c r="P754" s="677">
        <v>6.5226744186046508</v>
      </c>
      <c r="Q754" s="665">
        <v>863</v>
      </c>
    </row>
    <row r="755" spans="1:17" ht="14.4" customHeight="1" x14ac:dyDescent="0.3">
      <c r="A755" s="660" t="s">
        <v>5083</v>
      </c>
      <c r="B755" s="661" t="s">
        <v>4402</v>
      </c>
      <c r="C755" s="661" t="s">
        <v>4441</v>
      </c>
      <c r="D755" s="661" t="s">
        <v>4517</v>
      </c>
      <c r="E755" s="661" t="s">
        <v>4457</v>
      </c>
      <c r="F755" s="664">
        <v>1</v>
      </c>
      <c r="G755" s="664">
        <v>389</v>
      </c>
      <c r="H755" s="664">
        <v>1</v>
      </c>
      <c r="I755" s="664">
        <v>389</v>
      </c>
      <c r="J755" s="664">
        <v>3</v>
      </c>
      <c r="K755" s="664">
        <v>1171</v>
      </c>
      <c r="L755" s="664">
        <v>3.0102827763496145</v>
      </c>
      <c r="M755" s="664">
        <v>390.33333333333331</v>
      </c>
      <c r="N755" s="664"/>
      <c r="O755" s="664"/>
      <c r="P755" s="677"/>
      <c r="Q755" s="665"/>
    </row>
    <row r="756" spans="1:17" ht="14.4" customHeight="1" x14ac:dyDescent="0.3">
      <c r="A756" s="660" t="s">
        <v>5084</v>
      </c>
      <c r="B756" s="661" t="s">
        <v>4402</v>
      </c>
      <c r="C756" s="661" t="s">
        <v>4430</v>
      </c>
      <c r="D756" s="661" t="s">
        <v>4551</v>
      </c>
      <c r="E756" s="661" t="s">
        <v>4552</v>
      </c>
      <c r="F756" s="664"/>
      <c r="G756" s="664"/>
      <c r="H756" s="664"/>
      <c r="I756" s="664"/>
      <c r="J756" s="664">
        <v>2</v>
      </c>
      <c r="K756" s="664">
        <v>1809.5</v>
      </c>
      <c r="L756" s="664"/>
      <c r="M756" s="664">
        <v>904.75</v>
      </c>
      <c r="N756" s="664">
        <v>27</v>
      </c>
      <c r="O756" s="664">
        <v>24428.25</v>
      </c>
      <c r="P756" s="677"/>
      <c r="Q756" s="665">
        <v>904.75</v>
      </c>
    </row>
    <row r="757" spans="1:17" ht="14.4" customHeight="1" x14ac:dyDescent="0.3">
      <c r="A757" s="660" t="s">
        <v>5084</v>
      </c>
      <c r="B757" s="661" t="s">
        <v>4402</v>
      </c>
      <c r="C757" s="661" t="s">
        <v>4441</v>
      </c>
      <c r="D757" s="661" t="s">
        <v>4452</v>
      </c>
      <c r="E757" s="661" t="s">
        <v>4453</v>
      </c>
      <c r="F757" s="664">
        <v>52</v>
      </c>
      <c r="G757" s="664">
        <v>12064</v>
      </c>
      <c r="H757" s="664">
        <v>1</v>
      </c>
      <c r="I757" s="664">
        <v>232</v>
      </c>
      <c r="J757" s="664">
        <v>121</v>
      </c>
      <c r="K757" s="664">
        <v>28144</v>
      </c>
      <c r="L757" s="664">
        <v>2.3328912466843503</v>
      </c>
      <c r="M757" s="664">
        <v>232.59504132231405</v>
      </c>
      <c r="N757" s="664">
        <v>102</v>
      </c>
      <c r="O757" s="664">
        <v>23970</v>
      </c>
      <c r="P757" s="677">
        <v>1.9869031830238726</v>
      </c>
      <c r="Q757" s="665">
        <v>235</v>
      </c>
    </row>
    <row r="758" spans="1:17" ht="14.4" customHeight="1" x14ac:dyDescent="0.3">
      <c r="A758" s="660" t="s">
        <v>5084</v>
      </c>
      <c r="B758" s="661" t="s">
        <v>4402</v>
      </c>
      <c r="C758" s="661" t="s">
        <v>4441</v>
      </c>
      <c r="D758" s="661" t="s">
        <v>4454</v>
      </c>
      <c r="E758" s="661" t="s">
        <v>4455</v>
      </c>
      <c r="F758" s="664">
        <v>206</v>
      </c>
      <c r="G758" s="664">
        <v>23896</v>
      </c>
      <c r="H758" s="664">
        <v>1</v>
      </c>
      <c r="I758" s="664">
        <v>116</v>
      </c>
      <c r="J758" s="664">
        <v>211</v>
      </c>
      <c r="K758" s="664">
        <v>24590</v>
      </c>
      <c r="L758" s="664">
        <v>1.0290425175761633</v>
      </c>
      <c r="M758" s="664">
        <v>116.54028436018957</v>
      </c>
      <c r="N758" s="664">
        <v>122</v>
      </c>
      <c r="O758" s="664">
        <v>14396</v>
      </c>
      <c r="P758" s="677">
        <v>0.60244392366923338</v>
      </c>
      <c r="Q758" s="665">
        <v>118</v>
      </c>
    </row>
    <row r="759" spans="1:17" ht="14.4" customHeight="1" x14ac:dyDescent="0.3">
      <c r="A759" s="660" t="s">
        <v>5084</v>
      </c>
      <c r="B759" s="661" t="s">
        <v>4402</v>
      </c>
      <c r="C759" s="661" t="s">
        <v>4441</v>
      </c>
      <c r="D759" s="661" t="s">
        <v>4458</v>
      </c>
      <c r="E759" s="661" t="s">
        <v>4459</v>
      </c>
      <c r="F759" s="664">
        <v>3</v>
      </c>
      <c r="G759" s="664">
        <v>1452</v>
      </c>
      <c r="H759" s="664">
        <v>1</v>
      </c>
      <c r="I759" s="664">
        <v>484</v>
      </c>
      <c r="J759" s="664"/>
      <c r="K759" s="664"/>
      <c r="L759" s="664"/>
      <c r="M759" s="664"/>
      <c r="N759" s="664">
        <v>1</v>
      </c>
      <c r="O759" s="664">
        <v>487</v>
      </c>
      <c r="P759" s="677">
        <v>0.33539944903581265</v>
      </c>
      <c r="Q759" s="665">
        <v>487</v>
      </c>
    </row>
    <row r="760" spans="1:17" ht="14.4" customHeight="1" x14ac:dyDescent="0.3">
      <c r="A760" s="660" t="s">
        <v>5084</v>
      </c>
      <c r="B760" s="661" t="s">
        <v>4402</v>
      </c>
      <c r="C760" s="661" t="s">
        <v>4441</v>
      </c>
      <c r="D760" s="661" t="s">
        <v>4460</v>
      </c>
      <c r="E760" s="661" t="s">
        <v>4461</v>
      </c>
      <c r="F760" s="664">
        <v>3</v>
      </c>
      <c r="G760" s="664">
        <v>2031</v>
      </c>
      <c r="H760" s="664">
        <v>1</v>
      </c>
      <c r="I760" s="664">
        <v>677</v>
      </c>
      <c r="J760" s="664">
        <v>3</v>
      </c>
      <c r="K760" s="664">
        <v>2031</v>
      </c>
      <c r="L760" s="664">
        <v>1</v>
      </c>
      <c r="M760" s="664">
        <v>677</v>
      </c>
      <c r="N760" s="664">
        <v>2</v>
      </c>
      <c r="O760" s="664">
        <v>1360</v>
      </c>
      <c r="P760" s="677">
        <v>0.66962087641555879</v>
      </c>
      <c r="Q760" s="665">
        <v>680</v>
      </c>
    </row>
    <row r="761" spans="1:17" ht="14.4" customHeight="1" x14ac:dyDescent="0.3">
      <c r="A761" s="660" t="s">
        <v>5084</v>
      </c>
      <c r="B761" s="661" t="s">
        <v>4402</v>
      </c>
      <c r="C761" s="661" t="s">
        <v>4441</v>
      </c>
      <c r="D761" s="661" t="s">
        <v>4464</v>
      </c>
      <c r="E761" s="661" t="s">
        <v>4459</v>
      </c>
      <c r="F761" s="664">
        <v>10</v>
      </c>
      <c r="G761" s="664">
        <v>5530</v>
      </c>
      <c r="H761" s="664">
        <v>1</v>
      </c>
      <c r="I761" s="664">
        <v>553</v>
      </c>
      <c r="J761" s="664"/>
      <c r="K761" s="664"/>
      <c r="L761" s="664"/>
      <c r="M761" s="664"/>
      <c r="N761" s="664">
        <v>3</v>
      </c>
      <c r="O761" s="664">
        <v>1677</v>
      </c>
      <c r="P761" s="677">
        <v>0.30325497287522601</v>
      </c>
      <c r="Q761" s="665">
        <v>559</v>
      </c>
    </row>
    <row r="762" spans="1:17" ht="14.4" customHeight="1" x14ac:dyDescent="0.3">
      <c r="A762" s="660" t="s">
        <v>5084</v>
      </c>
      <c r="B762" s="661" t="s">
        <v>4402</v>
      </c>
      <c r="C762" s="661" t="s">
        <v>4441</v>
      </c>
      <c r="D762" s="661" t="s">
        <v>4465</v>
      </c>
      <c r="E762" s="661" t="s">
        <v>4461</v>
      </c>
      <c r="F762" s="664">
        <v>13</v>
      </c>
      <c r="G762" s="664">
        <v>9698</v>
      </c>
      <c r="H762" s="664">
        <v>1</v>
      </c>
      <c r="I762" s="664">
        <v>746</v>
      </c>
      <c r="J762" s="664">
        <v>4</v>
      </c>
      <c r="K762" s="664">
        <v>2984</v>
      </c>
      <c r="L762" s="664">
        <v>0.30769230769230771</v>
      </c>
      <c r="M762" s="664">
        <v>746</v>
      </c>
      <c r="N762" s="664">
        <v>6</v>
      </c>
      <c r="O762" s="664">
        <v>4512</v>
      </c>
      <c r="P762" s="677">
        <v>0.46525056712724272</v>
      </c>
      <c r="Q762" s="665">
        <v>752</v>
      </c>
    </row>
    <row r="763" spans="1:17" ht="14.4" customHeight="1" x14ac:dyDescent="0.3">
      <c r="A763" s="660" t="s">
        <v>5084</v>
      </c>
      <c r="B763" s="661" t="s">
        <v>4402</v>
      </c>
      <c r="C763" s="661" t="s">
        <v>4441</v>
      </c>
      <c r="D763" s="661" t="s">
        <v>4553</v>
      </c>
      <c r="E763" s="661" t="s">
        <v>4554</v>
      </c>
      <c r="F763" s="664">
        <v>205</v>
      </c>
      <c r="G763" s="664">
        <v>164615</v>
      </c>
      <c r="H763" s="664">
        <v>1</v>
      </c>
      <c r="I763" s="664">
        <v>803</v>
      </c>
      <c r="J763" s="664">
        <v>225</v>
      </c>
      <c r="K763" s="664">
        <v>180971</v>
      </c>
      <c r="L763" s="664">
        <v>1.0993591106521277</v>
      </c>
      <c r="M763" s="664">
        <v>804.31555555555553</v>
      </c>
      <c r="N763" s="664">
        <v>158</v>
      </c>
      <c r="O763" s="664">
        <v>127822</v>
      </c>
      <c r="P763" s="677">
        <v>0.77649059927710107</v>
      </c>
      <c r="Q763" s="665">
        <v>809</v>
      </c>
    </row>
    <row r="764" spans="1:17" ht="14.4" customHeight="1" x14ac:dyDescent="0.3">
      <c r="A764" s="660" t="s">
        <v>5084</v>
      </c>
      <c r="B764" s="661" t="s">
        <v>4402</v>
      </c>
      <c r="C764" s="661" t="s">
        <v>4441</v>
      </c>
      <c r="D764" s="661" t="s">
        <v>4470</v>
      </c>
      <c r="E764" s="661" t="s">
        <v>4471</v>
      </c>
      <c r="F764" s="664">
        <v>52</v>
      </c>
      <c r="G764" s="664">
        <v>10764</v>
      </c>
      <c r="H764" s="664">
        <v>1</v>
      </c>
      <c r="I764" s="664">
        <v>207</v>
      </c>
      <c r="J764" s="664">
        <v>59</v>
      </c>
      <c r="K764" s="664">
        <v>12251</v>
      </c>
      <c r="L764" s="664">
        <v>1.1381456707543665</v>
      </c>
      <c r="M764" s="664">
        <v>207.64406779661016</v>
      </c>
      <c r="N764" s="664">
        <v>65</v>
      </c>
      <c r="O764" s="664">
        <v>13650</v>
      </c>
      <c r="P764" s="677">
        <v>1.2681159420289856</v>
      </c>
      <c r="Q764" s="665">
        <v>210</v>
      </c>
    </row>
    <row r="765" spans="1:17" ht="14.4" customHeight="1" x14ac:dyDescent="0.3">
      <c r="A765" s="660" t="s">
        <v>5084</v>
      </c>
      <c r="B765" s="661" t="s">
        <v>4402</v>
      </c>
      <c r="C765" s="661" t="s">
        <v>4441</v>
      </c>
      <c r="D765" s="661" t="s">
        <v>4478</v>
      </c>
      <c r="E765" s="661" t="s">
        <v>4479</v>
      </c>
      <c r="F765" s="664">
        <v>297</v>
      </c>
      <c r="G765" s="664">
        <v>24354</v>
      </c>
      <c r="H765" s="664">
        <v>1</v>
      </c>
      <c r="I765" s="664">
        <v>82</v>
      </c>
      <c r="J765" s="664">
        <v>298</v>
      </c>
      <c r="K765" s="664">
        <v>24600</v>
      </c>
      <c r="L765" s="664">
        <v>1.0101010101010102</v>
      </c>
      <c r="M765" s="664">
        <v>82.550335570469798</v>
      </c>
      <c r="N765" s="664">
        <v>307</v>
      </c>
      <c r="O765" s="664">
        <v>26095</v>
      </c>
      <c r="P765" s="677">
        <v>1.0714872300238154</v>
      </c>
      <c r="Q765" s="665">
        <v>85</v>
      </c>
    </row>
    <row r="766" spans="1:17" ht="14.4" customHeight="1" x14ac:dyDescent="0.3">
      <c r="A766" s="660" t="s">
        <v>5084</v>
      </c>
      <c r="B766" s="661" t="s">
        <v>4402</v>
      </c>
      <c r="C766" s="661" t="s">
        <v>4441</v>
      </c>
      <c r="D766" s="661" t="s">
        <v>4555</v>
      </c>
      <c r="E766" s="661" t="s">
        <v>4554</v>
      </c>
      <c r="F766" s="664">
        <v>4</v>
      </c>
      <c r="G766" s="664">
        <v>3716</v>
      </c>
      <c r="H766" s="664">
        <v>1</v>
      </c>
      <c r="I766" s="664">
        <v>929</v>
      </c>
      <c r="J766" s="664">
        <v>10</v>
      </c>
      <c r="K766" s="664">
        <v>9290</v>
      </c>
      <c r="L766" s="664">
        <v>2.5</v>
      </c>
      <c r="M766" s="664">
        <v>929</v>
      </c>
      <c r="N766" s="664">
        <v>105</v>
      </c>
      <c r="O766" s="664">
        <v>98175</v>
      </c>
      <c r="P766" s="677">
        <v>26.419537136706136</v>
      </c>
      <c r="Q766" s="665">
        <v>935</v>
      </c>
    </row>
    <row r="767" spans="1:17" ht="14.4" customHeight="1" x14ac:dyDescent="0.3">
      <c r="A767" s="660" t="s">
        <v>5084</v>
      </c>
      <c r="B767" s="661" t="s">
        <v>4402</v>
      </c>
      <c r="C767" s="661" t="s">
        <v>4441</v>
      </c>
      <c r="D767" s="661" t="s">
        <v>4488</v>
      </c>
      <c r="E767" s="661" t="s">
        <v>4489</v>
      </c>
      <c r="F767" s="664"/>
      <c r="G767" s="664"/>
      <c r="H767" s="664"/>
      <c r="I767" s="664"/>
      <c r="J767" s="664"/>
      <c r="K767" s="664"/>
      <c r="L767" s="664"/>
      <c r="M767" s="664"/>
      <c r="N767" s="664">
        <v>2</v>
      </c>
      <c r="O767" s="664">
        <v>228</v>
      </c>
      <c r="P767" s="677"/>
      <c r="Q767" s="665">
        <v>114</v>
      </c>
    </row>
    <row r="768" spans="1:17" ht="14.4" customHeight="1" x14ac:dyDescent="0.3">
      <c r="A768" s="660" t="s">
        <v>5084</v>
      </c>
      <c r="B768" s="661" t="s">
        <v>4402</v>
      </c>
      <c r="C768" s="661" t="s">
        <v>4441</v>
      </c>
      <c r="D768" s="661" t="s">
        <v>4556</v>
      </c>
      <c r="E768" s="661" t="s">
        <v>4554</v>
      </c>
      <c r="F768" s="664">
        <v>59</v>
      </c>
      <c r="G768" s="664">
        <v>43306</v>
      </c>
      <c r="H768" s="664">
        <v>1</v>
      </c>
      <c r="I768" s="664">
        <v>734</v>
      </c>
      <c r="J768" s="664">
        <v>56</v>
      </c>
      <c r="K768" s="664">
        <v>41120</v>
      </c>
      <c r="L768" s="664">
        <v>0.9495220061885189</v>
      </c>
      <c r="M768" s="664">
        <v>734.28571428571433</v>
      </c>
      <c r="N768" s="664">
        <v>33</v>
      </c>
      <c r="O768" s="664">
        <v>24321</v>
      </c>
      <c r="P768" s="677">
        <v>0.5616080912575625</v>
      </c>
      <c r="Q768" s="665">
        <v>737</v>
      </c>
    </row>
    <row r="769" spans="1:17" ht="14.4" customHeight="1" x14ac:dyDescent="0.3">
      <c r="A769" s="660" t="s">
        <v>5084</v>
      </c>
      <c r="B769" s="661" t="s">
        <v>4402</v>
      </c>
      <c r="C769" s="661" t="s">
        <v>4441</v>
      </c>
      <c r="D769" s="661" t="s">
        <v>4557</v>
      </c>
      <c r="E769" s="661" t="s">
        <v>4558</v>
      </c>
      <c r="F769" s="664">
        <v>7</v>
      </c>
      <c r="G769" s="664">
        <v>3668</v>
      </c>
      <c r="H769" s="664">
        <v>1</v>
      </c>
      <c r="I769" s="664">
        <v>524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5084</v>
      </c>
      <c r="B770" s="661" t="s">
        <v>4402</v>
      </c>
      <c r="C770" s="661" t="s">
        <v>4441</v>
      </c>
      <c r="D770" s="661" t="s">
        <v>4559</v>
      </c>
      <c r="E770" s="661" t="s">
        <v>4471</v>
      </c>
      <c r="F770" s="664">
        <v>15</v>
      </c>
      <c r="G770" s="664">
        <v>2580</v>
      </c>
      <c r="H770" s="664">
        <v>1</v>
      </c>
      <c r="I770" s="664">
        <v>172</v>
      </c>
      <c r="J770" s="664">
        <v>17</v>
      </c>
      <c r="K770" s="664">
        <v>2930</v>
      </c>
      <c r="L770" s="664">
        <v>1.1356589147286822</v>
      </c>
      <c r="M770" s="664">
        <v>172.35294117647058</v>
      </c>
      <c r="N770" s="664">
        <v>8</v>
      </c>
      <c r="O770" s="664">
        <v>1392</v>
      </c>
      <c r="P770" s="677">
        <v>0.53953488372093028</v>
      </c>
      <c r="Q770" s="665">
        <v>174</v>
      </c>
    </row>
    <row r="771" spans="1:17" ht="14.4" customHeight="1" x14ac:dyDescent="0.3">
      <c r="A771" s="660" t="s">
        <v>5084</v>
      </c>
      <c r="B771" s="661" t="s">
        <v>4402</v>
      </c>
      <c r="C771" s="661" t="s">
        <v>4441</v>
      </c>
      <c r="D771" s="661" t="s">
        <v>4579</v>
      </c>
      <c r="E771" s="661" t="s">
        <v>4554</v>
      </c>
      <c r="F771" s="664">
        <v>4</v>
      </c>
      <c r="G771" s="664">
        <v>3440</v>
      </c>
      <c r="H771" s="664">
        <v>1</v>
      </c>
      <c r="I771" s="664">
        <v>860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5085</v>
      </c>
      <c r="B772" s="661" t="s">
        <v>4402</v>
      </c>
      <c r="C772" s="661" t="s">
        <v>4430</v>
      </c>
      <c r="D772" s="661" t="s">
        <v>4551</v>
      </c>
      <c r="E772" s="661" t="s">
        <v>4552</v>
      </c>
      <c r="F772" s="664">
        <v>1</v>
      </c>
      <c r="G772" s="664">
        <v>904.75</v>
      </c>
      <c r="H772" s="664">
        <v>1</v>
      </c>
      <c r="I772" s="664">
        <v>904.75</v>
      </c>
      <c r="J772" s="664">
        <v>6</v>
      </c>
      <c r="K772" s="664">
        <v>5428.5</v>
      </c>
      <c r="L772" s="664">
        <v>6</v>
      </c>
      <c r="M772" s="664">
        <v>904.75</v>
      </c>
      <c r="N772" s="664">
        <v>11</v>
      </c>
      <c r="O772" s="664">
        <v>9952.25</v>
      </c>
      <c r="P772" s="677">
        <v>11</v>
      </c>
      <c r="Q772" s="665">
        <v>904.75</v>
      </c>
    </row>
    <row r="773" spans="1:17" ht="14.4" customHeight="1" x14ac:dyDescent="0.3">
      <c r="A773" s="660" t="s">
        <v>5085</v>
      </c>
      <c r="B773" s="661" t="s">
        <v>4402</v>
      </c>
      <c r="C773" s="661" t="s">
        <v>4441</v>
      </c>
      <c r="D773" s="661" t="s">
        <v>4446</v>
      </c>
      <c r="E773" s="661" t="s">
        <v>4447</v>
      </c>
      <c r="F773" s="664"/>
      <c r="G773" s="664"/>
      <c r="H773" s="664"/>
      <c r="I773" s="664"/>
      <c r="J773" s="664">
        <v>2</v>
      </c>
      <c r="K773" s="664">
        <v>68</v>
      </c>
      <c r="L773" s="664"/>
      <c r="M773" s="664">
        <v>34</v>
      </c>
      <c r="N773" s="664"/>
      <c r="O773" s="664"/>
      <c r="P773" s="677"/>
      <c r="Q773" s="665"/>
    </row>
    <row r="774" spans="1:17" ht="14.4" customHeight="1" x14ac:dyDescent="0.3">
      <c r="A774" s="660" t="s">
        <v>5085</v>
      </c>
      <c r="B774" s="661" t="s">
        <v>4402</v>
      </c>
      <c r="C774" s="661" t="s">
        <v>4441</v>
      </c>
      <c r="D774" s="661" t="s">
        <v>4452</v>
      </c>
      <c r="E774" s="661" t="s">
        <v>4453</v>
      </c>
      <c r="F774" s="664">
        <v>61</v>
      </c>
      <c r="G774" s="664">
        <v>14152</v>
      </c>
      <c r="H774" s="664">
        <v>1</v>
      </c>
      <c r="I774" s="664">
        <v>232</v>
      </c>
      <c r="J774" s="664">
        <v>157</v>
      </c>
      <c r="K774" s="664">
        <v>36468</v>
      </c>
      <c r="L774" s="664">
        <v>2.57687959299039</v>
      </c>
      <c r="M774" s="664">
        <v>232.28025477707007</v>
      </c>
      <c r="N774" s="664">
        <v>157</v>
      </c>
      <c r="O774" s="664">
        <v>36895</v>
      </c>
      <c r="P774" s="677">
        <v>2.6070520067834937</v>
      </c>
      <c r="Q774" s="665">
        <v>235</v>
      </c>
    </row>
    <row r="775" spans="1:17" ht="14.4" customHeight="1" x14ac:dyDescent="0.3">
      <c r="A775" s="660" t="s">
        <v>5085</v>
      </c>
      <c r="B775" s="661" t="s">
        <v>4402</v>
      </c>
      <c r="C775" s="661" t="s">
        <v>4441</v>
      </c>
      <c r="D775" s="661" t="s">
        <v>4454</v>
      </c>
      <c r="E775" s="661" t="s">
        <v>4455</v>
      </c>
      <c r="F775" s="664">
        <v>34</v>
      </c>
      <c r="G775" s="664">
        <v>3944</v>
      </c>
      <c r="H775" s="664">
        <v>1</v>
      </c>
      <c r="I775" s="664">
        <v>116</v>
      </c>
      <c r="J775" s="664">
        <v>31</v>
      </c>
      <c r="K775" s="664">
        <v>3606</v>
      </c>
      <c r="L775" s="664">
        <v>0.91430020283975655</v>
      </c>
      <c r="M775" s="664">
        <v>116.3225806451613</v>
      </c>
      <c r="N775" s="664">
        <v>35</v>
      </c>
      <c r="O775" s="664">
        <v>4130</v>
      </c>
      <c r="P775" s="677">
        <v>1.0471602434077079</v>
      </c>
      <c r="Q775" s="665">
        <v>118</v>
      </c>
    </row>
    <row r="776" spans="1:17" ht="14.4" customHeight="1" x14ac:dyDescent="0.3">
      <c r="A776" s="660" t="s">
        <v>5085</v>
      </c>
      <c r="B776" s="661" t="s">
        <v>4402</v>
      </c>
      <c r="C776" s="661" t="s">
        <v>4441</v>
      </c>
      <c r="D776" s="661" t="s">
        <v>4456</v>
      </c>
      <c r="E776" s="661" t="s">
        <v>4457</v>
      </c>
      <c r="F776" s="664">
        <v>2</v>
      </c>
      <c r="G776" s="664">
        <v>640</v>
      </c>
      <c r="H776" s="664">
        <v>1</v>
      </c>
      <c r="I776" s="664">
        <v>320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5085</v>
      </c>
      <c r="B777" s="661" t="s">
        <v>4402</v>
      </c>
      <c r="C777" s="661" t="s">
        <v>4441</v>
      </c>
      <c r="D777" s="661" t="s">
        <v>4458</v>
      </c>
      <c r="E777" s="661" t="s">
        <v>4459</v>
      </c>
      <c r="F777" s="664">
        <v>12</v>
      </c>
      <c r="G777" s="664">
        <v>5808</v>
      </c>
      <c r="H777" s="664">
        <v>1</v>
      </c>
      <c r="I777" s="664">
        <v>484</v>
      </c>
      <c r="J777" s="664"/>
      <c r="K777" s="664"/>
      <c r="L777" s="664"/>
      <c r="M777" s="664"/>
      <c r="N777" s="664">
        <v>5</v>
      </c>
      <c r="O777" s="664">
        <v>2435</v>
      </c>
      <c r="P777" s="677">
        <v>0.41924931129476584</v>
      </c>
      <c r="Q777" s="665">
        <v>487</v>
      </c>
    </row>
    <row r="778" spans="1:17" ht="14.4" customHeight="1" x14ac:dyDescent="0.3">
      <c r="A778" s="660" t="s">
        <v>5085</v>
      </c>
      <c r="B778" s="661" t="s">
        <v>4402</v>
      </c>
      <c r="C778" s="661" t="s">
        <v>4441</v>
      </c>
      <c r="D778" s="661" t="s">
        <v>4460</v>
      </c>
      <c r="E778" s="661" t="s">
        <v>4461</v>
      </c>
      <c r="F778" s="664">
        <v>11</v>
      </c>
      <c r="G778" s="664">
        <v>7447</v>
      </c>
      <c r="H778" s="664">
        <v>1</v>
      </c>
      <c r="I778" s="664">
        <v>677</v>
      </c>
      <c r="J778" s="664">
        <v>26</v>
      </c>
      <c r="K778" s="664">
        <v>17608</v>
      </c>
      <c r="L778" s="664">
        <v>2.3644420572042435</v>
      </c>
      <c r="M778" s="664">
        <v>677.23076923076928</v>
      </c>
      <c r="N778" s="664">
        <v>6</v>
      </c>
      <c r="O778" s="664">
        <v>4080</v>
      </c>
      <c r="P778" s="677">
        <v>0.54787162615818452</v>
      </c>
      <c r="Q778" s="665">
        <v>680</v>
      </c>
    </row>
    <row r="779" spans="1:17" ht="14.4" customHeight="1" x14ac:dyDescent="0.3">
      <c r="A779" s="660" t="s">
        <v>5085</v>
      </c>
      <c r="B779" s="661" t="s">
        <v>4402</v>
      </c>
      <c r="C779" s="661" t="s">
        <v>4441</v>
      </c>
      <c r="D779" s="661" t="s">
        <v>4464</v>
      </c>
      <c r="E779" s="661" t="s">
        <v>4459</v>
      </c>
      <c r="F779" s="664"/>
      <c r="G779" s="664"/>
      <c r="H779" s="664"/>
      <c r="I779" s="664"/>
      <c r="J779" s="664"/>
      <c r="K779" s="664"/>
      <c r="L779" s="664"/>
      <c r="M779" s="664"/>
      <c r="N779" s="664">
        <v>14</v>
      </c>
      <c r="O779" s="664">
        <v>7826</v>
      </c>
      <c r="P779" s="677"/>
      <c r="Q779" s="665">
        <v>559</v>
      </c>
    </row>
    <row r="780" spans="1:17" ht="14.4" customHeight="1" x14ac:dyDescent="0.3">
      <c r="A780" s="660" t="s">
        <v>5085</v>
      </c>
      <c r="B780" s="661" t="s">
        <v>4402</v>
      </c>
      <c r="C780" s="661" t="s">
        <v>4441</v>
      </c>
      <c r="D780" s="661" t="s">
        <v>4465</v>
      </c>
      <c r="E780" s="661" t="s">
        <v>4461</v>
      </c>
      <c r="F780" s="664"/>
      <c r="G780" s="664"/>
      <c r="H780" s="664"/>
      <c r="I780" s="664"/>
      <c r="J780" s="664">
        <v>7</v>
      </c>
      <c r="K780" s="664">
        <v>5222</v>
      </c>
      <c r="L780" s="664"/>
      <c r="M780" s="664">
        <v>746</v>
      </c>
      <c r="N780" s="664">
        <v>3</v>
      </c>
      <c r="O780" s="664">
        <v>2256</v>
      </c>
      <c r="P780" s="677"/>
      <c r="Q780" s="665">
        <v>752</v>
      </c>
    </row>
    <row r="781" spans="1:17" ht="14.4" customHeight="1" x14ac:dyDescent="0.3">
      <c r="A781" s="660" t="s">
        <v>5085</v>
      </c>
      <c r="B781" s="661" t="s">
        <v>4402</v>
      </c>
      <c r="C781" s="661" t="s">
        <v>4441</v>
      </c>
      <c r="D781" s="661" t="s">
        <v>4553</v>
      </c>
      <c r="E781" s="661" t="s">
        <v>4554</v>
      </c>
      <c r="F781" s="664">
        <v>70</v>
      </c>
      <c r="G781" s="664">
        <v>56210</v>
      </c>
      <c r="H781" s="664">
        <v>1</v>
      </c>
      <c r="I781" s="664">
        <v>803</v>
      </c>
      <c r="J781" s="664">
        <v>60</v>
      </c>
      <c r="K781" s="664">
        <v>48224</v>
      </c>
      <c r="L781" s="664">
        <v>0.85792563600782779</v>
      </c>
      <c r="M781" s="664">
        <v>803.73333333333335</v>
      </c>
      <c r="N781" s="664">
        <v>63</v>
      </c>
      <c r="O781" s="664">
        <v>50967</v>
      </c>
      <c r="P781" s="677">
        <v>0.90672478206724783</v>
      </c>
      <c r="Q781" s="665">
        <v>809</v>
      </c>
    </row>
    <row r="782" spans="1:17" ht="14.4" customHeight="1" x14ac:dyDescent="0.3">
      <c r="A782" s="660" t="s">
        <v>5085</v>
      </c>
      <c r="B782" s="661" t="s">
        <v>4402</v>
      </c>
      <c r="C782" s="661" t="s">
        <v>4441</v>
      </c>
      <c r="D782" s="661" t="s">
        <v>4466</v>
      </c>
      <c r="E782" s="661" t="s">
        <v>4467</v>
      </c>
      <c r="F782" s="664"/>
      <c r="G782" s="664"/>
      <c r="H782" s="664"/>
      <c r="I782" s="664"/>
      <c r="J782" s="664"/>
      <c r="K782" s="664"/>
      <c r="L782" s="664"/>
      <c r="M782" s="664"/>
      <c r="N782" s="664">
        <v>1</v>
      </c>
      <c r="O782" s="664">
        <v>449</v>
      </c>
      <c r="P782" s="677"/>
      <c r="Q782" s="665">
        <v>449</v>
      </c>
    </row>
    <row r="783" spans="1:17" ht="14.4" customHeight="1" x14ac:dyDescent="0.3">
      <c r="A783" s="660" t="s">
        <v>5085</v>
      </c>
      <c r="B783" s="661" t="s">
        <v>4402</v>
      </c>
      <c r="C783" s="661" t="s">
        <v>4441</v>
      </c>
      <c r="D783" s="661" t="s">
        <v>4470</v>
      </c>
      <c r="E783" s="661" t="s">
        <v>4471</v>
      </c>
      <c r="F783" s="664">
        <v>22</v>
      </c>
      <c r="G783" s="664">
        <v>4554</v>
      </c>
      <c r="H783" s="664">
        <v>1</v>
      </c>
      <c r="I783" s="664">
        <v>207</v>
      </c>
      <c r="J783" s="664">
        <v>23</v>
      </c>
      <c r="K783" s="664">
        <v>4767</v>
      </c>
      <c r="L783" s="664">
        <v>1.046772068511199</v>
      </c>
      <c r="M783" s="664">
        <v>207.2608695652174</v>
      </c>
      <c r="N783" s="664">
        <v>25</v>
      </c>
      <c r="O783" s="664">
        <v>5250</v>
      </c>
      <c r="P783" s="677">
        <v>1.1528326745718049</v>
      </c>
      <c r="Q783" s="665">
        <v>210</v>
      </c>
    </row>
    <row r="784" spans="1:17" ht="14.4" customHeight="1" x14ac:dyDescent="0.3">
      <c r="A784" s="660" t="s">
        <v>5085</v>
      </c>
      <c r="B784" s="661" t="s">
        <v>4402</v>
      </c>
      <c r="C784" s="661" t="s">
        <v>4441</v>
      </c>
      <c r="D784" s="661" t="s">
        <v>4474</v>
      </c>
      <c r="E784" s="661" t="s">
        <v>4475</v>
      </c>
      <c r="F784" s="664"/>
      <c r="G784" s="664"/>
      <c r="H784" s="664"/>
      <c r="I784" s="664"/>
      <c r="J784" s="664">
        <v>1</v>
      </c>
      <c r="K784" s="664">
        <v>327</v>
      </c>
      <c r="L784" s="664"/>
      <c r="M784" s="664">
        <v>327</v>
      </c>
      <c r="N784" s="664">
        <v>6</v>
      </c>
      <c r="O784" s="664">
        <v>1986</v>
      </c>
      <c r="P784" s="677"/>
      <c r="Q784" s="665">
        <v>331</v>
      </c>
    </row>
    <row r="785" spans="1:17" ht="14.4" customHeight="1" x14ac:dyDescent="0.3">
      <c r="A785" s="660" t="s">
        <v>5085</v>
      </c>
      <c r="B785" s="661" t="s">
        <v>4402</v>
      </c>
      <c r="C785" s="661" t="s">
        <v>4441</v>
      </c>
      <c r="D785" s="661" t="s">
        <v>4478</v>
      </c>
      <c r="E785" s="661" t="s">
        <v>4479</v>
      </c>
      <c r="F785" s="664">
        <v>91</v>
      </c>
      <c r="G785" s="664">
        <v>7462</v>
      </c>
      <c r="H785" s="664">
        <v>1</v>
      </c>
      <c r="I785" s="664">
        <v>82</v>
      </c>
      <c r="J785" s="664">
        <v>26</v>
      </c>
      <c r="K785" s="664">
        <v>2148</v>
      </c>
      <c r="L785" s="664">
        <v>0.2878584829804342</v>
      </c>
      <c r="M785" s="664">
        <v>82.615384615384613</v>
      </c>
      <c r="N785" s="664">
        <v>34</v>
      </c>
      <c r="O785" s="664">
        <v>2890</v>
      </c>
      <c r="P785" s="677">
        <v>0.3872956311980702</v>
      </c>
      <c r="Q785" s="665">
        <v>85</v>
      </c>
    </row>
    <row r="786" spans="1:17" ht="14.4" customHeight="1" x14ac:dyDescent="0.3">
      <c r="A786" s="660" t="s">
        <v>5085</v>
      </c>
      <c r="B786" s="661" t="s">
        <v>4402</v>
      </c>
      <c r="C786" s="661" t="s">
        <v>4441</v>
      </c>
      <c r="D786" s="661" t="s">
        <v>4555</v>
      </c>
      <c r="E786" s="661" t="s">
        <v>4554</v>
      </c>
      <c r="F786" s="664">
        <v>2</v>
      </c>
      <c r="G786" s="664">
        <v>1858</v>
      </c>
      <c r="H786" s="664">
        <v>1</v>
      </c>
      <c r="I786" s="664">
        <v>929</v>
      </c>
      <c r="J786" s="664">
        <v>12</v>
      </c>
      <c r="K786" s="664">
        <v>11148</v>
      </c>
      <c r="L786" s="664">
        <v>6</v>
      </c>
      <c r="M786" s="664">
        <v>929</v>
      </c>
      <c r="N786" s="664">
        <v>16</v>
      </c>
      <c r="O786" s="664">
        <v>14960</v>
      </c>
      <c r="P786" s="677">
        <v>8.0516684607104416</v>
      </c>
      <c r="Q786" s="665">
        <v>935</v>
      </c>
    </row>
    <row r="787" spans="1:17" ht="14.4" customHeight="1" x14ac:dyDescent="0.3">
      <c r="A787" s="660" t="s">
        <v>5085</v>
      </c>
      <c r="B787" s="661" t="s">
        <v>4402</v>
      </c>
      <c r="C787" s="661" t="s">
        <v>4441</v>
      </c>
      <c r="D787" s="661" t="s">
        <v>4486</v>
      </c>
      <c r="E787" s="661" t="s">
        <v>4487</v>
      </c>
      <c r="F787" s="664">
        <v>2</v>
      </c>
      <c r="G787" s="664">
        <v>0</v>
      </c>
      <c r="H787" s="664"/>
      <c r="I787" s="664">
        <v>0</v>
      </c>
      <c r="J787" s="664"/>
      <c r="K787" s="664"/>
      <c r="L787" s="664"/>
      <c r="M787" s="664"/>
      <c r="N787" s="664"/>
      <c r="O787" s="664"/>
      <c r="P787" s="677"/>
      <c r="Q787" s="665"/>
    </row>
    <row r="788" spans="1:17" ht="14.4" customHeight="1" x14ac:dyDescent="0.3">
      <c r="A788" s="660" t="s">
        <v>5085</v>
      </c>
      <c r="B788" s="661" t="s">
        <v>4402</v>
      </c>
      <c r="C788" s="661" t="s">
        <v>4441</v>
      </c>
      <c r="D788" s="661" t="s">
        <v>4556</v>
      </c>
      <c r="E788" s="661" t="s">
        <v>4554</v>
      </c>
      <c r="F788" s="664">
        <v>33</v>
      </c>
      <c r="G788" s="664">
        <v>24222</v>
      </c>
      <c r="H788" s="664">
        <v>1</v>
      </c>
      <c r="I788" s="664">
        <v>734</v>
      </c>
      <c r="J788" s="664">
        <v>39</v>
      </c>
      <c r="K788" s="664">
        <v>28640</v>
      </c>
      <c r="L788" s="664">
        <v>1.1823961687721907</v>
      </c>
      <c r="M788" s="664">
        <v>734.35897435897436</v>
      </c>
      <c r="N788" s="664">
        <v>56</v>
      </c>
      <c r="O788" s="664">
        <v>41272</v>
      </c>
      <c r="P788" s="677">
        <v>1.7039055404178021</v>
      </c>
      <c r="Q788" s="665">
        <v>737</v>
      </c>
    </row>
    <row r="789" spans="1:17" ht="14.4" customHeight="1" x14ac:dyDescent="0.3">
      <c r="A789" s="660" t="s">
        <v>5085</v>
      </c>
      <c r="B789" s="661" t="s">
        <v>4402</v>
      </c>
      <c r="C789" s="661" t="s">
        <v>4441</v>
      </c>
      <c r="D789" s="661" t="s">
        <v>4557</v>
      </c>
      <c r="E789" s="661" t="s">
        <v>4558</v>
      </c>
      <c r="F789" s="664">
        <v>14</v>
      </c>
      <c r="G789" s="664">
        <v>7336</v>
      </c>
      <c r="H789" s="664">
        <v>1</v>
      </c>
      <c r="I789" s="664">
        <v>524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5085</v>
      </c>
      <c r="B790" s="661" t="s">
        <v>4402</v>
      </c>
      <c r="C790" s="661" t="s">
        <v>4441</v>
      </c>
      <c r="D790" s="661" t="s">
        <v>4496</v>
      </c>
      <c r="E790" s="661" t="s">
        <v>4497</v>
      </c>
      <c r="F790" s="664">
        <v>18</v>
      </c>
      <c r="G790" s="664">
        <v>5328</v>
      </c>
      <c r="H790" s="664">
        <v>1</v>
      </c>
      <c r="I790" s="664">
        <v>296</v>
      </c>
      <c r="J790" s="664">
        <v>1</v>
      </c>
      <c r="K790" s="664">
        <v>298</v>
      </c>
      <c r="L790" s="664">
        <v>5.5930930930930933E-2</v>
      </c>
      <c r="M790" s="664">
        <v>298</v>
      </c>
      <c r="N790" s="664"/>
      <c r="O790" s="664"/>
      <c r="P790" s="677"/>
      <c r="Q790" s="665"/>
    </row>
    <row r="791" spans="1:17" ht="14.4" customHeight="1" x14ac:dyDescent="0.3">
      <c r="A791" s="660" t="s">
        <v>5085</v>
      </c>
      <c r="B791" s="661" t="s">
        <v>4402</v>
      </c>
      <c r="C791" s="661" t="s">
        <v>4441</v>
      </c>
      <c r="D791" s="661" t="s">
        <v>4559</v>
      </c>
      <c r="E791" s="661" t="s">
        <v>4471</v>
      </c>
      <c r="F791" s="664">
        <v>10</v>
      </c>
      <c r="G791" s="664">
        <v>1720</v>
      </c>
      <c r="H791" s="664">
        <v>1</v>
      </c>
      <c r="I791" s="664">
        <v>172</v>
      </c>
      <c r="J791" s="664">
        <v>11</v>
      </c>
      <c r="K791" s="664">
        <v>1898</v>
      </c>
      <c r="L791" s="664">
        <v>1.1034883720930233</v>
      </c>
      <c r="M791" s="664">
        <v>172.54545454545453</v>
      </c>
      <c r="N791" s="664">
        <v>15</v>
      </c>
      <c r="O791" s="664">
        <v>2610</v>
      </c>
      <c r="P791" s="677">
        <v>1.5174418604651163</v>
      </c>
      <c r="Q791" s="665">
        <v>174</v>
      </c>
    </row>
    <row r="792" spans="1:17" ht="14.4" customHeight="1" x14ac:dyDescent="0.3">
      <c r="A792" s="660" t="s">
        <v>5085</v>
      </c>
      <c r="B792" s="661" t="s">
        <v>4402</v>
      </c>
      <c r="C792" s="661" t="s">
        <v>4441</v>
      </c>
      <c r="D792" s="661" t="s">
        <v>4500</v>
      </c>
      <c r="E792" s="661" t="s">
        <v>4497</v>
      </c>
      <c r="F792" s="664">
        <v>30</v>
      </c>
      <c r="G792" s="664">
        <v>10950</v>
      </c>
      <c r="H792" s="664">
        <v>1</v>
      </c>
      <c r="I792" s="664">
        <v>365</v>
      </c>
      <c r="J792" s="664">
        <v>15</v>
      </c>
      <c r="K792" s="664">
        <v>5475</v>
      </c>
      <c r="L792" s="664">
        <v>0.5</v>
      </c>
      <c r="M792" s="664">
        <v>365</v>
      </c>
      <c r="N792" s="664"/>
      <c r="O792" s="664"/>
      <c r="P792" s="677"/>
      <c r="Q792" s="665"/>
    </row>
    <row r="793" spans="1:17" ht="14.4" customHeight="1" x14ac:dyDescent="0.3">
      <c r="A793" s="660" t="s">
        <v>5085</v>
      </c>
      <c r="B793" s="661" t="s">
        <v>4402</v>
      </c>
      <c r="C793" s="661" t="s">
        <v>4441</v>
      </c>
      <c r="D793" s="661" t="s">
        <v>4507</v>
      </c>
      <c r="E793" s="661" t="s">
        <v>4508</v>
      </c>
      <c r="F793" s="664">
        <v>1</v>
      </c>
      <c r="G793" s="664">
        <v>269</v>
      </c>
      <c r="H793" s="664">
        <v>1</v>
      </c>
      <c r="I793" s="664">
        <v>269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5085</v>
      </c>
      <c r="B794" s="661" t="s">
        <v>4402</v>
      </c>
      <c r="C794" s="661" t="s">
        <v>4441</v>
      </c>
      <c r="D794" s="661" t="s">
        <v>4560</v>
      </c>
      <c r="E794" s="661" t="s">
        <v>4561</v>
      </c>
      <c r="F794" s="664">
        <v>1</v>
      </c>
      <c r="G794" s="664">
        <v>100</v>
      </c>
      <c r="H794" s="664">
        <v>1</v>
      </c>
      <c r="I794" s="664">
        <v>100</v>
      </c>
      <c r="J794" s="664"/>
      <c r="K794" s="664"/>
      <c r="L794" s="664"/>
      <c r="M794" s="664"/>
      <c r="N794" s="664"/>
      <c r="O794" s="664"/>
      <c r="P794" s="677"/>
      <c r="Q794" s="665"/>
    </row>
    <row r="795" spans="1:17" ht="14.4" customHeight="1" x14ac:dyDescent="0.3">
      <c r="A795" s="660" t="s">
        <v>5085</v>
      </c>
      <c r="B795" s="661" t="s">
        <v>4402</v>
      </c>
      <c r="C795" s="661" t="s">
        <v>4441</v>
      </c>
      <c r="D795" s="661" t="s">
        <v>4511</v>
      </c>
      <c r="E795" s="661" t="s">
        <v>4467</v>
      </c>
      <c r="F795" s="664"/>
      <c r="G795" s="664"/>
      <c r="H795" s="664"/>
      <c r="I795" s="664"/>
      <c r="J795" s="664"/>
      <c r="K795" s="664"/>
      <c r="L795" s="664"/>
      <c r="M795" s="664"/>
      <c r="N795" s="664">
        <v>1</v>
      </c>
      <c r="O795" s="664">
        <v>340</v>
      </c>
      <c r="P795" s="677"/>
      <c r="Q795" s="665">
        <v>340</v>
      </c>
    </row>
    <row r="796" spans="1:17" ht="14.4" customHeight="1" x14ac:dyDescent="0.3">
      <c r="A796" s="660" t="s">
        <v>5085</v>
      </c>
      <c r="B796" s="661" t="s">
        <v>4402</v>
      </c>
      <c r="C796" s="661" t="s">
        <v>4441</v>
      </c>
      <c r="D796" s="661" t="s">
        <v>4579</v>
      </c>
      <c r="E796" s="661" t="s">
        <v>4554</v>
      </c>
      <c r="F796" s="664"/>
      <c r="G796" s="664"/>
      <c r="H796" s="664"/>
      <c r="I796" s="664"/>
      <c r="J796" s="664">
        <v>6</v>
      </c>
      <c r="K796" s="664">
        <v>5160</v>
      </c>
      <c r="L796" s="664"/>
      <c r="M796" s="664">
        <v>860</v>
      </c>
      <c r="N796" s="664">
        <v>18</v>
      </c>
      <c r="O796" s="664">
        <v>15534</v>
      </c>
      <c r="P796" s="677"/>
      <c r="Q796" s="665">
        <v>863</v>
      </c>
    </row>
    <row r="797" spans="1:17" ht="14.4" customHeight="1" x14ac:dyDescent="0.3">
      <c r="A797" s="660" t="s">
        <v>5085</v>
      </c>
      <c r="B797" s="661" t="s">
        <v>4402</v>
      </c>
      <c r="C797" s="661" t="s">
        <v>4441</v>
      </c>
      <c r="D797" s="661" t="s">
        <v>4566</v>
      </c>
      <c r="E797" s="661" t="s">
        <v>4564</v>
      </c>
      <c r="F797" s="664"/>
      <c r="G797" s="664"/>
      <c r="H797" s="664"/>
      <c r="I797" s="664"/>
      <c r="J797" s="664">
        <v>2</v>
      </c>
      <c r="K797" s="664">
        <v>1216</v>
      </c>
      <c r="L797" s="664"/>
      <c r="M797" s="664">
        <v>608</v>
      </c>
      <c r="N797" s="664">
        <v>1</v>
      </c>
      <c r="O797" s="664">
        <v>611</v>
      </c>
      <c r="P797" s="677"/>
      <c r="Q797" s="665">
        <v>611</v>
      </c>
    </row>
    <row r="798" spans="1:17" ht="14.4" customHeight="1" x14ac:dyDescent="0.3">
      <c r="A798" s="660" t="s">
        <v>5085</v>
      </c>
      <c r="B798" s="661" t="s">
        <v>4402</v>
      </c>
      <c r="C798" s="661" t="s">
        <v>4441</v>
      </c>
      <c r="D798" s="661" t="s">
        <v>4563</v>
      </c>
      <c r="E798" s="661" t="s">
        <v>4564</v>
      </c>
      <c r="F798" s="664"/>
      <c r="G798" s="664"/>
      <c r="H798" s="664"/>
      <c r="I798" s="664"/>
      <c r="J798" s="664"/>
      <c r="K798" s="664"/>
      <c r="L798" s="664"/>
      <c r="M798" s="664"/>
      <c r="N798" s="664">
        <v>2</v>
      </c>
      <c r="O798" s="664">
        <v>1050</v>
      </c>
      <c r="P798" s="677"/>
      <c r="Q798" s="665">
        <v>525</v>
      </c>
    </row>
    <row r="799" spans="1:17" ht="14.4" customHeight="1" x14ac:dyDescent="0.3">
      <c r="A799" s="660" t="s">
        <v>5086</v>
      </c>
      <c r="B799" s="661" t="s">
        <v>4402</v>
      </c>
      <c r="C799" s="661" t="s">
        <v>4430</v>
      </c>
      <c r="D799" s="661" t="s">
        <v>4551</v>
      </c>
      <c r="E799" s="661" t="s">
        <v>4552</v>
      </c>
      <c r="F799" s="664">
        <v>1</v>
      </c>
      <c r="G799" s="664">
        <v>904.75</v>
      </c>
      <c r="H799" s="664">
        <v>1</v>
      </c>
      <c r="I799" s="664">
        <v>904.75</v>
      </c>
      <c r="J799" s="664">
        <v>6</v>
      </c>
      <c r="K799" s="664">
        <v>5428.5</v>
      </c>
      <c r="L799" s="664">
        <v>6</v>
      </c>
      <c r="M799" s="664">
        <v>904.75</v>
      </c>
      <c r="N799" s="664">
        <v>4</v>
      </c>
      <c r="O799" s="664">
        <v>3619</v>
      </c>
      <c r="P799" s="677">
        <v>4</v>
      </c>
      <c r="Q799" s="665">
        <v>904.75</v>
      </c>
    </row>
    <row r="800" spans="1:17" ht="14.4" customHeight="1" x14ac:dyDescent="0.3">
      <c r="A800" s="660" t="s">
        <v>5086</v>
      </c>
      <c r="B800" s="661" t="s">
        <v>4402</v>
      </c>
      <c r="C800" s="661" t="s">
        <v>4430</v>
      </c>
      <c r="D800" s="661" t="s">
        <v>4433</v>
      </c>
      <c r="E800" s="661" t="s">
        <v>4434</v>
      </c>
      <c r="F800" s="664"/>
      <c r="G800" s="664"/>
      <c r="H800" s="664"/>
      <c r="I800" s="664"/>
      <c r="J800" s="664">
        <v>1</v>
      </c>
      <c r="K800" s="664">
        <v>242.64</v>
      </c>
      <c r="L800" s="664"/>
      <c r="M800" s="664">
        <v>242.64</v>
      </c>
      <c r="N800" s="664"/>
      <c r="O800" s="664"/>
      <c r="P800" s="677"/>
      <c r="Q800" s="665"/>
    </row>
    <row r="801" spans="1:17" ht="14.4" customHeight="1" x14ac:dyDescent="0.3">
      <c r="A801" s="660" t="s">
        <v>5086</v>
      </c>
      <c r="B801" s="661" t="s">
        <v>4402</v>
      </c>
      <c r="C801" s="661" t="s">
        <v>4441</v>
      </c>
      <c r="D801" s="661" t="s">
        <v>4452</v>
      </c>
      <c r="E801" s="661" t="s">
        <v>4453</v>
      </c>
      <c r="F801" s="664">
        <v>50</v>
      </c>
      <c r="G801" s="664">
        <v>11600</v>
      </c>
      <c r="H801" s="664">
        <v>1</v>
      </c>
      <c r="I801" s="664">
        <v>232</v>
      </c>
      <c r="J801" s="664">
        <v>95</v>
      </c>
      <c r="K801" s="664">
        <v>22090</v>
      </c>
      <c r="L801" s="664">
        <v>1.9043103448275862</v>
      </c>
      <c r="M801" s="664">
        <v>232.52631578947367</v>
      </c>
      <c r="N801" s="664">
        <v>78</v>
      </c>
      <c r="O801" s="664">
        <v>18330</v>
      </c>
      <c r="P801" s="677">
        <v>1.5801724137931035</v>
      </c>
      <c r="Q801" s="665">
        <v>235</v>
      </c>
    </row>
    <row r="802" spans="1:17" ht="14.4" customHeight="1" x14ac:dyDescent="0.3">
      <c r="A802" s="660" t="s">
        <v>5086</v>
      </c>
      <c r="B802" s="661" t="s">
        <v>4402</v>
      </c>
      <c r="C802" s="661" t="s">
        <v>4441</v>
      </c>
      <c r="D802" s="661" t="s">
        <v>4454</v>
      </c>
      <c r="E802" s="661" t="s">
        <v>4455</v>
      </c>
      <c r="F802" s="664">
        <v>15</v>
      </c>
      <c r="G802" s="664">
        <v>1740</v>
      </c>
      <c r="H802" s="664">
        <v>1</v>
      </c>
      <c r="I802" s="664">
        <v>116</v>
      </c>
      <c r="J802" s="664">
        <v>14</v>
      </c>
      <c r="K802" s="664">
        <v>1636</v>
      </c>
      <c r="L802" s="664">
        <v>0.94022988505747129</v>
      </c>
      <c r="M802" s="664">
        <v>116.85714285714286</v>
      </c>
      <c r="N802" s="664">
        <v>14</v>
      </c>
      <c r="O802" s="664">
        <v>1652</v>
      </c>
      <c r="P802" s="677">
        <v>0.94942528735632181</v>
      </c>
      <c r="Q802" s="665">
        <v>118</v>
      </c>
    </row>
    <row r="803" spans="1:17" ht="14.4" customHeight="1" x14ac:dyDescent="0.3">
      <c r="A803" s="660" t="s">
        <v>5086</v>
      </c>
      <c r="B803" s="661" t="s">
        <v>4402</v>
      </c>
      <c r="C803" s="661" t="s">
        <v>4441</v>
      </c>
      <c r="D803" s="661" t="s">
        <v>4456</v>
      </c>
      <c r="E803" s="661" t="s">
        <v>4457</v>
      </c>
      <c r="F803" s="664">
        <v>2</v>
      </c>
      <c r="G803" s="664">
        <v>640</v>
      </c>
      <c r="H803" s="664">
        <v>1</v>
      </c>
      <c r="I803" s="664">
        <v>320</v>
      </c>
      <c r="J803" s="664"/>
      <c r="K803" s="664"/>
      <c r="L803" s="664"/>
      <c r="M803" s="664"/>
      <c r="N803" s="664">
        <v>3</v>
      </c>
      <c r="O803" s="664">
        <v>969</v>
      </c>
      <c r="P803" s="677">
        <v>1.5140625000000001</v>
      </c>
      <c r="Q803" s="665">
        <v>323</v>
      </c>
    </row>
    <row r="804" spans="1:17" ht="14.4" customHeight="1" x14ac:dyDescent="0.3">
      <c r="A804" s="660" t="s">
        <v>5086</v>
      </c>
      <c r="B804" s="661" t="s">
        <v>4402</v>
      </c>
      <c r="C804" s="661" t="s">
        <v>4441</v>
      </c>
      <c r="D804" s="661" t="s">
        <v>4458</v>
      </c>
      <c r="E804" s="661" t="s">
        <v>4459</v>
      </c>
      <c r="F804" s="664">
        <v>8</v>
      </c>
      <c r="G804" s="664">
        <v>3872</v>
      </c>
      <c r="H804" s="664">
        <v>1</v>
      </c>
      <c r="I804" s="664">
        <v>484</v>
      </c>
      <c r="J804" s="664"/>
      <c r="K804" s="664"/>
      <c r="L804" s="664"/>
      <c r="M804" s="664"/>
      <c r="N804" s="664"/>
      <c r="O804" s="664"/>
      <c r="P804" s="677"/>
      <c r="Q804" s="665"/>
    </row>
    <row r="805" spans="1:17" ht="14.4" customHeight="1" x14ac:dyDescent="0.3">
      <c r="A805" s="660" t="s">
        <v>5086</v>
      </c>
      <c r="B805" s="661" t="s">
        <v>4402</v>
      </c>
      <c r="C805" s="661" t="s">
        <v>4441</v>
      </c>
      <c r="D805" s="661" t="s">
        <v>4460</v>
      </c>
      <c r="E805" s="661" t="s">
        <v>4461</v>
      </c>
      <c r="F805" s="664">
        <v>7</v>
      </c>
      <c r="G805" s="664">
        <v>4739</v>
      </c>
      <c r="H805" s="664">
        <v>1</v>
      </c>
      <c r="I805" s="664">
        <v>677</v>
      </c>
      <c r="J805" s="664"/>
      <c r="K805" s="664"/>
      <c r="L805" s="664"/>
      <c r="M805" s="664"/>
      <c r="N805" s="664"/>
      <c r="O805" s="664"/>
      <c r="P805" s="677"/>
      <c r="Q805" s="665"/>
    </row>
    <row r="806" spans="1:17" ht="14.4" customHeight="1" x14ac:dyDescent="0.3">
      <c r="A806" s="660" t="s">
        <v>5086</v>
      </c>
      <c r="B806" s="661" t="s">
        <v>4402</v>
      </c>
      <c r="C806" s="661" t="s">
        <v>4441</v>
      </c>
      <c r="D806" s="661" t="s">
        <v>4464</v>
      </c>
      <c r="E806" s="661" t="s">
        <v>4459</v>
      </c>
      <c r="F806" s="664">
        <v>6</v>
      </c>
      <c r="G806" s="664">
        <v>3318</v>
      </c>
      <c r="H806" s="664">
        <v>1</v>
      </c>
      <c r="I806" s="664">
        <v>553</v>
      </c>
      <c r="J806" s="664">
        <v>17</v>
      </c>
      <c r="K806" s="664">
        <v>9433</v>
      </c>
      <c r="L806" s="664">
        <v>2.8429776974080774</v>
      </c>
      <c r="M806" s="664">
        <v>554.88235294117646</v>
      </c>
      <c r="N806" s="664">
        <v>17</v>
      </c>
      <c r="O806" s="664">
        <v>9503</v>
      </c>
      <c r="P806" s="677">
        <v>2.8640747438215794</v>
      </c>
      <c r="Q806" s="665">
        <v>559</v>
      </c>
    </row>
    <row r="807" spans="1:17" ht="14.4" customHeight="1" x14ac:dyDescent="0.3">
      <c r="A807" s="660" t="s">
        <v>5086</v>
      </c>
      <c r="B807" s="661" t="s">
        <v>4402</v>
      </c>
      <c r="C807" s="661" t="s">
        <v>4441</v>
      </c>
      <c r="D807" s="661" t="s">
        <v>4465</v>
      </c>
      <c r="E807" s="661" t="s">
        <v>4461</v>
      </c>
      <c r="F807" s="664">
        <v>2</v>
      </c>
      <c r="G807" s="664">
        <v>1492</v>
      </c>
      <c r="H807" s="664">
        <v>1</v>
      </c>
      <c r="I807" s="664">
        <v>746</v>
      </c>
      <c r="J807" s="664"/>
      <c r="K807" s="664"/>
      <c r="L807" s="664"/>
      <c r="M807" s="664"/>
      <c r="N807" s="664"/>
      <c r="O807" s="664"/>
      <c r="P807" s="677"/>
      <c r="Q807" s="665"/>
    </row>
    <row r="808" spans="1:17" ht="14.4" customHeight="1" x14ac:dyDescent="0.3">
      <c r="A808" s="660" t="s">
        <v>5086</v>
      </c>
      <c r="B808" s="661" t="s">
        <v>4402</v>
      </c>
      <c r="C808" s="661" t="s">
        <v>4441</v>
      </c>
      <c r="D808" s="661" t="s">
        <v>4553</v>
      </c>
      <c r="E808" s="661" t="s">
        <v>4554</v>
      </c>
      <c r="F808" s="664">
        <v>60</v>
      </c>
      <c r="G808" s="664">
        <v>48180</v>
      </c>
      <c r="H808" s="664">
        <v>1</v>
      </c>
      <c r="I808" s="664">
        <v>803</v>
      </c>
      <c r="J808" s="664">
        <v>63</v>
      </c>
      <c r="K808" s="664">
        <v>50645</v>
      </c>
      <c r="L808" s="664">
        <v>1.051162308011623</v>
      </c>
      <c r="M808" s="664">
        <v>803.88888888888891</v>
      </c>
      <c r="N808" s="664">
        <v>32</v>
      </c>
      <c r="O808" s="664">
        <v>25888</v>
      </c>
      <c r="P808" s="677">
        <v>0.53731838937318388</v>
      </c>
      <c r="Q808" s="665">
        <v>809</v>
      </c>
    </row>
    <row r="809" spans="1:17" ht="14.4" customHeight="1" x14ac:dyDescent="0.3">
      <c r="A809" s="660" t="s">
        <v>5086</v>
      </c>
      <c r="B809" s="661" t="s">
        <v>4402</v>
      </c>
      <c r="C809" s="661" t="s">
        <v>4441</v>
      </c>
      <c r="D809" s="661" t="s">
        <v>4466</v>
      </c>
      <c r="E809" s="661" t="s">
        <v>4467</v>
      </c>
      <c r="F809" s="664"/>
      <c r="G809" s="664"/>
      <c r="H809" s="664"/>
      <c r="I809" s="664"/>
      <c r="J809" s="664">
        <v>2</v>
      </c>
      <c r="K809" s="664">
        <v>885</v>
      </c>
      <c r="L809" s="664"/>
      <c r="M809" s="664">
        <v>442.5</v>
      </c>
      <c r="N809" s="664">
        <v>11</v>
      </c>
      <c r="O809" s="664">
        <v>4939</v>
      </c>
      <c r="P809" s="677"/>
      <c r="Q809" s="665">
        <v>449</v>
      </c>
    </row>
    <row r="810" spans="1:17" ht="14.4" customHeight="1" x14ac:dyDescent="0.3">
      <c r="A810" s="660" t="s">
        <v>5086</v>
      </c>
      <c r="B810" s="661" t="s">
        <v>4402</v>
      </c>
      <c r="C810" s="661" t="s">
        <v>4441</v>
      </c>
      <c r="D810" s="661" t="s">
        <v>4468</v>
      </c>
      <c r="E810" s="661" t="s">
        <v>4469</v>
      </c>
      <c r="F810" s="664"/>
      <c r="G810" s="664"/>
      <c r="H810" s="664"/>
      <c r="I810" s="664"/>
      <c r="J810" s="664">
        <v>2</v>
      </c>
      <c r="K810" s="664">
        <v>862</v>
      </c>
      <c r="L810" s="664"/>
      <c r="M810" s="664">
        <v>431</v>
      </c>
      <c r="N810" s="664"/>
      <c r="O810" s="664"/>
      <c r="P810" s="677"/>
      <c r="Q810" s="665"/>
    </row>
    <row r="811" spans="1:17" ht="14.4" customHeight="1" x14ac:dyDescent="0.3">
      <c r="A811" s="660" t="s">
        <v>5086</v>
      </c>
      <c r="B811" s="661" t="s">
        <v>4402</v>
      </c>
      <c r="C811" s="661" t="s">
        <v>4441</v>
      </c>
      <c r="D811" s="661" t="s">
        <v>4575</v>
      </c>
      <c r="E811" s="661" t="s">
        <v>4506</v>
      </c>
      <c r="F811" s="664"/>
      <c r="G811" s="664"/>
      <c r="H811" s="664"/>
      <c r="I811" s="664"/>
      <c r="J811" s="664">
        <v>1</v>
      </c>
      <c r="K811" s="664">
        <v>712</v>
      </c>
      <c r="L811" s="664"/>
      <c r="M811" s="664">
        <v>712</v>
      </c>
      <c r="N811" s="664"/>
      <c r="O811" s="664"/>
      <c r="P811" s="677"/>
      <c r="Q811" s="665"/>
    </row>
    <row r="812" spans="1:17" ht="14.4" customHeight="1" x14ac:dyDescent="0.3">
      <c r="A812" s="660" t="s">
        <v>5086</v>
      </c>
      <c r="B812" s="661" t="s">
        <v>4402</v>
      </c>
      <c r="C812" s="661" t="s">
        <v>4441</v>
      </c>
      <c r="D812" s="661" t="s">
        <v>4470</v>
      </c>
      <c r="E812" s="661" t="s">
        <v>4471</v>
      </c>
      <c r="F812" s="664">
        <v>12</v>
      </c>
      <c r="G812" s="664">
        <v>2484</v>
      </c>
      <c r="H812" s="664">
        <v>1</v>
      </c>
      <c r="I812" s="664">
        <v>207</v>
      </c>
      <c r="J812" s="664">
        <v>12</v>
      </c>
      <c r="K812" s="664">
        <v>2490</v>
      </c>
      <c r="L812" s="664">
        <v>1.0024154589371981</v>
      </c>
      <c r="M812" s="664">
        <v>207.5</v>
      </c>
      <c r="N812" s="664">
        <v>8</v>
      </c>
      <c r="O812" s="664">
        <v>1680</v>
      </c>
      <c r="P812" s="677">
        <v>0.67632850241545894</v>
      </c>
      <c r="Q812" s="665">
        <v>210</v>
      </c>
    </row>
    <row r="813" spans="1:17" ht="14.4" customHeight="1" x14ac:dyDescent="0.3">
      <c r="A813" s="660" t="s">
        <v>5086</v>
      </c>
      <c r="B813" s="661" t="s">
        <v>4402</v>
      </c>
      <c r="C813" s="661" t="s">
        <v>4441</v>
      </c>
      <c r="D813" s="661" t="s">
        <v>4474</v>
      </c>
      <c r="E813" s="661" t="s">
        <v>4475</v>
      </c>
      <c r="F813" s="664">
        <v>6</v>
      </c>
      <c r="G813" s="664">
        <v>1962</v>
      </c>
      <c r="H813" s="664">
        <v>1</v>
      </c>
      <c r="I813" s="664">
        <v>327</v>
      </c>
      <c r="J813" s="664">
        <v>3</v>
      </c>
      <c r="K813" s="664">
        <v>981</v>
      </c>
      <c r="L813" s="664">
        <v>0.5</v>
      </c>
      <c r="M813" s="664">
        <v>327</v>
      </c>
      <c r="N813" s="664">
        <v>5</v>
      </c>
      <c r="O813" s="664">
        <v>1655</v>
      </c>
      <c r="P813" s="677">
        <v>0.84352701325178392</v>
      </c>
      <c r="Q813" s="665">
        <v>331</v>
      </c>
    </row>
    <row r="814" spans="1:17" ht="14.4" customHeight="1" x14ac:dyDescent="0.3">
      <c r="A814" s="660" t="s">
        <v>5086</v>
      </c>
      <c r="B814" s="661" t="s">
        <v>4402</v>
      </c>
      <c r="C814" s="661" t="s">
        <v>4441</v>
      </c>
      <c r="D814" s="661" t="s">
        <v>4478</v>
      </c>
      <c r="E814" s="661" t="s">
        <v>4479</v>
      </c>
      <c r="F814" s="664">
        <v>97</v>
      </c>
      <c r="G814" s="664">
        <v>7954</v>
      </c>
      <c r="H814" s="664">
        <v>1</v>
      </c>
      <c r="I814" s="664">
        <v>82</v>
      </c>
      <c r="J814" s="664">
        <v>122</v>
      </c>
      <c r="K814" s="664">
        <v>10078</v>
      </c>
      <c r="L814" s="664">
        <v>1.2670354538596933</v>
      </c>
      <c r="M814" s="664">
        <v>82.606557377049185</v>
      </c>
      <c r="N814" s="664">
        <v>88</v>
      </c>
      <c r="O814" s="664">
        <v>7480</v>
      </c>
      <c r="P814" s="677">
        <v>0.94040734221775213</v>
      </c>
      <c r="Q814" s="665">
        <v>85</v>
      </c>
    </row>
    <row r="815" spans="1:17" ht="14.4" customHeight="1" x14ac:dyDescent="0.3">
      <c r="A815" s="660" t="s">
        <v>5086</v>
      </c>
      <c r="B815" s="661" t="s">
        <v>4402</v>
      </c>
      <c r="C815" s="661" t="s">
        <v>4441</v>
      </c>
      <c r="D815" s="661" t="s">
        <v>4482</v>
      </c>
      <c r="E815" s="661" t="s">
        <v>4483</v>
      </c>
      <c r="F815" s="664">
        <v>2</v>
      </c>
      <c r="G815" s="664">
        <v>1406</v>
      </c>
      <c r="H815" s="664">
        <v>1</v>
      </c>
      <c r="I815" s="664">
        <v>703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5086</v>
      </c>
      <c r="B816" s="661" t="s">
        <v>4402</v>
      </c>
      <c r="C816" s="661" t="s">
        <v>4441</v>
      </c>
      <c r="D816" s="661" t="s">
        <v>4555</v>
      </c>
      <c r="E816" s="661" t="s">
        <v>4554</v>
      </c>
      <c r="F816" s="664">
        <v>26</v>
      </c>
      <c r="G816" s="664">
        <v>24154</v>
      </c>
      <c r="H816" s="664">
        <v>1</v>
      </c>
      <c r="I816" s="664">
        <v>929</v>
      </c>
      <c r="J816" s="664">
        <v>27</v>
      </c>
      <c r="K816" s="664">
        <v>25103</v>
      </c>
      <c r="L816" s="664">
        <v>1.0392895586652315</v>
      </c>
      <c r="M816" s="664">
        <v>929.74074074074076</v>
      </c>
      <c r="N816" s="664">
        <v>28</v>
      </c>
      <c r="O816" s="664">
        <v>26180</v>
      </c>
      <c r="P816" s="677">
        <v>1.0838784466340978</v>
      </c>
      <c r="Q816" s="665">
        <v>935</v>
      </c>
    </row>
    <row r="817" spans="1:17" ht="14.4" customHeight="1" x14ac:dyDescent="0.3">
      <c r="A817" s="660" t="s">
        <v>5086</v>
      </c>
      <c r="B817" s="661" t="s">
        <v>4402</v>
      </c>
      <c r="C817" s="661" t="s">
        <v>4441</v>
      </c>
      <c r="D817" s="661" t="s">
        <v>4486</v>
      </c>
      <c r="E817" s="661" t="s">
        <v>4487</v>
      </c>
      <c r="F817" s="664">
        <v>3</v>
      </c>
      <c r="G817" s="664">
        <v>0</v>
      </c>
      <c r="H817" s="664"/>
      <c r="I817" s="664">
        <v>0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5086</v>
      </c>
      <c r="B818" s="661" t="s">
        <v>4402</v>
      </c>
      <c r="C818" s="661" t="s">
        <v>4441</v>
      </c>
      <c r="D818" s="661" t="s">
        <v>4488</v>
      </c>
      <c r="E818" s="661" t="s">
        <v>4489</v>
      </c>
      <c r="F818" s="664">
        <v>11</v>
      </c>
      <c r="G818" s="664">
        <v>1232</v>
      </c>
      <c r="H818" s="664">
        <v>1</v>
      </c>
      <c r="I818" s="664">
        <v>112</v>
      </c>
      <c r="J818" s="664">
        <v>40</v>
      </c>
      <c r="K818" s="664">
        <v>4488</v>
      </c>
      <c r="L818" s="664">
        <v>3.6428571428571428</v>
      </c>
      <c r="M818" s="664">
        <v>112.2</v>
      </c>
      <c r="N818" s="664">
        <v>48</v>
      </c>
      <c r="O818" s="664">
        <v>5472</v>
      </c>
      <c r="P818" s="677">
        <v>4.4415584415584419</v>
      </c>
      <c r="Q818" s="665">
        <v>114</v>
      </c>
    </row>
    <row r="819" spans="1:17" ht="14.4" customHeight="1" x14ac:dyDescent="0.3">
      <c r="A819" s="660" t="s">
        <v>5086</v>
      </c>
      <c r="B819" s="661" t="s">
        <v>4402</v>
      </c>
      <c r="C819" s="661" t="s">
        <v>4441</v>
      </c>
      <c r="D819" s="661" t="s">
        <v>4556</v>
      </c>
      <c r="E819" s="661" t="s">
        <v>4554</v>
      </c>
      <c r="F819" s="664">
        <v>9</v>
      </c>
      <c r="G819" s="664">
        <v>6606</v>
      </c>
      <c r="H819" s="664">
        <v>1</v>
      </c>
      <c r="I819" s="664">
        <v>734</v>
      </c>
      <c r="J819" s="664">
        <v>17</v>
      </c>
      <c r="K819" s="664">
        <v>12496</v>
      </c>
      <c r="L819" s="664">
        <v>1.891613684529216</v>
      </c>
      <c r="M819" s="664">
        <v>735.05882352941171</v>
      </c>
      <c r="N819" s="664">
        <v>21</v>
      </c>
      <c r="O819" s="664">
        <v>15477</v>
      </c>
      <c r="P819" s="677">
        <v>2.3428701180744778</v>
      </c>
      <c r="Q819" s="665">
        <v>737</v>
      </c>
    </row>
    <row r="820" spans="1:17" ht="14.4" customHeight="1" x14ac:dyDescent="0.3">
      <c r="A820" s="660" t="s">
        <v>5086</v>
      </c>
      <c r="B820" s="661" t="s">
        <v>4402</v>
      </c>
      <c r="C820" s="661" t="s">
        <v>4441</v>
      </c>
      <c r="D820" s="661" t="s">
        <v>4577</v>
      </c>
      <c r="E820" s="661" t="s">
        <v>4578</v>
      </c>
      <c r="F820" s="664"/>
      <c r="G820" s="664"/>
      <c r="H820" s="664"/>
      <c r="I820" s="664"/>
      <c r="J820" s="664"/>
      <c r="K820" s="664"/>
      <c r="L820" s="664"/>
      <c r="M820" s="664"/>
      <c r="N820" s="664">
        <v>1</v>
      </c>
      <c r="O820" s="664">
        <v>57</v>
      </c>
      <c r="P820" s="677"/>
      <c r="Q820" s="665">
        <v>57</v>
      </c>
    </row>
    <row r="821" spans="1:17" ht="14.4" customHeight="1" x14ac:dyDescent="0.3">
      <c r="A821" s="660" t="s">
        <v>5086</v>
      </c>
      <c r="B821" s="661" t="s">
        <v>4402</v>
      </c>
      <c r="C821" s="661" t="s">
        <v>4441</v>
      </c>
      <c r="D821" s="661" t="s">
        <v>4557</v>
      </c>
      <c r="E821" s="661" t="s">
        <v>4558</v>
      </c>
      <c r="F821" s="664">
        <v>39</v>
      </c>
      <c r="G821" s="664">
        <v>20436</v>
      </c>
      <c r="H821" s="664">
        <v>1</v>
      </c>
      <c r="I821" s="664">
        <v>524</v>
      </c>
      <c r="J821" s="664">
        <v>37</v>
      </c>
      <c r="K821" s="664">
        <v>19404</v>
      </c>
      <c r="L821" s="664">
        <v>0.94950088079859074</v>
      </c>
      <c r="M821" s="664">
        <v>524.43243243243239</v>
      </c>
      <c r="N821" s="664">
        <v>39</v>
      </c>
      <c r="O821" s="664">
        <v>20553</v>
      </c>
      <c r="P821" s="677">
        <v>1.0057251908396947</v>
      </c>
      <c r="Q821" s="665">
        <v>527</v>
      </c>
    </row>
    <row r="822" spans="1:17" ht="14.4" customHeight="1" x14ac:dyDescent="0.3">
      <c r="A822" s="660" t="s">
        <v>5086</v>
      </c>
      <c r="B822" s="661" t="s">
        <v>4402</v>
      </c>
      <c r="C822" s="661" t="s">
        <v>4441</v>
      </c>
      <c r="D822" s="661" t="s">
        <v>4496</v>
      </c>
      <c r="E822" s="661" t="s">
        <v>4497</v>
      </c>
      <c r="F822" s="664">
        <v>15</v>
      </c>
      <c r="G822" s="664">
        <v>4440</v>
      </c>
      <c r="H822" s="664">
        <v>1</v>
      </c>
      <c r="I822" s="664">
        <v>296</v>
      </c>
      <c r="J822" s="664">
        <v>2</v>
      </c>
      <c r="K822" s="664">
        <v>592</v>
      </c>
      <c r="L822" s="664">
        <v>0.13333333333333333</v>
      </c>
      <c r="M822" s="664">
        <v>296</v>
      </c>
      <c r="N822" s="664"/>
      <c r="O822" s="664"/>
      <c r="P822" s="677"/>
      <c r="Q822" s="665"/>
    </row>
    <row r="823" spans="1:17" ht="14.4" customHeight="1" x14ac:dyDescent="0.3">
      <c r="A823" s="660" t="s">
        <v>5086</v>
      </c>
      <c r="B823" s="661" t="s">
        <v>4402</v>
      </c>
      <c r="C823" s="661" t="s">
        <v>4441</v>
      </c>
      <c r="D823" s="661" t="s">
        <v>4559</v>
      </c>
      <c r="E823" s="661" t="s">
        <v>4471</v>
      </c>
      <c r="F823" s="664">
        <v>3</v>
      </c>
      <c r="G823" s="664">
        <v>516</v>
      </c>
      <c r="H823" s="664">
        <v>1</v>
      </c>
      <c r="I823" s="664">
        <v>172</v>
      </c>
      <c r="J823" s="664">
        <v>5</v>
      </c>
      <c r="K823" s="664">
        <v>864</v>
      </c>
      <c r="L823" s="664">
        <v>1.6744186046511629</v>
      </c>
      <c r="M823" s="664">
        <v>172.8</v>
      </c>
      <c r="N823" s="664">
        <v>3</v>
      </c>
      <c r="O823" s="664">
        <v>522</v>
      </c>
      <c r="P823" s="677">
        <v>1.0116279069767442</v>
      </c>
      <c r="Q823" s="665">
        <v>174</v>
      </c>
    </row>
    <row r="824" spans="1:17" ht="14.4" customHeight="1" x14ac:dyDescent="0.3">
      <c r="A824" s="660" t="s">
        <v>5086</v>
      </c>
      <c r="B824" s="661" t="s">
        <v>4402</v>
      </c>
      <c r="C824" s="661" t="s">
        <v>4441</v>
      </c>
      <c r="D824" s="661" t="s">
        <v>4500</v>
      </c>
      <c r="E824" s="661" t="s">
        <v>4497</v>
      </c>
      <c r="F824" s="664">
        <v>7</v>
      </c>
      <c r="G824" s="664">
        <v>2555</v>
      </c>
      <c r="H824" s="664">
        <v>1</v>
      </c>
      <c r="I824" s="664">
        <v>365</v>
      </c>
      <c r="J824" s="664">
        <v>14</v>
      </c>
      <c r="K824" s="664">
        <v>5126</v>
      </c>
      <c r="L824" s="664">
        <v>2.0062622309197651</v>
      </c>
      <c r="M824" s="664">
        <v>366.14285714285717</v>
      </c>
      <c r="N824" s="664">
        <v>7</v>
      </c>
      <c r="O824" s="664">
        <v>2597</v>
      </c>
      <c r="P824" s="677">
        <v>1.0164383561643835</v>
      </c>
      <c r="Q824" s="665">
        <v>371</v>
      </c>
    </row>
    <row r="825" spans="1:17" ht="14.4" customHeight="1" x14ac:dyDescent="0.3">
      <c r="A825" s="660" t="s">
        <v>5086</v>
      </c>
      <c r="B825" s="661" t="s">
        <v>4402</v>
      </c>
      <c r="C825" s="661" t="s">
        <v>4441</v>
      </c>
      <c r="D825" s="661" t="s">
        <v>4505</v>
      </c>
      <c r="E825" s="661" t="s">
        <v>4506</v>
      </c>
      <c r="F825" s="664">
        <v>2</v>
      </c>
      <c r="G825" s="664">
        <v>1202</v>
      </c>
      <c r="H825" s="664">
        <v>1</v>
      </c>
      <c r="I825" s="664">
        <v>601</v>
      </c>
      <c r="J825" s="664"/>
      <c r="K825" s="664"/>
      <c r="L825" s="664"/>
      <c r="M825" s="664"/>
      <c r="N825" s="664">
        <v>1</v>
      </c>
      <c r="O825" s="664">
        <v>606</v>
      </c>
      <c r="P825" s="677">
        <v>0.50415973377703827</v>
      </c>
      <c r="Q825" s="665">
        <v>606</v>
      </c>
    </row>
    <row r="826" spans="1:17" ht="14.4" customHeight="1" x14ac:dyDescent="0.3">
      <c r="A826" s="660" t="s">
        <v>5086</v>
      </c>
      <c r="B826" s="661" t="s">
        <v>4402</v>
      </c>
      <c r="C826" s="661" t="s">
        <v>4441</v>
      </c>
      <c r="D826" s="661" t="s">
        <v>4560</v>
      </c>
      <c r="E826" s="661" t="s">
        <v>4561</v>
      </c>
      <c r="F826" s="664"/>
      <c r="G826" s="664"/>
      <c r="H826" s="664"/>
      <c r="I826" s="664"/>
      <c r="J826" s="664"/>
      <c r="K826" s="664"/>
      <c r="L826" s="664"/>
      <c r="M826" s="664"/>
      <c r="N826" s="664">
        <v>1</v>
      </c>
      <c r="O826" s="664">
        <v>100</v>
      </c>
      <c r="P826" s="677"/>
      <c r="Q826" s="665">
        <v>100</v>
      </c>
    </row>
    <row r="827" spans="1:17" ht="14.4" customHeight="1" x14ac:dyDescent="0.3">
      <c r="A827" s="660" t="s">
        <v>5086</v>
      </c>
      <c r="B827" s="661" t="s">
        <v>4402</v>
      </c>
      <c r="C827" s="661" t="s">
        <v>4441</v>
      </c>
      <c r="D827" s="661" t="s">
        <v>4511</v>
      </c>
      <c r="E827" s="661" t="s">
        <v>4467</v>
      </c>
      <c r="F827" s="664"/>
      <c r="G827" s="664"/>
      <c r="H827" s="664"/>
      <c r="I827" s="664"/>
      <c r="J827" s="664">
        <v>1</v>
      </c>
      <c r="K827" s="664">
        <v>335</v>
      </c>
      <c r="L827" s="664"/>
      <c r="M827" s="664">
        <v>335</v>
      </c>
      <c r="N827" s="664"/>
      <c r="O827" s="664"/>
      <c r="P827" s="677"/>
      <c r="Q827" s="665"/>
    </row>
    <row r="828" spans="1:17" ht="14.4" customHeight="1" x14ac:dyDescent="0.3">
      <c r="A828" s="660" t="s">
        <v>5086</v>
      </c>
      <c r="B828" s="661" t="s">
        <v>4402</v>
      </c>
      <c r="C828" s="661" t="s">
        <v>4441</v>
      </c>
      <c r="D828" s="661" t="s">
        <v>4581</v>
      </c>
      <c r="E828" s="661" t="s">
        <v>4514</v>
      </c>
      <c r="F828" s="664"/>
      <c r="G828" s="664"/>
      <c r="H828" s="664"/>
      <c r="I828" s="664"/>
      <c r="J828" s="664">
        <v>3</v>
      </c>
      <c r="K828" s="664">
        <v>1779</v>
      </c>
      <c r="L828" s="664"/>
      <c r="M828" s="664">
        <v>593</v>
      </c>
      <c r="N828" s="664"/>
      <c r="O828" s="664"/>
      <c r="P828" s="677"/>
      <c r="Q828" s="665"/>
    </row>
    <row r="829" spans="1:17" ht="14.4" customHeight="1" x14ac:dyDescent="0.3">
      <c r="A829" s="660" t="s">
        <v>5086</v>
      </c>
      <c r="B829" s="661" t="s">
        <v>4402</v>
      </c>
      <c r="C829" s="661" t="s">
        <v>4441</v>
      </c>
      <c r="D829" s="661" t="s">
        <v>4517</v>
      </c>
      <c r="E829" s="661" t="s">
        <v>4457</v>
      </c>
      <c r="F829" s="664"/>
      <c r="G829" s="664"/>
      <c r="H829" s="664"/>
      <c r="I829" s="664"/>
      <c r="J829" s="664"/>
      <c r="K829" s="664"/>
      <c r="L829" s="664"/>
      <c r="M829" s="664"/>
      <c r="N829" s="664">
        <v>2</v>
      </c>
      <c r="O829" s="664">
        <v>790</v>
      </c>
      <c r="P829" s="677"/>
      <c r="Q829" s="665">
        <v>395</v>
      </c>
    </row>
    <row r="830" spans="1:17" ht="14.4" customHeight="1" x14ac:dyDescent="0.3">
      <c r="A830" s="660" t="s">
        <v>5086</v>
      </c>
      <c r="B830" s="661" t="s">
        <v>4402</v>
      </c>
      <c r="C830" s="661" t="s">
        <v>4441</v>
      </c>
      <c r="D830" s="661" t="s">
        <v>4518</v>
      </c>
      <c r="E830" s="661" t="s">
        <v>4519</v>
      </c>
      <c r="F830" s="664"/>
      <c r="G830" s="664"/>
      <c r="H830" s="664"/>
      <c r="I830" s="664"/>
      <c r="J830" s="664"/>
      <c r="K830" s="664"/>
      <c r="L830" s="664"/>
      <c r="M830" s="664"/>
      <c r="N830" s="664">
        <v>1</v>
      </c>
      <c r="O830" s="664">
        <v>1260</v>
      </c>
      <c r="P830" s="677"/>
      <c r="Q830" s="665">
        <v>1260</v>
      </c>
    </row>
    <row r="831" spans="1:17" ht="14.4" customHeight="1" x14ac:dyDescent="0.3">
      <c r="A831" s="660" t="s">
        <v>5087</v>
      </c>
      <c r="B831" s="661" t="s">
        <v>4402</v>
      </c>
      <c r="C831" s="661" t="s">
        <v>4441</v>
      </c>
      <c r="D831" s="661" t="s">
        <v>4452</v>
      </c>
      <c r="E831" s="661" t="s">
        <v>4453</v>
      </c>
      <c r="F831" s="664">
        <v>82</v>
      </c>
      <c r="G831" s="664">
        <v>19024</v>
      </c>
      <c r="H831" s="664">
        <v>1</v>
      </c>
      <c r="I831" s="664">
        <v>232</v>
      </c>
      <c r="J831" s="664">
        <v>81</v>
      </c>
      <c r="K831" s="664">
        <v>18866</v>
      </c>
      <c r="L831" s="664">
        <v>0.9916947014297729</v>
      </c>
      <c r="M831" s="664">
        <v>232.91358024691357</v>
      </c>
      <c r="N831" s="664">
        <v>40</v>
      </c>
      <c r="O831" s="664">
        <v>9400</v>
      </c>
      <c r="P831" s="677">
        <v>0.49411269974768712</v>
      </c>
      <c r="Q831" s="665">
        <v>235</v>
      </c>
    </row>
    <row r="832" spans="1:17" ht="14.4" customHeight="1" x14ac:dyDescent="0.3">
      <c r="A832" s="660" t="s">
        <v>5087</v>
      </c>
      <c r="B832" s="661" t="s">
        <v>4402</v>
      </c>
      <c r="C832" s="661" t="s">
        <v>4441</v>
      </c>
      <c r="D832" s="661" t="s">
        <v>4454</v>
      </c>
      <c r="E832" s="661" t="s">
        <v>4455</v>
      </c>
      <c r="F832" s="664">
        <v>83</v>
      </c>
      <c r="G832" s="664">
        <v>9628</v>
      </c>
      <c r="H832" s="664">
        <v>1</v>
      </c>
      <c r="I832" s="664">
        <v>116</v>
      </c>
      <c r="J832" s="664">
        <v>65</v>
      </c>
      <c r="K832" s="664">
        <v>7602</v>
      </c>
      <c r="L832" s="664">
        <v>0.78957208142916491</v>
      </c>
      <c r="M832" s="664">
        <v>116.95384615384616</v>
      </c>
      <c r="N832" s="664">
        <v>37</v>
      </c>
      <c r="O832" s="664">
        <v>4366</v>
      </c>
      <c r="P832" s="677">
        <v>0.45346904860822601</v>
      </c>
      <c r="Q832" s="665">
        <v>118</v>
      </c>
    </row>
    <row r="833" spans="1:17" ht="14.4" customHeight="1" x14ac:dyDescent="0.3">
      <c r="A833" s="660" t="s">
        <v>5087</v>
      </c>
      <c r="B833" s="661" t="s">
        <v>4402</v>
      </c>
      <c r="C833" s="661" t="s">
        <v>4441</v>
      </c>
      <c r="D833" s="661" t="s">
        <v>4458</v>
      </c>
      <c r="E833" s="661" t="s">
        <v>4459</v>
      </c>
      <c r="F833" s="664">
        <v>2</v>
      </c>
      <c r="G833" s="664">
        <v>968</v>
      </c>
      <c r="H833" s="664">
        <v>1</v>
      </c>
      <c r="I833" s="664">
        <v>484</v>
      </c>
      <c r="J833" s="664">
        <v>3</v>
      </c>
      <c r="K833" s="664">
        <v>1458</v>
      </c>
      <c r="L833" s="664">
        <v>1.5061983471074381</v>
      </c>
      <c r="M833" s="664">
        <v>486</v>
      </c>
      <c r="N833" s="664"/>
      <c r="O833" s="664"/>
      <c r="P833" s="677"/>
      <c r="Q833" s="665"/>
    </row>
    <row r="834" spans="1:17" ht="14.4" customHeight="1" x14ac:dyDescent="0.3">
      <c r="A834" s="660" t="s">
        <v>5087</v>
      </c>
      <c r="B834" s="661" t="s">
        <v>4402</v>
      </c>
      <c r="C834" s="661" t="s">
        <v>4441</v>
      </c>
      <c r="D834" s="661" t="s">
        <v>4464</v>
      </c>
      <c r="E834" s="661" t="s">
        <v>4459</v>
      </c>
      <c r="F834" s="664">
        <v>4</v>
      </c>
      <c r="G834" s="664">
        <v>2212</v>
      </c>
      <c r="H834" s="664">
        <v>1</v>
      </c>
      <c r="I834" s="664">
        <v>553</v>
      </c>
      <c r="J834" s="664">
        <v>1</v>
      </c>
      <c r="K834" s="664">
        <v>557</v>
      </c>
      <c r="L834" s="664">
        <v>0.25180831826401445</v>
      </c>
      <c r="M834" s="664">
        <v>557</v>
      </c>
      <c r="N834" s="664"/>
      <c r="O834" s="664"/>
      <c r="P834" s="677"/>
      <c r="Q834" s="665"/>
    </row>
    <row r="835" spans="1:17" ht="14.4" customHeight="1" x14ac:dyDescent="0.3">
      <c r="A835" s="660" t="s">
        <v>5087</v>
      </c>
      <c r="B835" s="661" t="s">
        <v>4402</v>
      </c>
      <c r="C835" s="661" t="s">
        <v>4441</v>
      </c>
      <c r="D835" s="661" t="s">
        <v>4465</v>
      </c>
      <c r="E835" s="661" t="s">
        <v>4461</v>
      </c>
      <c r="F835" s="664">
        <v>3</v>
      </c>
      <c r="G835" s="664">
        <v>2238</v>
      </c>
      <c r="H835" s="664">
        <v>1</v>
      </c>
      <c r="I835" s="664">
        <v>746</v>
      </c>
      <c r="J835" s="664"/>
      <c r="K835" s="664"/>
      <c r="L835" s="664"/>
      <c r="M835" s="664"/>
      <c r="N835" s="664">
        <v>4</v>
      </c>
      <c r="O835" s="664">
        <v>3008</v>
      </c>
      <c r="P835" s="677">
        <v>1.3440571939231456</v>
      </c>
      <c r="Q835" s="665">
        <v>752</v>
      </c>
    </row>
    <row r="836" spans="1:17" ht="14.4" customHeight="1" x14ac:dyDescent="0.3">
      <c r="A836" s="660" t="s">
        <v>5087</v>
      </c>
      <c r="B836" s="661" t="s">
        <v>4402</v>
      </c>
      <c r="C836" s="661" t="s">
        <v>4441</v>
      </c>
      <c r="D836" s="661" t="s">
        <v>4553</v>
      </c>
      <c r="E836" s="661" t="s">
        <v>4554</v>
      </c>
      <c r="F836" s="664"/>
      <c r="G836" s="664"/>
      <c r="H836" s="664"/>
      <c r="I836" s="664"/>
      <c r="J836" s="664"/>
      <c r="K836" s="664"/>
      <c r="L836" s="664"/>
      <c r="M836" s="664"/>
      <c r="N836" s="664">
        <v>8</v>
      </c>
      <c r="O836" s="664">
        <v>6472</v>
      </c>
      <c r="P836" s="677"/>
      <c r="Q836" s="665">
        <v>809</v>
      </c>
    </row>
    <row r="837" spans="1:17" ht="14.4" customHeight="1" x14ac:dyDescent="0.3">
      <c r="A837" s="660" t="s">
        <v>5087</v>
      </c>
      <c r="B837" s="661" t="s">
        <v>4402</v>
      </c>
      <c r="C837" s="661" t="s">
        <v>4441</v>
      </c>
      <c r="D837" s="661" t="s">
        <v>4470</v>
      </c>
      <c r="E837" s="661" t="s">
        <v>4471</v>
      </c>
      <c r="F837" s="664"/>
      <c r="G837" s="664"/>
      <c r="H837" s="664"/>
      <c r="I837" s="664"/>
      <c r="J837" s="664"/>
      <c r="K837" s="664"/>
      <c r="L837" s="664"/>
      <c r="M837" s="664"/>
      <c r="N837" s="664">
        <v>2</v>
      </c>
      <c r="O837" s="664">
        <v>420</v>
      </c>
      <c r="P837" s="677"/>
      <c r="Q837" s="665">
        <v>210</v>
      </c>
    </row>
    <row r="838" spans="1:17" ht="14.4" customHeight="1" x14ac:dyDescent="0.3">
      <c r="A838" s="660" t="s">
        <v>5087</v>
      </c>
      <c r="B838" s="661" t="s">
        <v>4402</v>
      </c>
      <c r="C838" s="661" t="s">
        <v>4441</v>
      </c>
      <c r="D838" s="661" t="s">
        <v>4474</v>
      </c>
      <c r="E838" s="661" t="s">
        <v>4475</v>
      </c>
      <c r="F838" s="664">
        <v>1</v>
      </c>
      <c r="G838" s="664">
        <v>327</v>
      </c>
      <c r="H838" s="664">
        <v>1</v>
      </c>
      <c r="I838" s="664">
        <v>327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5087</v>
      </c>
      <c r="B839" s="661" t="s">
        <v>4402</v>
      </c>
      <c r="C839" s="661" t="s">
        <v>4441</v>
      </c>
      <c r="D839" s="661" t="s">
        <v>4476</v>
      </c>
      <c r="E839" s="661" t="s">
        <v>4477</v>
      </c>
      <c r="F839" s="664">
        <v>1</v>
      </c>
      <c r="G839" s="664">
        <v>0</v>
      </c>
      <c r="H839" s="664"/>
      <c r="I839" s="664">
        <v>0</v>
      </c>
      <c r="J839" s="664"/>
      <c r="K839" s="664"/>
      <c r="L839" s="664"/>
      <c r="M839" s="664"/>
      <c r="N839" s="664"/>
      <c r="O839" s="664"/>
      <c r="P839" s="677"/>
      <c r="Q839" s="665"/>
    </row>
    <row r="840" spans="1:17" ht="14.4" customHeight="1" x14ac:dyDescent="0.3">
      <c r="A840" s="660" t="s">
        <v>5087</v>
      </c>
      <c r="B840" s="661" t="s">
        <v>4402</v>
      </c>
      <c r="C840" s="661" t="s">
        <v>4441</v>
      </c>
      <c r="D840" s="661" t="s">
        <v>4478</v>
      </c>
      <c r="E840" s="661" t="s">
        <v>4479</v>
      </c>
      <c r="F840" s="664">
        <v>3</v>
      </c>
      <c r="G840" s="664">
        <v>246</v>
      </c>
      <c r="H840" s="664">
        <v>1</v>
      </c>
      <c r="I840" s="664">
        <v>82</v>
      </c>
      <c r="J840" s="664"/>
      <c r="K840" s="664"/>
      <c r="L840" s="664"/>
      <c r="M840" s="664"/>
      <c r="N840" s="664">
        <v>12</v>
      </c>
      <c r="O840" s="664">
        <v>1020</v>
      </c>
      <c r="P840" s="677">
        <v>4.1463414634146343</v>
      </c>
      <c r="Q840" s="665">
        <v>85</v>
      </c>
    </row>
    <row r="841" spans="1:17" ht="14.4" customHeight="1" x14ac:dyDescent="0.3">
      <c r="A841" s="660" t="s">
        <v>5087</v>
      </c>
      <c r="B841" s="661" t="s">
        <v>4402</v>
      </c>
      <c r="C841" s="661" t="s">
        <v>4441</v>
      </c>
      <c r="D841" s="661" t="s">
        <v>4482</v>
      </c>
      <c r="E841" s="661" t="s">
        <v>4483</v>
      </c>
      <c r="F841" s="664"/>
      <c r="G841" s="664"/>
      <c r="H841" s="664"/>
      <c r="I841" s="664"/>
      <c r="J841" s="664"/>
      <c r="K841" s="664"/>
      <c r="L841" s="664"/>
      <c r="M841" s="664"/>
      <c r="N841" s="664">
        <v>1</v>
      </c>
      <c r="O841" s="664">
        <v>707</v>
      </c>
      <c r="P841" s="677"/>
      <c r="Q841" s="665">
        <v>707</v>
      </c>
    </row>
    <row r="842" spans="1:17" ht="14.4" customHeight="1" x14ac:dyDescent="0.3">
      <c r="A842" s="660" t="s">
        <v>5087</v>
      </c>
      <c r="B842" s="661" t="s">
        <v>4402</v>
      </c>
      <c r="C842" s="661" t="s">
        <v>4441</v>
      </c>
      <c r="D842" s="661" t="s">
        <v>4557</v>
      </c>
      <c r="E842" s="661" t="s">
        <v>4558</v>
      </c>
      <c r="F842" s="664"/>
      <c r="G842" s="664"/>
      <c r="H842" s="664"/>
      <c r="I842" s="664"/>
      <c r="J842" s="664">
        <v>1</v>
      </c>
      <c r="K842" s="664">
        <v>524</v>
      </c>
      <c r="L842" s="664"/>
      <c r="M842" s="664">
        <v>524</v>
      </c>
      <c r="N842" s="664"/>
      <c r="O842" s="664"/>
      <c r="P842" s="677"/>
      <c r="Q842" s="665"/>
    </row>
    <row r="843" spans="1:17" ht="14.4" customHeight="1" x14ac:dyDescent="0.3">
      <c r="A843" s="660" t="s">
        <v>5087</v>
      </c>
      <c r="B843" s="661" t="s">
        <v>4402</v>
      </c>
      <c r="C843" s="661" t="s">
        <v>4441</v>
      </c>
      <c r="D843" s="661" t="s">
        <v>4496</v>
      </c>
      <c r="E843" s="661" t="s">
        <v>4497</v>
      </c>
      <c r="F843" s="664">
        <v>78</v>
      </c>
      <c r="G843" s="664">
        <v>23088</v>
      </c>
      <c r="H843" s="664">
        <v>1</v>
      </c>
      <c r="I843" s="664">
        <v>296</v>
      </c>
      <c r="J843" s="664">
        <v>59</v>
      </c>
      <c r="K843" s="664">
        <v>17520</v>
      </c>
      <c r="L843" s="664">
        <v>0.75883575883575882</v>
      </c>
      <c r="M843" s="664">
        <v>296.94915254237287</v>
      </c>
      <c r="N843" s="664">
        <v>26</v>
      </c>
      <c r="O843" s="664">
        <v>7774</v>
      </c>
      <c r="P843" s="677">
        <v>0.33671171171171171</v>
      </c>
      <c r="Q843" s="665">
        <v>299</v>
      </c>
    </row>
    <row r="844" spans="1:17" ht="14.4" customHeight="1" x14ac:dyDescent="0.3">
      <c r="A844" s="660" t="s">
        <v>5087</v>
      </c>
      <c r="B844" s="661" t="s">
        <v>4402</v>
      </c>
      <c r="C844" s="661" t="s">
        <v>4441</v>
      </c>
      <c r="D844" s="661" t="s">
        <v>4500</v>
      </c>
      <c r="E844" s="661" t="s">
        <v>4497</v>
      </c>
      <c r="F844" s="664">
        <v>1</v>
      </c>
      <c r="G844" s="664">
        <v>365</v>
      </c>
      <c r="H844" s="664">
        <v>1</v>
      </c>
      <c r="I844" s="664">
        <v>365</v>
      </c>
      <c r="J844" s="664">
        <v>2</v>
      </c>
      <c r="K844" s="664">
        <v>730</v>
      </c>
      <c r="L844" s="664">
        <v>2</v>
      </c>
      <c r="M844" s="664">
        <v>365</v>
      </c>
      <c r="N844" s="664"/>
      <c r="O844" s="664"/>
      <c r="P844" s="677"/>
      <c r="Q844" s="665"/>
    </row>
    <row r="845" spans="1:17" ht="14.4" customHeight="1" x14ac:dyDescent="0.3">
      <c r="A845" s="660" t="s">
        <v>5088</v>
      </c>
      <c r="B845" s="661" t="s">
        <v>4402</v>
      </c>
      <c r="C845" s="661" t="s">
        <v>4441</v>
      </c>
      <c r="D845" s="661" t="s">
        <v>4452</v>
      </c>
      <c r="E845" s="661" t="s">
        <v>4453</v>
      </c>
      <c r="F845" s="664"/>
      <c r="G845" s="664"/>
      <c r="H845" s="664"/>
      <c r="I845" s="664"/>
      <c r="J845" s="664"/>
      <c r="K845" s="664"/>
      <c r="L845" s="664"/>
      <c r="M845" s="664"/>
      <c r="N845" s="664">
        <v>1</v>
      </c>
      <c r="O845" s="664">
        <v>235</v>
      </c>
      <c r="P845" s="677"/>
      <c r="Q845" s="665">
        <v>235</v>
      </c>
    </row>
    <row r="846" spans="1:17" ht="14.4" customHeight="1" x14ac:dyDescent="0.3">
      <c r="A846" s="660" t="s">
        <v>5088</v>
      </c>
      <c r="B846" s="661" t="s">
        <v>4402</v>
      </c>
      <c r="C846" s="661" t="s">
        <v>4441</v>
      </c>
      <c r="D846" s="661" t="s">
        <v>4474</v>
      </c>
      <c r="E846" s="661" t="s">
        <v>4475</v>
      </c>
      <c r="F846" s="664"/>
      <c r="G846" s="664"/>
      <c r="H846" s="664"/>
      <c r="I846" s="664"/>
      <c r="J846" s="664">
        <v>1</v>
      </c>
      <c r="K846" s="664">
        <v>327</v>
      </c>
      <c r="L846" s="664"/>
      <c r="M846" s="664">
        <v>327</v>
      </c>
      <c r="N846" s="664"/>
      <c r="O846" s="664"/>
      <c r="P846" s="677"/>
      <c r="Q846" s="665"/>
    </row>
    <row r="847" spans="1:17" ht="14.4" customHeight="1" x14ac:dyDescent="0.3">
      <c r="A847" s="660" t="s">
        <v>5089</v>
      </c>
      <c r="B847" s="661" t="s">
        <v>4402</v>
      </c>
      <c r="C847" s="661" t="s">
        <v>4441</v>
      </c>
      <c r="D847" s="661" t="s">
        <v>4446</v>
      </c>
      <c r="E847" s="661" t="s">
        <v>4447</v>
      </c>
      <c r="F847" s="664">
        <v>1</v>
      </c>
      <c r="G847" s="664">
        <v>34</v>
      </c>
      <c r="H847" s="664">
        <v>1</v>
      </c>
      <c r="I847" s="664">
        <v>34</v>
      </c>
      <c r="J847" s="664"/>
      <c r="K847" s="664"/>
      <c r="L847" s="664"/>
      <c r="M847" s="664"/>
      <c r="N847" s="664"/>
      <c r="O847" s="664"/>
      <c r="P847" s="677"/>
      <c r="Q847" s="665"/>
    </row>
    <row r="848" spans="1:17" ht="14.4" customHeight="1" x14ac:dyDescent="0.3">
      <c r="A848" s="660" t="s">
        <v>5089</v>
      </c>
      <c r="B848" s="661" t="s">
        <v>4402</v>
      </c>
      <c r="C848" s="661" t="s">
        <v>4441</v>
      </c>
      <c r="D848" s="661" t="s">
        <v>4452</v>
      </c>
      <c r="E848" s="661" t="s">
        <v>4453</v>
      </c>
      <c r="F848" s="664">
        <v>32</v>
      </c>
      <c r="G848" s="664">
        <v>7424</v>
      </c>
      <c r="H848" s="664">
        <v>1</v>
      </c>
      <c r="I848" s="664">
        <v>232</v>
      </c>
      <c r="J848" s="664">
        <v>44</v>
      </c>
      <c r="K848" s="664">
        <v>10224</v>
      </c>
      <c r="L848" s="664">
        <v>1.3771551724137931</v>
      </c>
      <c r="M848" s="664">
        <v>232.36363636363637</v>
      </c>
      <c r="N848" s="664">
        <v>21</v>
      </c>
      <c r="O848" s="664">
        <v>4935</v>
      </c>
      <c r="P848" s="677">
        <v>0.66473599137931039</v>
      </c>
      <c r="Q848" s="665">
        <v>235</v>
      </c>
    </row>
    <row r="849" spans="1:17" ht="14.4" customHeight="1" x14ac:dyDescent="0.3">
      <c r="A849" s="660" t="s">
        <v>5089</v>
      </c>
      <c r="B849" s="661" t="s">
        <v>4402</v>
      </c>
      <c r="C849" s="661" t="s">
        <v>4441</v>
      </c>
      <c r="D849" s="661" t="s">
        <v>4454</v>
      </c>
      <c r="E849" s="661" t="s">
        <v>4455</v>
      </c>
      <c r="F849" s="664">
        <v>39</v>
      </c>
      <c r="G849" s="664">
        <v>4524</v>
      </c>
      <c r="H849" s="664">
        <v>1</v>
      </c>
      <c r="I849" s="664">
        <v>116</v>
      </c>
      <c r="J849" s="664">
        <v>50</v>
      </c>
      <c r="K849" s="664">
        <v>5822</v>
      </c>
      <c r="L849" s="664">
        <v>1.2869142351900973</v>
      </c>
      <c r="M849" s="664">
        <v>116.44</v>
      </c>
      <c r="N849" s="664">
        <v>18</v>
      </c>
      <c r="O849" s="664">
        <v>2124</v>
      </c>
      <c r="P849" s="677">
        <v>0.46949602122015915</v>
      </c>
      <c r="Q849" s="665">
        <v>118</v>
      </c>
    </row>
    <row r="850" spans="1:17" ht="14.4" customHeight="1" x14ac:dyDescent="0.3">
      <c r="A850" s="660" t="s">
        <v>5089</v>
      </c>
      <c r="B850" s="661" t="s">
        <v>4402</v>
      </c>
      <c r="C850" s="661" t="s">
        <v>4441</v>
      </c>
      <c r="D850" s="661" t="s">
        <v>4458</v>
      </c>
      <c r="E850" s="661" t="s">
        <v>4459</v>
      </c>
      <c r="F850" s="664">
        <v>14</v>
      </c>
      <c r="G850" s="664">
        <v>6776</v>
      </c>
      <c r="H850" s="664">
        <v>1</v>
      </c>
      <c r="I850" s="664">
        <v>484</v>
      </c>
      <c r="J850" s="664">
        <v>9</v>
      </c>
      <c r="K850" s="664">
        <v>4356</v>
      </c>
      <c r="L850" s="664">
        <v>0.6428571428571429</v>
      </c>
      <c r="M850" s="664">
        <v>484</v>
      </c>
      <c r="N850" s="664">
        <v>5</v>
      </c>
      <c r="O850" s="664">
        <v>2435</v>
      </c>
      <c r="P850" s="677">
        <v>0.35935655253837073</v>
      </c>
      <c r="Q850" s="665">
        <v>487</v>
      </c>
    </row>
    <row r="851" spans="1:17" ht="14.4" customHeight="1" x14ac:dyDescent="0.3">
      <c r="A851" s="660" t="s">
        <v>5089</v>
      </c>
      <c r="B851" s="661" t="s">
        <v>4402</v>
      </c>
      <c r="C851" s="661" t="s">
        <v>4441</v>
      </c>
      <c r="D851" s="661" t="s">
        <v>4460</v>
      </c>
      <c r="E851" s="661" t="s">
        <v>4461</v>
      </c>
      <c r="F851" s="664">
        <v>5</v>
      </c>
      <c r="G851" s="664">
        <v>3385</v>
      </c>
      <c r="H851" s="664">
        <v>1</v>
      </c>
      <c r="I851" s="664">
        <v>677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5089</v>
      </c>
      <c r="B852" s="661" t="s">
        <v>4402</v>
      </c>
      <c r="C852" s="661" t="s">
        <v>4441</v>
      </c>
      <c r="D852" s="661" t="s">
        <v>4464</v>
      </c>
      <c r="E852" s="661" t="s">
        <v>4459</v>
      </c>
      <c r="F852" s="664">
        <v>4</v>
      </c>
      <c r="G852" s="664">
        <v>2212</v>
      </c>
      <c r="H852" s="664">
        <v>1</v>
      </c>
      <c r="I852" s="664">
        <v>553</v>
      </c>
      <c r="J852" s="664">
        <v>4</v>
      </c>
      <c r="K852" s="664">
        <v>2220</v>
      </c>
      <c r="L852" s="664">
        <v>1.003616636528029</v>
      </c>
      <c r="M852" s="664">
        <v>555</v>
      </c>
      <c r="N852" s="664">
        <v>4</v>
      </c>
      <c r="O852" s="664">
        <v>2236</v>
      </c>
      <c r="P852" s="677">
        <v>1.0108499095840868</v>
      </c>
      <c r="Q852" s="665">
        <v>559</v>
      </c>
    </row>
    <row r="853" spans="1:17" ht="14.4" customHeight="1" x14ac:dyDescent="0.3">
      <c r="A853" s="660" t="s">
        <v>5089</v>
      </c>
      <c r="B853" s="661" t="s">
        <v>4402</v>
      </c>
      <c r="C853" s="661" t="s">
        <v>4441</v>
      </c>
      <c r="D853" s="661" t="s">
        <v>4465</v>
      </c>
      <c r="E853" s="661" t="s">
        <v>4461</v>
      </c>
      <c r="F853" s="664"/>
      <c r="G853" s="664"/>
      <c r="H853" s="664"/>
      <c r="I853" s="664"/>
      <c r="J853" s="664">
        <v>2</v>
      </c>
      <c r="K853" s="664">
        <v>1492</v>
      </c>
      <c r="L853" s="664"/>
      <c r="M853" s="664">
        <v>746</v>
      </c>
      <c r="N853" s="664"/>
      <c r="O853" s="664"/>
      <c r="P853" s="677"/>
      <c r="Q853" s="665"/>
    </row>
    <row r="854" spans="1:17" ht="14.4" customHeight="1" x14ac:dyDescent="0.3">
      <c r="A854" s="660" t="s">
        <v>5089</v>
      </c>
      <c r="B854" s="661" t="s">
        <v>4402</v>
      </c>
      <c r="C854" s="661" t="s">
        <v>4441</v>
      </c>
      <c r="D854" s="661" t="s">
        <v>4553</v>
      </c>
      <c r="E854" s="661" t="s">
        <v>4554</v>
      </c>
      <c r="F854" s="664">
        <v>14</v>
      </c>
      <c r="G854" s="664">
        <v>11242</v>
      </c>
      <c r="H854" s="664">
        <v>1</v>
      </c>
      <c r="I854" s="664">
        <v>803</v>
      </c>
      <c r="J854" s="664">
        <v>4</v>
      </c>
      <c r="K854" s="664">
        <v>3224</v>
      </c>
      <c r="L854" s="664">
        <v>0.28678171143924569</v>
      </c>
      <c r="M854" s="664">
        <v>806</v>
      </c>
      <c r="N854" s="664">
        <v>3</v>
      </c>
      <c r="O854" s="664">
        <v>2427</v>
      </c>
      <c r="P854" s="677">
        <v>0.21588685287315423</v>
      </c>
      <c r="Q854" s="665">
        <v>809</v>
      </c>
    </row>
    <row r="855" spans="1:17" ht="14.4" customHeight="1" x14ac:dyDescent="0.3">
      <c r="A855" s="660" t="s">
        <v>5089</v>
      </c>
      <c r="B855" s="661" t="s">
        <v>4402</v>
      </c>
      <c r="C855" s="661" t="s">
        <v>4441</v>
      </c>
      <c r="D855" s="661" t="s">
        <v>4466</v>
      </c>
      <c r="E855" s="661" t="s">
        <v>4467</v>
      </c>
      <c r="F855" s="664">
        <v>1</v>
      </c>
      <c r="G855" s="664">
        <v>439</v>
      </c>
      <c r="H855" s="664">
        <v>1</v>
      </c>
      <c r="I855" s="664">
        <v>439</v>
      </c>
      <c r="J855" s="664">
        <v>3</v>
      </c>
      <c r="K855" s="664">
        <v>1324</v>
      </c>
      <c r="L855" s="664">
        <v>3.0159453302961277</v>
      </c>
      <c r="M855" s="664">
        <v>441.33333333333331</v>
      </c>
      <c r="N855" s="664">
        <v>4</v>
      </c>
      <c r="O855" s="664">
        <v>1796</v>
      </c>
      <c r="P855" s="677">
        <v>4.0911161731207288</v>
      </c>
      <c r="Q855" s="665">
        <v>449</v>
      </c>
    </row>
    <row r="856" spans="1:17" ht="14.4" customHeight="1" x14ac:dyDescent="0.3">
      <c r="A856" s="660" t="s">
        <v>5089</v>
      </c>
      <c r="B856" s="661" t="s">
        <v>4402</v>
      </c>
      <c r="C856" s="661" t="s">
        <v>4441</v>
      </c>
      <c r="D856" s="661" t="s">
        <v>4470</v>
      </c>
      <c r="E856" s="661" t="s">
        <v>4471</v>
      </c>
      <c r="F856" s="664">
        <v>2</v>
      </c>
      <c r="G856" s="664">
        <v>414</v>
      </c>
      <c r="H856" s="664">
        <v>1</v>
      </c>
      <c r="I856" s="664">
        <v>207</v>
      </c>
      <c r="J856" s="664">
        <v>3</v>
      </c>
      <c r="K856" s="664">
        <v>623</v>
      </c>
      <c r="L856" s="664">
        <v>1.5048309178743962</v>
      </c>
      <c r="M856" s="664">
        <v>207.66666666666666</v>
      </c>
      <c r="N856" s="664">
        <v>1</v>
      </c>
      <c r="O856" s="664">
        <v>210</v>
      </c>
      <c r="P856" s="677">
        <v>0.50724637681159424</v>
      </c>
      <c r="Q856" s="665">
        <v>210</v>
      </c>
    </row>
    <row r="857" spans="1:17" ht="14.4" customHeight="1" x14ac:dyDescent="0.3">
      <c r="A857" s="660" t="s">
        <v>5089</v>
      </c>
      <c r="B857" s="661" t="s">
        <v>4402</v>
      </c>
      <c r="C857" s="661" t="s">
        <v>4441</v>
      </c>
      <c r="D857" s="661" t="s">
        <v>4474</v>
      </c>
      <c r="E857" s="661" t="s">
        <v>4475</v>
      </c>
      <c r="F857" s="664">
        <v>6</v>
      </c>
      <c r="G857" s="664">
        <v>1962</v>
      </c>
      <c r="H857" s="664">
        <v>1</v>
      </c>
      <c r="I857" s="664">
        <v>327</v>
      </c>
      <c r="J857" s="664">
        <v>1</v>
      </c>
      <c r="K857" s="664">
        <v>327</v>
      </c>
      <c r="L857" s="664">
        <v>0.16666666666666666</v>
      </c>
      <c r="M857" s="664">
        <v>327</v>
      </c>
      <c r="N857" s="664">
        <v>4</v>
      </c>
      <c r="O857" s="664">
        <v>1324</v>
      </c>
      <c r="P857" s="677">
        <v>0.67482161060142709</v>
      </c>
      <c r="Q857" s="665">
        <v>331</v>
      </c>
    </row>
    <row r="858" spans="1:17" ht="14.4" customHeight="1" x14ac:dyDescent="0.3">
      <c r="A858" s="660" t="s">
        <v>5089</v>
      </c>
      <c r="B858" s="661" t="s">
        <v>4402</v>
      </c>
      <c r="C858" s="661" t="s">
        <v>4441</v>
      </c>
      <c r="D858" s="661" t="s">
        <v>4478</v>
      </c>
      <c r="E858" s="661" t="s">
        <v>4479</v>
      </c>
      <c r="F858" s="664">
        <v>19</v>
      </c>
      <c r="G858" s="664">
        <v>1558</v>
      </c>
      <c r="H858" s="664">
        <v>1</v>
      </c>
      <c r="I858" s="664">
        <v>82</v>
      </c>
      <c r="J858" s="664">
        <v>13</v>
      </c>
      <c r="K858" s="664">
        <v>1076</v>
      </c>
      <c r="L858" s="664">
        <v>0.69062901155327339</v>
      </c>
      <c r="M858" s="664">
        <v>82.769230769230774</v>
      </c>
      <c r="N858" s="664"/>
      <c r="O858" s="664"/>
      <c r="P858" s="677"/>
      <c r="Q858" s="665"/>
    </row>
    <row r="859" spans="1:17" ht="14.4" customHeight="1" x14ac:dyDescent="0.3">
      <c r="A859" s="660" t="s">
        <v>5089</v>
      </c>
      <c r="B859" s="661" t="s">
        <v>4402</v>
      </c>
      <c r="C859" s="661" t="s">
        <v>4441</v>
      </c>
      <c r="D859" s="661" t="s">
        <v>4482</v>
      </c>
      <c r="E859" s="661" t="s">
        <v>4483</v>
      </c>
      <c r="F859" s="664"/>
      <c r="G859" s="664"/>
      <c r="H859" s="664"/>
      <c r="I859" s="664"/>
      <c r="J859" s="664">
        <v>2</v>
      </c>
      <c r="K859" s="664">
        <v>1409</v>
      </c>
      <c r="L859" s="664"/>
      <c r="M859" s="664">
        <v>704.5</v>
      </c>
      <c r="N859" s="664">
        <v>3</v>
      </c>
      <c r="O859" s="664">
        <v>2121</v>
      </c>
      <c r="P859" s="677"/>
      <c r="Q859" s="665">
        <v>707</v>
      </c>
    </row>
    <row r="860" spans="1:17" ht="14.4" customHeight="1" x14ac:dyDescent="0.3">
      <c r="A860" s="660" t="s">
        <v>5089</v>
      </c>
      <c r="B860" s="661" t="s">
        <v>4402</v>
      </c>
      <c r="C860" s="661" t="s">
        <v>4441</v>
      </c>
      <c r="D860" s="661" t="s">
        <v>4556</v>
      </c>
      <c r="E860" s="661" t="s">
        <v>4554</v>
      </c>
      <c r="F860" s="664">
        <v>7</v>
      </c>
      <c r="G860" s="664">
        <v>5138</v>
      </c>
      <c r="H860" s="664">
        <v>1</v>
      </c>
      <c r="I860" s="664">
        <v>734</v>
      </c>
      <c r="J860" s="664">
        <v>2</v>
      </c>
      <c r="K860" s="664">
        <v>1468</v>
      </c>
      <c r="L860" s="664">
        <v>0.2857142857142857</v>
      </c>
      <c r="M860" s="664">
        <v>734</v>
      </c>
      <c r="N860" s="664"/>
      <c r="O860" s="664"/>
      <c r="P860" s="677"/>
      <c r="Q860" s="665"/>
    </row>
    <row r="861" spans="1:17" ht="14.4" customHeight="1" x14ac:dyDescent="0.3">
      <c r="A861" s="660" t="s">
        <v>5089</v>
      </c>
      <c r="B861" s="661" t="s">
        <v>4402</v>
      </c>
      <c r="C861" s="661" t="s">
        <v>4441</v>
      </c>
      <c r="D861" s="661" t="s">
        <v>4496</v>
      </c>
      <c r="E861" s="661" t="s">
        <v>4497</v>
      </c>
      <c r="F861" s="664">
        <v>14</v>
      </c>
      <c r="G861" s="664">
        <v>4144</v>
      </c>
      <c r="H861" s="664">
        <v>1</v>
      </c>
      <c r="I861" s="664">
        <v>296</v>
      </c>
      <c r="J861" s="664">
        <v>15</v>
      </c>
      <c r="K861" s="664">
        <v>4440</v>
      </c>
      <c r="L861" s="664">
        <v>1.0714285714285714</v>
      </c>
      <c r="M861" s="664">
        <v>296</v>
      </c>
      <c r="N861" s="664">
        <v>9</v>
      </c>
      <c r="O861" s="664">
        <v>2691</v>
      </c>
      <c r="P861" s="677">
        <v>0.64937258687258692</v>
      </c>
      <c r="Q861" s="665">
        <v>299</v>
      </c>
    </row>
    <row r="862" spans="1:17" ht="14.4" customHeight="1" x14ac:dyDescent="0.3">
      <c r="A862" s="660" t="s">
        <v>5089</v>
      </c>
      <c r="B862" s="661" t="s">
        <v>4402</v>
      </c>
      <c r="C862" s="661" t="s">
        <v>4441</v>
      </c>
      <c r="D862" s="661" t="s">
        <v>4559</v>
      </c>
      <c r="E862" s="661" t="s">
        <v>4471</v>
      </c>
      <c r="F862" s="664">
        <v>1</v>
      </c>
      <c r="G862" s="664">
        <v>172</v>
      </c>
      <c r="H862" s="664">
        <v>1</v>
      </c>
      <c r="I862" s="664">
        <v>172</v>
      </c>
      <c r="J862" s="664">
        <v>1</v>
      </c>
      <c r="K862" s="664">
        <v>172</v>
      </c>
      <c r="L862" s="664">
        <v>1</v>
      </c>
      <c r="M862" s="664">
        <v>172</v>
      </c>
      <c r="N862" s="664"/>
      <c r="O862" s="664"/>
      <c r="P862" s="677"/>
      <c r="Q862" s="665"/>
    </row>
    <row r="863" spans="1:17" ht="14.4" customHeight="1" x14ac:dyDescent="0.3">
      <c r="A863" s="660" t="s">
        <v>5089</v>
      </c>
      <c r="B863" s="661" t="s">
        <v>4402</v>
      </c>
      <c r="C863" s="661" t="s">
        <v>4441</v>
      </c>
      <c r="D863" s="661" t="s">
        <v>4500</v>
      </c>
      <c r="E863" s="661" t="s">
        <v>4497</v>
      </c>
      <c r="F863" s="664">
        <v>4</v>
      </c>
      <c r="G863" s="664">
        <v>1460</v>
      </c>
      <c r="H863" s="664">
        <v>1</v>
      </c>
      <c r="I863" s="664">
        <v>365</v>
      </c>
      <c r="J863" s="664">
        <v>7</v>
      </c>
      <c r="K863" s="664">
        <v>2555</v>
      </c>
      <c r="L863" s="664">
        <v>1.75</v>
      </c>
      <c r="M863" s="664">
        <v>365</v>
      </c>
      <c r="N863" s="664">
        <v>6</v>
      </c>
      <c r="O863" s="664">
        <v>2226</v>
      </c>
      <c r="P863" s="677">
        <v>1.5246575342465754</v>
      </c>
      <c r="Q863" s="665">
        <v>371</v>
      </c>
    </row>
    <row r="864" spans="1:17" ht="14.4" customHeight="1" x14ac:dyDescent="0.3">
      <c r="A864" s="660" t="s">
        <v>5089</v>
      </c>
      <c r="B864" s="661" t="s">
        <v>4402</v>
      </c>
      <c r="C864" s="661" t="s">
        <v>4441</v>
      </c>
      <c r="D864" s="661" t="s">
        <v>4505</v>
      </c>
      <c r="E864" s="661" t="s">
        <v>4506</v>
      </c>
      <c r="F864" s="664"/>
      <c r="G864" s="664"/>
      <c r="H864" s="664"/>
      <c r="I864" s="664"/>
      <c r="J864" s="664"/>
      <c r="K864" s="664"/>
      <c r="L864" s="664"/>
      <c r="M864" s="664"/>
      <c r="N864" s="664">
        <v>1</v>
      </c>
      <c r="O864" s="664">
        <v>606</v>
      </c>
      <c r="P864" s="677"/>
      <c r="Q864" s="665">
        <v>606</v>
      </c>
    </row>
    <row r="865" spans="1:17" ht="14.4" customHeight="1" x14ac:dyDescent="0.3">
      <c r="A865" s="660" t="s">
        <v>5089</v>
      </c>
      <c r="B865" s="661" t="s">
        <v>4402</v>
      </c>
      <c r="C865" s="661" t="s">
        <v>4441</v>
      </c>
      <c r="D865" s="661" t="s">
        <v>4511</v>
      </c>
      <c r="E865" s="661" t="s">
        <v>4467</v>
      </c>
      <c r="F865" s="664">
        <v>1</v>
      </c>
      <c r="G865" s="664">
        <v>335</v>
      </c>
      <c r="H865" s="664">
        <v>1</v>
      </c>
      <c r="I865" s="664">
        <v>335</v>
      </c>
      <c r="J865" s="664">
        <v>1</v>
      </c>
      <c r="K865" s="664">
        <v>335</v>
      </c>
      <c r="L865" s="664">
        <v>1</v>
      </c>
      <c r="M865" s="664">
        <v>335</v>
      </c>
      <c r="N865" s="664"/>
      <c r="O865" s="664"/>
      <c r="P865" s="677"/>
      <c r="Q865" s="665"/>
    </row>
    <row r="866" spans="1:17" ht="14.4" customHeight="1" x14ac:dyDescent="0.3">
      <c r="A866" s="660" t="s">
        <v>5089</v>
      </c>
      <c r="B866" s="661" t="s">
        <v>4402</v>
      </c>
      <c r="C866" s="661" t="s">
        <v>4441</v>
      </c>
      <c r="D866" s="661" t="s">
        <v>4515</v>
      </c>
      <c r="E866" s="661" t="s">
        <v>4516</v>
      </c>
      <c r="F866" s="664"/>
      <c r="G866" s="664"/>
      <c r="H866" s="664"/>
      <c r="I866" s="664"/>
      <c r="J866" s="664">
        <v>1</v>
      </c>
      <c r="K866" s="664">
        <v>163</v>
      </c>
      <c r="L866" s="664"/>
      <c r="M866" s="664">
        <v>163</v>
      </c>
      <c r="N866" s="664"/>
      <c r="O866" s="664"/>
      <c r="P866" s="677"/>
      <c r="Q866" s="665"/>
    </row>
    <row r="867" spans="1:17" ht="14.4" customHeight="1" x14ac:dyDescent="0.3">
      <c r="A867" s="660" t="s">
        <v>5090</v>
      </c>
      <c r="B867" s="661" t="s">
        <v>4402</v>
      </c>
      <c r="C867" s="661" t="s">
        <v>4430</v>
      </c>
      <c r="D867" s="661" t="s">
        <v>4551</v>
      </c>
      <c r="E867" s="661" t="s">
        <v>4552</v>
      </c>
      <c r="F867" s="664">
        <v>2</v>
      </c>
      <c r="G867" s="664">
        <v>1809.5</v>
      </c>
      <c r="H867" s="664">
        <v>1</v>
      </c>
      <c r="I867" s="664">
        <v>904.75</v>
      </c>
      <c r="J867" s="664"/>
      <c r="K867" s="664"/>
      <c r="L867" s="664"/>
      <c r="M867" s="664"/>
      <c r="N867" s="664">
        <v>9</v>
      </c>
      <c r="O867" s="664">
        <v>8142.75</v>
      </c>
      <c r="P867" s="677">
        <v>4.5</v>
      </c>
      <c r="Q867" s="665">
        <v>904.75</v>
      </c>
    </row>
    <row r="868" spans="1:17" ht="14.4" customHeight="1" x14ac:dyDescent="0.3">
      <c r="A868" s="660" t="s">
        <v>5090</v>
      </c>
      <c r="B868" s="661" t="s">
        <v>4402</v>
      </c>
      <c r="C868" s="661" t="s">
        <v>4441</v>
      </c>
      <c r="D868" s="661" t="s">
        <v>4446</v>
      </c>
      <c r="E868" s="661" t="s">
        <v>4447</v>
      </c>
      <c r="F868" s="664">
        <v>1</v>
      </c>
      <c r="G868" s="664">
        <v>34</v>
      </c>
      <c r="H868" s="664">
        <v>1</v>
      </c>
      <c r="I868" s="664">
        <v>34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5090</v>
      </c>
      <c r="B869" s="661" t="s">
        <v>4402</v>
      </c>
      <c r="C869" s="661" t="s">
        <v>4441</v>
      </c>
      <c r="D869" s="661" t="s">
        <v>4452</v>
      </c>
      <c r="E869" s="661" t="s">
        <v>4453</v>
      </c>
      <c r="F869" s="664">
        <v>110</v>
      </c>
      <c r="G869" s="664">
        <v>25520</v>
      </c>
      <c r="H869" s="664">
        <v>1</v>
      </c>
      <c r="I869" s="664">
        <v>232</v>
      </c>
      <c r="J869" s="664">
        <v>178</v>
      </c>
      <c r="K869" s="664">
        <v>41414</v>
      </c>
      <c r="L869" s="664">
        <v>1.6228056426332289</v>
      </c>
      <c r="M869" s="664">
        <v>232.6629213483146</v>
      </c>
      <c r="N869" s="664">
        <v>164</v>
      </c>
      <c r="O869" s="664">
        <v>38540</v>
      </c>
      <c r="P869" s="677">
        <v>1.5101880877742946</v>
      </c>
      <c r="Q869" s="665">
        <v>235</v>
      </c>
    </row>
    <row r="870" spans="1:17" ht="14.4" customHeight="1" x14ac:dyDescent="0.3">
      <c r="A870" s="660" t="s">
        <v>5090</v>
      </c>
      <c r="B870" s="661" t="s">
        <v>4402</v>
      </c>
      <c r="C870" s="661" t="s">
        <v>4441</v>
      </c>
      <c r="D870" s="661" t="s">
        <v>4454</v>
      </c>
      <c r="E870" s="661" t="s">
        <v>4455</v>
      </c>
      <c r="F870" s="664">
        <v>102</v>
      </c>
      <c r="G870" s="664">
        <v>11832</v>
      </c>
      <c r="H870" s="664">
        <v>1</v>
      </c>
      <c r="I870" s="664">
        <v>116</v>
      </c>
      <c r="J870" s="664">
        <v>99</v>
      </c>
      <c r="K870" s="664">
        <v>11550</v>
      </c>
      <c r="L870" s="664">
        <v>0.97616632860040564</v>
      </c>
      <c r="M870" s="664">
        <v>116.66666666666667</v>
      </c>
      <c r="N870" s="664">
        <v>96</v>
      </c>
      <c r="O870" s="664">
        <v>11328</v>
      </c>
      <c r="P870" s="677">
        <v>0.95740365111561865</v>
      </c>
      <c r="Q870" s="665">
        <v>118</v>
      </c>
    </row>
    <row r="871" spans="1:17" ht="14.4" customHeight="1" x14ac:dyDescent="0.3">
      <c r="A871" s="660" t="s">
        <v>5090</v>
      </c>
      <c r="B871" s="661" t="s">
        <v>4402</v>
      </c>
      <c r="C871" s="661" t="s">
        <v>4441</v>
      </c>
      <c r="D871" s="661" t="s">
        <v>4456</v>
      </c>
      <c r="E871" s="661" t="s">
        <v>4457</v>
      </c>
      <c r="F871" s="664">
        <v>1</v>
      </c>
      <c r="G871" s="664">
        <v>320</v>
      </c>
      <c r="H871" s="664">
        <v>1</v>
      </c>
      <c r="I871" s="664">
        <v>320</v>
      </c>
      <c r="J871" s="664"/>
      <c r="K871" s="664"/>
      <c r="L871" s="664"/>
      <c r="M871" s="664"/>
      <c r="N871" s="664"/>
      <c r="O871" s="664"/>
      <c r="P871" s="677"/>
      <c r="Q871" s="665"/>
    </row>
    <row r="872" spans="1:17" ht="14.4" customHeight="1" x14ac:dyDescent="0.3">
      <c r="A872" s="660" t="s">
        <v>5090</v>
      </c>
      <c r="B872" s="661" t="s">
        <v>4402</v>
      </c>
      <c r="C872" s="661" t="s">
        <v>4441</v>
      </c>
      <c r="D872" s="661" t="s">
        <v>4458</v>
      </c>
      <c r="E872" s="661" t="s">
        <v>4459</v>
      </c>
      <c r="F872" s="664">
        <v>5</v>
      </c>
      <c r="G872" s="664">
        <v>2420</v>
      </c>
      <c r="H872" s="664">
        <v>1</v>
      </c>
      <c r="I872" s="664">
        <v>484</v>
      </c>
      <c r="J872" s="664">
        <v>8</v>
      </c>
      <c r="K872" s="664">
        <v>3874</v>
      </c>
      <c r="L872" s="664">
        <v>1.6008264462809918</v>
      </c>
      <c r="M872" s="664">
        <v>484.25</v>
      </c>
      <c r="N872" s="664">
        <v>1</v>
      </c>
      <c r="O872" s="664">
        <v>487</v>
      </c>
      <c r="P872" s="677">
        <v>0.2012396694214876</v>
      </c>
      <c r="Q872" s="665">
        <v>487</v>
      </c>
    </row>
    <row r="873" spans="1:17" ht="14.4" customHeight="1" x14ac:dyDescent="0.3">
      <c r="A873" s="660" t="s">
        <v>5090</v>
      </c>
      <c r="B873" s="661" t="s">
        <v>4402</v>
      </c>
      <c r="C873" s="661" t="s">
        <v>4441</v>
      </c>
      <c r="D873" s="661" t="s">
        <v>4460</v>
      </c>
      <c r="E873" s="661" t="s">
        <v>4461</v>
      </c>
      <c r="F873" s="664">
        <v>7</v>
      </c>
      <c r="G873" s="664">
        <v>4739</v>
      </c>
      <c r="H873" s="664">
        <v>1</v>
      </c>
      <c r="I873" s="664">
        <v>677</v>
      </c>
      <c r="J873" s="664">
        <v>7</v>
      </c>
      <c r="K873" s="664">
        <v>4739</v>
      </c>
      <c r="L873" s="664">
        <v>1</v>
      </c>
      <c r="M873" s="664">
        <v>677</v>
      </c>
      <c r="N873" s="664"/>
      <c r="O873" s="664"/>
      <c r="P873" s="677"/>
      <c r="Q873" s="665"/>
    </row>
    <row r="874" spans="1:17" ht="14.4" customHeight="1" x14ac:dyDescent="0.3">
      <c r="A874" s="660" t="s">
        <v>5090</v>
      </c>
      <c r="B874" s="661" t="s">
        <v>4402</v>
      </c>
      <c r="C874" s="661" t="s">
        <v>4441</v>
      </c>
      <c r="D874" s="661" t="s">
        <v>4464</v>
      </c>
      <c r="E874" s="661" t="s">
        <v>4459</v>
      </c>
      <c r="F874" s="664">
        <v>2</v>
      </c>
      <c r="G874" s="664">
        <v>1106</v>
      </c>
      <c r="H874" s="664">
        <v>1</v>
      </c>
      <c r="I874" s="664">
        <v>553</v>
      </c>
      <c r="J874" s="664">
        <v>4</v>
      </c>
      <c r="K874" s="664">
        <v>2212</v>
      </c>
      <c r="L874" s="664">
        <v>2</v>
      </c>
      <c r="M874" s="664">
        <v>553</v>
      </c>
      <c r="N874" s="664">
        <v>1</v>
      </c>
      <c r="O874" s="664">
        <v>559</v>
      </c>
      <c r="P874" s="677">
        <v>0.50542495479204341</v>
      </c>
      <c r="Q874" s="665">
        <v>559</v>
      </c>
    </row>
    <row r="875" spans="1:17" ht="14.4" customHeight="1" x14ac:dyDescent="0.3">
      <c r="A875" s="660" t="s">
        <v>5090</v>
      </c>
      <c r="B875" s="661" t="s">
        <v>4402</v>
      </c>
      <c r="C875" s="661" t="s">
        <v>4441</v>
      </c>
      <c r="D875" s="661" t="s">
        <v>4465</v>
      </c>
      <c r="E875" s="661" t="s">
        <v>4461</v>
      </c>
      <c r="F875" s="664"/>
      <c r="G875" s="664"/>
      <c r="H875" s="664"/>
      <c r="I875" s="664"/>
      <c r="J875" s="664"/>
      <c r="K875" s="664"/>
      <c r="L875" s="664"/>
      <c r="M875" s="664"/>
      <c r="N875" s="664">
        <v>7</v>
      </c>
      <c r="O875" s="664">
        <v>5264</v>
      </c>
      <c r="P875" s="677"/>
      <c r="Q875" s="665">
        <v>752</v>
      </c>
    </row>
    <row r="876" spans="1:17" ht="14.4" customHeight="1" x14ac:dyDescent="0.3">
      <c r="A876" s="660" t="s">
        <v>5090</v>
      </c>
      <c r="B876" s="661" t="s">
        <v>4402</v>
      </c>
      <c r="C876" s="661" t="s">
        <v>4441</v>
      </c>
      <c r="D876" s="661" t="s">
        <v>4553</v>
      </c>
      <c r="E876" s="661" t="s">
        <v>4554</v>
      </c>
      <c r="F876" s="664">
        <v>180</v>
      </c>
      <c r="G876" s="664">
        <v>144540</v>
      </c>
      <c r="H876" s="664">
        <v>1</v>
      </c>
      <c r="I876" s="664">
        <v>803</v>
      </c>
      <c r="J876" s="664">
        <v>243</v>
      </c>
      <c r="K876" s="664">
        <v>195397</v>
      </c>
      <c r="L876" s="664">
        <v>1.3518541580185415</v>
      </c>
      <c r="M876" s="664">
        <v>804.10288065843622</v>
      </c>
      <c r="N876" s="664">
        <v>305</v>
      </c>
      <c r="O876" s="664">
        <v>246745</v>
      </c>
      <c r="P876" s="677">
        <v>1.7071052995710529</v>
      </c>
      <c r="Q876" s="665">
        <v>809</v>
      </c>
    </row>
    <row r="877" spans="1:17" ht="14.4" customHeight="1" x14ac:dyDescent="0.3">
      <c r="A877" s="660" t="s">
        <v>5090</v>
      </c>
      <c r="B877" s="661" t="s">
        <v>4402</v>
      </c>
      <c r="C877" s="661" t="s">
        <v>4441</v>
      </c>
      <c r="D877" s="661" t="s">
        <v>4470</v>
      </c>
      <c r="E877" s="661" t="s">
        <v>4471</v>
      </c>
      <c r="F877" s="664">
        <v>50</v>
      </c>
      <c r="G877" s="664">
        <v>10350</v>
      </c>
      <c r="H877" s="664">
        <v>1</v>
      </c>
      <c r="I877" s="664">
        <v>207</v>
      </c>
      <c r="J877" s="664">
        <v>55</v>
      </c>
      <c r="K877" s="664">
        <v>11417</v>
      </c>
      <c r="L877" s="664">
        <v>1.1030917874396136</v>
      </c>
      <c r="M877" s="664">
        <v>207.58181818181819</v>
      </c>
      <c r="N877" s="664">
        <v>82</v>
      </c>
      <c r="O877" s="664">
        <v>17220</v>
      </c>
      <c r="P877" s="677">
        <v>1.663768115942029</v>
      </c>
      <c r="Q877" s="665">
        <v>210</v>
      </c>
    </row>
    <row r="878" spans="1:17" ht="14.4" customHeight="1" x14ac:dyDescent="0.3">
      <c r="A878" s="660" t="s">
        <v>5090</v>
      </c>
      <c r="B878" s="661" t="s">
        <v>4402</v>
      </c>
      <c r="C878" s="661" t="s">
        <v>4441</v>
      </c>
      <c r="D878" s="661" t="s">
        <v>4474</v>
      </c>
      <c r="E878" s="661" t="s">
        <v>4475</v>
      </c>
      <c r="F878" s="664">
        <v>1</v>
      </c>
      <c r="G878" s="664">
        <v>327</v>
      </c>
      <c r="H878" s="664">
        <v>1</v>
      </c>
      <c r="I878" s="664">
        <v>327</v>
      </c>
      <c r="J878" s="664">
        <v>1</v>
      </c>
      <c r="K878" s="664">
        <v>330</v>
      </c>
      <c r="L878" s="664">
        <v>1.0091743119266054</v>
      </c>
      <c r="M878" s="664">
        <v>330</v>
      </c>
      <c r="N878" s="664"/>
      <c r="O878" s="664"/>
      <c r="P878" s="677"/>
      <c r="Q878" s="665"/>
    </row>
    <row r="879" spans="1:17" ht="14.4" customHeight="1" x14ac:dyDescent="0.3">
      <c r="A879" s="660" t="s">
        <v>5090</v>
      </c>
      <c r="B879" s="661" t="s">
        <v>4402</v>
      </c>
      <c r="C879" s="661" t="s">
        <v>4441</v>
      </c>
      <c r="D879" s="661" t="s">
        <v>4478</v>
      </c>
      <c r="E879" s="661" t="s">
        <v>4479</v>
      </c>
      <c r="F879" s="664">
        <v>326</v>
      </c>
      <c r="G879" s="664">
        <v>26732</v>
      </c>
      <c r="H879" s="664">
        <v>1</v>
      </c>
      <c r="I879" s="664">
        <v>82</v>
      </c>
      <c r="J879" s="664">
        <v>394</v>
      </c>
      <c r="K879" s="664">
        <v>32566</v>
      </c>
      <c r="L879" s="664">
        <v>1.2182403112374682</v>
      </c>
      <c r="M879" s="664">
        <v>82.654822335025386</v>
      </c>
      <c r="N879" s="664">
        <v>461</v>
      </c>
      <c r="O879" s="664">
        <v>39185</v>
      </c>
      <c r="P879" s="677">
        <v>1.4658461768666766</v>
      </c>
      <c r="Q879" s="665">
        <v>85</v>
      </c>
    </row>
    <row r="880" spans="1:17" ht="14.4" customHeight="1" x14ac:dyDescent="0.3">
      <c r="A880" s="660" t="s">
        <v>5090</v>
      </c>
      <c r="B880" s="661" t="s">
        <v>4402</v>
      </c>
      <c r="C880" s="661" t="s">
        <v>4441</v>
      </c>
      <c r="D880" s="661" t="s">
        <v>4555</v>
      </c>
      <c r="E880" s="661" t="s">
        <v>4554</v>
      </c>
      <c r="F880" s="664">
        <v>27</v>
      </c>
      <c r="G880" s="664">
        <v>25083</v>
      </c>
      <c r="H880" s="664">
        <v>1</v>
      </c>
      <c r="I880" s="664">
        <v>929</v>
      </c>
      <c r="J880" s="664"/>
      <c r="K880" s="664"/>
      <c r="L880" s="664"/>
      <c r="M880" s="664"/>
      <c r="N880" s="664">
        <v>47</v>
      </c>
      <c r="O880" s="664">
        <v>43945</v>
      </c>
      <c r="P880" s="677">
        <v>1.7519834150619942</v>
      </c>
      <c r="Q880" s="665">
        <v>935</v>
      </c>
    </row>
    <row r="881" spans="1:17" ht="14.4" customHeight="1" x14ac:dyDescent="0.3">
      <c r="A881" s="660" t="s">
        <v>5090</v>
      </c>
      <c r="B881" s="661" t="s">
        <v>4402</v>
      </c>
      <c r="C881" s="661" t="s">
        <v>4441</v>
      </c>
      <c r="D881" s="661" t="s">
        <v>4556</v>
      </c>
      <c r="E881" s="661" t="s">
        <v>4554</v>
      </c>
      <c r="F881" s="664">
        <v>112</v>
      </c>
      <c r="G881" s="664">
        <v>82208</v>
      </c>
      <c r="H881" s="664">
        <v>1</v>
      </c>
      <c r="I881" s="664">
        <v>734</v>
      </c>
      <c r="J881" s="664">
        <v>154</v>
      </c>
      <c r="K881" s="664">
        <v>113180</v>
      </c>
      <c r="L881" s="664">
        <v>1.3767516543402103</v>
      </c>
      <c r="M881" s="664">
        <v>734.93506493506493</v>
      </c>
      <c r="N881" s="664">
        <v>104</v>
      </c>
      <c r="O881" s="664">
        <v>76648</v>
      </c>
      <c r="P881" s="677">
        <v>0.93236667964188402</v>
      </c>
      <c r="Q881" s="665">
        <v>737</v>
      </c>
    </row>
    <row r="882" spans="1:17" ht="14.4" customHeight="1" x14ac:dyDescent="0.3">
      <c r="A882" s="660" t="s">
        <v>5090</v>
      </c>
      <c r="B882" s="661" t="s">
        <v>4402</v>
      </c>
      <c r="C882" s="661" t="s">
        <v>4441</v>
      </c>
      <c r="D882" s="661" t="s">
        <v>4557</v>
      </c>
      <c r="E882" s="661" t="s">
        <v>4558</v>
      </c>
      <c r="F882" s="664">
        <v>7</v>
      </c>
      <c r="G882" s="664">
        <v>3668</v>
      </c>
      <c r="H882" s="664">
        <v>1</v>
      </c>
      <c r="I882" s="664">
        <v>524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5090</v>
      </c>
      <c r="B883" s="661" t="s">
        <v>4402</v>
      </c>
      <c r="C883" s="661" t="s">
        <v>4441</v>
      </c>
      <c r="D883" s="661" t="s">
        <v>4496</v>
      </c>
      <c r="E883" s="661" t="s">
        <v>4497</v>
      </c>
      <c r="F883" s="664">
        <v>9</v>
      </c>
      <c r="G883" s="664">
        <v>2664</v>
      </c>
      <c r="H883" s="664">
        <v>1</v>
      </c>
      <c r="I883" s="664">
        <v>296</v>
      </c>
      <c r="J883" s="664">
        <v>8</v>
      </c>
      <c r="K883" s="664">
        <v>2370</v>
      </c>
      <c r="L883" s="664">
        <v>0.88963963963963966</v>
      </c>
      <c r="M883" s="664">
        <v>296.25</v>
      </c>
      <c r="N883" s="664">
        <v>10</v>
      </c>
      <c r="O883" s="664">
        <v>2990</v>
      </c>
      <c r="P883" s="677">
        <v>1.1223723723723724</v>
      </c>
      <c r="Q883" s="665">
        <v>299</v>
      </c>
    </row>
    <row r="884" spans="1:17" ht="14.4" customHeight="1" x14ac:dyDescent="0.3">
      <c r="A884" s="660" t="s">
        <v>5090</v>
      </c>
      <c r="B884" s="661" t="s">
        <v>4402</v>
      </c>
      <c r="C884" s="661" t="s">
        <v>4441</v>
      </c>
      <c r="D884" s="661" t="s">
        <v>4559</v>
      </c>
      <c r="E884" s="661" t="s">
        <v>4471</v>
      </c>
      <c r="F884" s="664">
        <v>38</v>
      </c>
      <c r="G884" s="664">
        <v>6536</v>
      </c>
      <c r="H884" s="664">
        <v>1</v>
      </c>
      <c r="I884" s="664">
        <v>172</v>
      </c>
      <c r="J884" s="664">
        <v>40</v>
      </c>
      <c r="K884" s="664">
        <v>6922</v>
      </c>
      <c r="L884" s="664">
        <v>1.0590575275397798</v>
      </c>
      <c r="M884" s="664">
        <v>173.05</v>
      </c>
      <c r="N884" s="664">
        <v>33</v>
      </c>
      <c r="O884" s="664">
        <v>5742</v>
      </c>
      <c r="P884" s="677">
        <v>0.87851897184822525</v>
      </c>
      <c r="Q884" s="665">
        <v>174</v>
      </c>
    </row>
    <row r="885" spans="1:17" ht="14.4" customHeight="1" x14ac:dyDescent="0.3">
      <c r="A885" s="660" t="s">
        <v>5090</v>
      </c>
      <c r="B885" s="661" t="s">
        <v>4402</v>
      </c>
      <c r="C885" s="661" t="s">
        <v>4441</v>
      </c>
      <c r="D885" s="661" t="s">
        <v>4500</v>
      </c>
      <c r="E885" s="661" t="s">
        <v>4497</v>
      </c>
      <c r="F885" s="664">
        <v>6</v>
      </c>
      <c r="G885" s="664">
        <v>2190</v>
      </c>
      <c r="H885" s="664">
        <v>1</v>
      </c>
      <c r="I885" s="664">
        <v>365</v>
      </c>
      <c r="J885" s="664">
        <v>7</v>
      </c>
      <c r="K885" s="664">
        <v>2571</v>
      </c>
      <c r="L885" s="664">
        <v>1.1739726027397259</v>
      </c>
      <c r="M885" s="664">
        <v>367.28571428571428</v>
      </c>
      <c r="N885" s="664">
        <v>7</v>
      </c>
      <c r="O885" s="664">
        <v>2597</v>
      </c>
      <c r="P885" s="677">
        <v>1.1858447488584476</v>
      </c>
      <c r="Q885" s="665">
        <v>371</v>
      </c>
    </row>
    <row r="886" spans="1:17" ht="14.4" customHeight="1" x14ac:dyDescent="0.3">
      <c r="A886" s="660" t="s">
        <v>5090</v>
      </c>
      <c r="B886" s="661" t="s">
        <v>4402</v>
      </c>
      <c r="C886" s="661" t="s">
        <v>4441</v>
      </c>
      <c r="D886" s="661" t="s">
        <v>4579</v>
      </c>
      <c r="E886" s="661" t="s">
        <v>4554</v>
      </c>
      <c r="F886" s="664">
        <v>4</v>
      </c>
      <c r="G886" s="664">
        <v>3440</v>
      </c>
      <c r="H886" s="664">
        <v>1</v>
      </c>
      <c r="I886" s="664">
        <v>860</v>
      </c>
      <c r="J886" s="664"/>
      <c r="K886" s="664"/>
      <c r="L886" s="664"/>
      <c r="M886" s="664"/>
      <c r="N886" s="664"/>
      <c r="O886" s="664"/>
      <c r="P886" s="677"/>
      <c r="Q886" s="665"/>
    </row>
    <row r="887" spans="1:17" ht="14.4" customHeight="1" x14ac:dyDescent="0.3">
      <c r="A887" s="660" t="s">
        <v>5091</v>
      </c>
      <c r="B887" s="661" t="s">
        <v>4402</v>
      </c>
      <c r="C887" s="661" t="s">
        <v>4403</v>
      </c>
      <c r="D887" s="661" t="s">
        <v>4410</v>
      </c>
      <c r="E887" s="661" t="s">
        <v>4411</v>
      </c>
      <c r="F887" s="664"/>
      <c r="G887" s="664"/>
      <c r="H887" s="664"/>
      <c r="I887" s="664"/>
      <c r="J887" s="664">
        <v>1</v>
      </c>
      <c r="K887" s="664">
        <v>265.10000000000002</v>
      </c>
      <c r="L887" s="664"/>
      <c r="M887" s="664">
        <v>265.10000000000002</v>
      </c>
      <c r="N887" s="664"/>
      <c r="O887" s="664"/>
      <c r="P887" s="677"/>
      <c r="Q887" s="665"/>
    </row>
    <row r="888" spans="1:17" ht="14.4" customHeight="1" x14ac:dyDescent="0.3">
      <c r="A888" s="660" t="s">
        <v>5091</v>
      </c>
      <c r="B888" s="661" t="s">
        <v>4402</v>
      </c>
      <c r="C888" s="661" t="s">
        <v>4430</v>
      </c>
      <c r="D888" s="661" t="s">
        <v>4431</v>
      </c>
      <c r="E888" s="661" t="s">
        <v>4432</v>
      </c>
      <c r="F888" s="664"/>
      <c r="G888" s="664"/>
      <c r="H888" s="664"/>
      <c r="I888" s="664"/>
      <c r="J888" s="664"/>
      <c r="K888" s="664"/>
      <c r="L888" s="664"/>
      <c r="M888" s="664"/>
      <c r="N888" s="664">
        <v>2</v>
      </c>
      <c r="O888" s="664">
        <v>485.28</v>
      </c>
      <c r="P888" s="677"/>
      <c r="Q888" s="665">
        <v>242.64</v>
      </c>
    </row>
    <row r="889" spans="1:17" ht="14.4" customHeight="1" x14ac:dyDescent="0.3">
      <c r="A889" s="660" t="s">
        <v>5091</v>
      </c>
      <c r="B889" s="661" t="s">
        <v>4402</v>
      </c>
      <c r="C889" s="661" t="s">
        <v>4430</v>
      </c>
      <c r="D889" s="661" t="s">
        <v>4433</v>
      </c>
      <c r="E889" s="661" t="s">
        <v>4434</v>
      </c>
      <c r="F889" s="664">
        <v>33</v>
      </c>
      <c r="G889" s="664">
        <v>8007.119999999999</v>
      </c>
      <c r="H889" s="664">
        <v>1</v>
      </c>
      <c r="I889" s="664">
        <v>242.63999999999996</v>
      </c>
      <c r="J889" s="664">
        <v>48</v>
      </c>
      <c r="K889" s="664">
        <v>11646.719999999998</v>
      </c>
      <c r="L889" s="664">
        <v>1.4545454545454544</v>
      </c>
      <c r="M889" s="664">
        <v>242.63999999999996</v>
      </c>
      <c r="N889" s="664">
        <v>75</v>
      </c>
      <c r="O889" s="664">
        <v>18198</v>
      </c>
      <c r="P889" s="677">
        <v>2.2727272727272729</v>
      </c>
      <c r="Q889" s="665">
        <v>242.64</v>
      </c>
    </row>
    <row r="890" spans="1:17" ht="14.4" customHeight="1" x14ac:dyDescent="0.3">
      <c r="A890" s="660" t="s">
        <v>5091</v>
      </c>
      <c r="B890" s="661" t="s">
        <v>4402</v>
      </c>
      <c r="C890" s="661" t="s">
        <v>4430</v>
      </c>
      <c r="D890" s="661" t="s">
        <v>4435</v>
      </c>
      <c r="E890" s="661" t="s">
        <v>4436</v>
      </c>
      <c r="F890" s="664"/>
      <c r="G890" s="664"/>
      <c r="H890" s="664"/>
      <c r="I890" s="664"/>
      <c r="J890" s="664">
        <v>8</v>
      </c>
      <c r="K890" s="664">
        <v>1941.1199999999997</v>
      </c>
      <c r="L890" s="664"/>
      <c r="M890" s="664">
        <v>242.63999999999996</v>
      </c>
      <c r="N890" s="664">
        <v>20</v>
      </c>
      <c r="O890" s="664">
        <v>4852.8</v>
      </c>
      <c r="P890" s="677"/>
      <c r="Q890" s="665">
        <v>242.64000000000001</v>
      </c>
    </row>
    <row r="891" spans="1:17" ht="14.4" customHeight="1" x14ac:dyDescent="0.3">
      <c r="A891" s="660" t="s">
        <v>5091</v>
      </c>
      <c r="B891" s="661" t="s">
        <v>4402</v>
      </c>
      <c r="C891" s="661" t="s">
        <v>4441</v>
      </c>
      <c r="D891" s="661" t="s">
        <v>4448</v>
      </c>
      <c r="E891" s="661" t="s">
        <v>4449</v>
      </c>
      <c r="F891" s="664">
        <v>1</v>
      </c>
      <c r="G891" s="664">
        <v>108</v>
      </c>
      <c r="H891" s="664">
        <v>1</v>
      </c>
      <c r="I891" s="664">
        <v>108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5091</v>
      </c>
      <c r="B892" s="661" t="s">
        <v>4402</v>
      </c>
      <c r="C892" s="661" t="s">
        <v>4441</v>
      </c>
      <c r="D892" s="661" t="s">
        <v>4450</v>
      </c>
      <c r="E892" s="661" t="s">
        <v>4451</v>
      </c>
      <c r="F892" s="664"/>
      <c r="G892" s="664"/>
      <c r="H892" s="664"/>
      <c r="I892" s="664"/>
      <c r="J892" s="664"/>
      <c r="K892" s="664"/>
      <c r="L892" s="664"/>
      <c r="M892" s="664"/>
      <c r="N892" s="664">
        <v>1</v>
      </c>
      <c r="O892" s="664">
        <v>123</v>
      </c>
      <c r="P892" s="677"/>
      <c r="Q892" s="665">
        <v>123</v>
      </c>
    </row>
    <row r="893" spans="1:17" ht="14.4" customHeight="1" x14ac:dyDescent="0.3">
      <c r="A893" s="660" t="s">
        <v>5091</v>
      </c>
      <c r="B893" s="661" t="s">
        <v>4402</v>
      </c>
      <c r="C893" s="661" t="s">
        <v>4441</v>
      </c>
      <c r="D893" s="661" t="s">
        <v>4452</v>
      </c>
      <c r="E893" s="661" t="s">
        <v>4453</v>
      </c>
      <c r="F893" s="664">
        <v>3</v>
      </c>
      <c r="G893" s="664">
        <v>696</v>
      </c>
      <c r="H893" s="664">
        <v>1</v>
      </c>
      <c r="I893" s="664">
        <v>232</v>
      </c>
      <c r="J893" s="664">
        <v>7</v>
      </c>
      <c r="K893" s="664">
        <v>1628</v>
      </c>
      <c r="L893" s="664">
        <v>2.3390804597701149</v>
      </c>
      <c r="M893" s="664">
        <v>232.57142857142858</v>
      </c>
      <c r="N893" s="664">
        <v>2</v>
      </c>
      <c r="O893" s="664">
        <v>470</v>
      </c>
      <c r="P893" s="677">
        <v>0.67528735632183912</v>
      </c>
      <c r="Q893" s="665">
        <v>235</v>
      </c>
    </row>
    <row r="894" spans="1:17" ht="14.4" customHeight="1" x14ac:dyDescent="0.3">
      <c r="A894" s="660" t="s">
        <v>5091</v>
      </c>
      <c r="B894" s="661" t="s">
        <v>4402</v>
      </c>
      <c r="C894" s="661" t="s">
        <v>4441</v>
      </c>
      <c r="D894" s="661" t="s">
        <v>4454</v>
      </c>
      <c r="E894" s="661" t="s">
        <v>4455</v>
      </c>
      <c r="F894" s="664">
        <v>6</v>
      </c>
      <c r="G894" s="664">
        <v>696</v>
      </c>
      <c r="H894" s="664">
        <v>1</v>
      </c>
      <c r="I894" s="664">
        <v>116</v>
      </c>
      <c r="J894" s="664">
        <v>4</v>
      </c>
      <c r="K894" s="664">
        <v>464</v>
      </c>
      <c r="L894" s="664">
        <v>0.66666666666666663</v>
      </c>
      <c r="M894" s="664">
        <v>116</v>
      </c>
      <c r="N894" s="664"/>
      <c r="O894" s="664"/>
      <c r="P894" s="677"/>
      <c r="Q894" s="665"/>
    </row>
    <row r="895" spans="1:17" ht="14.4" customHeight="1" x14ac:dyDescent="0.3">
      <c r="A895" s="660" t="s">
        <v>5091</v>
      </c>
      <c r="B895" s="661" t="s">
        <v>4402</v>
      </c>
      <c r="C895" s="661" t="s">
        <v>4441</v>
      </c>
      <c r="D895" s="661" t="s">
        <v>4456</v>
      </c>
      <c r="E895" s="661" t="s">
        <v>4457</v>
      </c>
      <c r="F895" s="664">
        <v>1</v>
      </c>
      <c r="G895" s="664">
        <v>320</v>
      </c>
      <c r="H895" s="664">
        <v>1</v>
      </c>
      <c r="I895" s="664">
        <v>320</v>
      </c>
      <c r="J895" s="664"/>
      <c r="K895" s="664"/>
      <c r="L895" s="664"/>
      <c r="M895" s="664"/>
      <c r="N895" s="664"/>
      <c r="O895" s="664"/>
      <c r="P895" s="677"/>
      <c r="Q895" s="665"/>
    </row>
    <row r="896" spans="1:17" ht="14.4" customHeight="1" x14ac:dyDescent="0.3">
      <c r="A896" s="660" t="s">
        <v>5091</v>
      </c>
      <c r="B896" s="661" t="s">
        <v>4402</v>
      </c>
      <c r="C896" s="661" t="s">
        <v>4441</v>
      </c>
      <c r="D896" s="661" t="s">
        <v>4458</v>
      </c>
      <c r="E896" s="661" t="s">
        <v>4459</v>
      </c>
      <c r="F896" s="664"/>
      <c r="G896" s="664"/>
      <c r="H896" s="664"/>
      <c r="I896" s="664"/>
      <c r="J896" s="664">
        <v>2</v>
      </c>
      <c r="K896" s="664">
        <v>968</v>
      </c>
      <c r="L896" s="664"/>
      <c r="M896" s="664">
        <v>484</v>
      </c>
      <c r="N896" s="664"/>
      <c r="O896" s="664"/>
      <c r="P896" s="677"/>
      <c r="Q896" s="665"/>
    </row>
    <row r="897" spans="1:17" ht="14.4" customHeight="1" x14ac:dyDescent="0.3">
      <c r="A897" s="660" t="s">
        <v>5091</v>
      </c>
      <c r="B897" s="661" t="s">
        <v>4402</v>
      </c>
      <c r="C897" s="661" t="s">
        <v>4441</v>
      </c>
      <c r="D897" s="661" t="s">
        <v>4462</v>
      </c>
      <c r="E897" s="661" t="s">
        <v>4463</v>
      </c>
      <c r="F897" s="664">
        <v>2</v>
      </c>
      <c r="G897" s="664">
        <v>1498</v>
      </c>
      <c r="H897" s="664">
        <v>1</v>
      </c>
      <c r="I897" s="664">
        <v>749</v>
      </c>
      <c r="J897" s="664"/>
      <c r="K897" s="664"/>
      <c r="L897" s="664"/>
      <c r="M897" s="664"/>
      <c r="N897" s="664"/>
      <c r="O897" s="664"/>
      <c r="P897" s="677"/>
      <c r="Q897" s="665"/>
    </row>
    <row r="898" spans="1:17" ht="14.4" customHeight="1" x14ac:dyDescent="0.3">
      <c r="A898" s="660" t="s">
        <v>5091</v>
      </c>
      <c r="B898" s="661" t="s">
        <v>4402</v>
      </c>
      <c r="C898" s="661" t="s">
        <v>4441</v>
      </c>
      <c r="D898" s="661" t="s">
        <v>4553</v>
      </c>
      <c r="E898" s="661" t="s">
        <v>4554</v>
      </c>
      <c r="F898" s="664"/>
      <c r="G898" s="664"/>
      <c r="H898" s="664"/>
      <c r="I898" s="664"/>
      <c r="J898" s="664">
        <v>2</v>
      </c>
      <c r="K898" s="664">
        <v>1606</v>
      </c>
      <c r="L898" s="664"/>
      <c r="M898" s="664">
        <v>803</v>
      </c>
      <c r="N898" s="664"/>
      <c r="O898" s="664"/>
      <c r="P898" s="677"/>
      <c r="Q898" s="665"/>
    </row>
    <row r="899" spans="1:17" ht="14.4" customHeight="1" x14ac:dyDescent="0.3">
      <c r="A899" s="660" t="s">
        <v>5091</v>
      </c>
      <c r="B899" s="661" t="s">
        <v>4402</v>
      </c>
      <c r="C899" s="661" t="s">
        <v>4441</v>
      </c>
      <c r="D899" s="661" t="s">
        <v>4474</v>
      </c>
      <c r="E899" s="661" t="s">
        <v>4475</v>
      </c>
      <c r="F899" s="664">
        <v>37</v>
      </c>
      <c r="G899" s="664">
        <v>12099</v>
      </c>
      <c r="H899" s="664">
        <v>1</v>
      </c>
      <c r="I899" s="664">
        <v>327</v>
      </c>
      <c r="J899" s="664">
        <v>62</v>
      </c>
      <c r="K899" s="664">
        <v>20337</v>
      </c>
      <c r="L899" s="664">
        <v>1.6808827175799652</v>
      </c>
      <c r="M899" s="664">
        <v>328.01612903225805</v>
      </c>
      <c r="N899" s="664">
        <v>59</v>
      </c>
      <c r="O899" s="664">
        <v>19529</v>
      </c>
      <c r="P899" s="677">
        <v>1.6141003388709811</v>
      </c>
      <c r="Q899" s="665">
        <v>331</v>
      </c>
    </row>
    <row r="900" spans="1:17" ht="14.4" customHeight="1" x14ac:dyDescent="0.3">
      <c r="A900" s="660" t="s">
        <v>5091</v>
      </c>
      <c r="B900" s="661" t="s">
        <v>4402</v>
      </c>
      <c r="C900" s="661" t="s">
        <v>4441</v>
      </c>
      <c r="D900" s="661" t="s">
        <v>4478</v>
      </c>
      <c r="E900" s="661" t="s">
        <v>4479</v>
      </c>
      <c r="F900" s="664">
        <v>1</v>
      </c>
      <c r="G900" s="664">
        <v>82</v>
      </c>
      <c r="H900" s="664">
        <v>1</v>
      </c>
      <c r="I900" s="664">
        <v>82</v>
      </c>
      <c r="J900" s="664">
        <v>4</v>
      </c>
      <c r="K900" s="664">
        <v>328</v>
      </c>
      <c r="L900" s="664">
        <v>4</v>
      </c>
      <c r="M900" s="664">
        <v>82</v>
      </c>
      <c r="N900" s="664"/>
      <c r="O900" s="664"/>
      <c r="P900" s="677"/>
      <c r="Q900" s="665"/>
    </row>
    <row r="901" spans="1:17" ht="14.4" customHeight="1" x14ac:dyDescent="0.3">
      <c r="A901" s="660" t="s">
        <v>5091</v>
      </c>
      <c r="B901" s="661" t="s">
        <v>4402</v>
      </c>
      <c r="C901" s="661" t="s">
        <v>4441</v>
      </c>
      <c r="D901" s="661" t="s">
        <v>4486</v>
      </c>
      <c r="E901" s="661" t="s">
        <v>4487</v>
      </c>
      <c r="F901" s="664">
        <v>2</v>
      </c>
      <c r="G901" s="664">
        <v>0</v>
      </c>
      <c r="H901" s="664"/>
      <c r="I901" s="664">
        <v>0</v>
      </c>
      <c r="J901" s="664"/>
      <c r="K901" s="664"/>
      <c r="L901" s="664"/>
      <c r="M901" s="664"/>
      <c r="N901" s="664"/>
      <c r="O901" s="664"/>
      <c r="P901" s="677"/>
      <c r="Q901" s="665"/>
    </row>
    <row r="902" spans="1:17" ht="14.4" customHeight="1" x14ac:dyDescent="0.3">
      <c r="A902" s="660" t="s">
        <v>5091</v>
      </c>
      <c r="B902" s="661" t="s">
        <v>4402</v>
      </c>
      <c r="C902" s="661" t="s">
        <v>4441</v>
      </c>
      <c r="D902" s="661" t="s">
        <v>4490</v>
      </c>
      <c r="E902" s="661" t="s">
        <v>4491</v>
      </c>
      <c r="F902" s="664"/>
      <c r="G902" s="664"/>
      <c r="H902" s="664"/>
      <c r="I902" s="664"/>
      <c r="J902" s="664">
        <v>2</v>
      </c>
      <c r="K902" s="664">
        <v>162</v>
      </c>
      <c r="L902" s="664"/>
      <c r="M902" s="664">
        <v>81</v>
      </c>
      <c r="N902" s="664"/>
      <c r="O902" s="664"/>
      <c r="P902" s="677"/>
      <c r="Q902" s="665"/>
    </row>
    <row r="903" spans="1:17" ht="14.4" customHeight="1" x14ac:dyDescent="0.3">
      <c r="A903" s="660" t="s">
        <v>5091</v>
      </c>
      <c r="B903" s="661" t="s">
        <v>4402</v>
      </c>
      <c r="C903" s="661" t="s">
        <v>4441</v>
      </c>
      <c r="D903" s="661" t="s">
        <v>4505</v>
      </c>
      <c r="E903" s="661" t="s">
        <v>4506</v>
      </c>
      <c r="F903" s="664">
        <v>1</v>
      </c>
      <c r="G903" s="664">
        <v>601</v>
      </c>
      <c r="H903" s="664">
        <v>1</v>
      </c>
      <c r="I903" s="664">
        <v>601</v>
      </c>
      <c r="J903" s="664">
        <v>11</v>
      </c>
      <c r="K903" s="664">
        <v>6635</v>
      </c>
      <c r="L903" s="664">
        <v>11.039933444259567</v>
      </c>
      <c r="M903" s="664">
        <v>603.18181818181813</v>
      </c>
      <c r="N903" s="664">
        <v>5</v>
      </c>
      <c r="O903" s="664">
        <v>3030</v>
      </c>
      <c r="P903" s="677">
        <v>5.0415973377703827</v>
      </c>
      <c r="Q903" s="665">
        <v>606</v>
      </c>
    </row>
    <row r="904" spans="1:17" ht="14.4" customHeight="1" x14ac:dyDescent="0.3">
      <c r="A904" s="660" t="s">
        <v>5091</v>
      </c>
      <c r="B904" s="661" t="s">
        <v>4402</v>
      </c>
      <c r="C904" s="661" t="s">
        <v>4441</v>
      </c>
      <c r="D904" s="661" t="s">
        <v>4512</v>
      </c>
      <c r="E904" s="661" t="s">
        <v>4469</v>
      </c>
      <c r="F904" s="664">
        <v>32</v>
      </c>
      <c r="G904" s="664">
        <v>11584</v>
      </c>
      <c r="H904" s="664">
        <v>1</v>
      </c>
      <c r="I904" s="664">
        <v>362</v>
      </c>
      <c r="J904" s="664">
        <v>50</v>
      </c>
      <c r="K904" s="664">
        <v>18130</v>
      </c>
      <c r="L904" s="664">
        <v>1.5650897790055249</v>
      </c>
      <c r="M904" s="664">
        <v>362.6</v>
      </c>
      <c r="N904" s="664">
        <v>56</v>
      </c>
      <c r="O904" s="664">
        <v>20440</v>
      </c>
      <c r="P904" s="677">
        <v>1.7645027624309393</v>
      </c>
      <c r="Q904" s="665">
        <v>365</v>
      </c>
    </row>
    <row r="905" spans="1:17" ht="14.4" customHeight="1" x14ac:dyDescent="0.3">
      <c r="A905" s="660" t="s">
        <v>5091</v>
      </c>
      <c r="B905" s="661" t="s">
        <v>4402</v>
      </c>
      <c r="C905" s="661" t="s">
        <v>4441</v>
      </c>
      <c r="D905" s="661" t="s">
        <v>4513</v>
      </c>
      <c r="E905" s="661" t="s">
        <v>4514</v>
      </c>
      <c r="F905" s="664"/>
      <c r="G905" s="664"/>
      <c r="H905" s="664"/>
      <c r="I905" s="664"/>
      <c r="J905" s="664">
        <v>7</v>
      </c>
      <c r="K905" s="664">
        <v>3640</v>
      </c>
      <c r="L905" s="664"/>
      <c r="M905" s="664">
        <v>520</v>
      </c>
      <c r="N905" s="664"/>
      <c r="O905" s="664"/>
      <c r="P905" s="677"/>
      <c r="Q905" s="665"/>
    </row>
    <row r="906" spans="1:17" ht="14.4" customHeight="1" x14ac:dyDescent="0.3">
      <c r="A906" s="660" t="s">
        <v>5091</v>
      </c>
      <c r="B906" s="661" t="s">
        <v>4402</v>
      </c>
      <c r="C906" s="661" t="s">
        <v>4441</v>
      </c>
      <c r="D906" s="661" t="s">
        <v>4584</v>
      </c>
      <c r="E906" s="661" t="s">
        <v>4585</v>
      </c>
      <c r="F906" s="664"/>
      <c r="G906" s="664"/>
      <c r="H906" s="664"/>
      <c r="I906" s="664"/>
      <c r="J906" s="664">
        <v>1</v>
      </c>
      <c r="K906" s="664">
        <v>340</v>
      </c>
      <c r="L906" s="664"/>
      <c r="M906" s="664">
        <v>340</v>
      </c>
      <c r="N906" s="664"/>
      <c r="O906" s="664"/>
      <c r="P906" s="677"/>
      <c r="Q906" s="665"/>
    </row>
    <row r="907" spans="1:17" ht="14.4" customHeight="1" x14ac:dyDescent="0.3">
      <c r="A907" s="660" t="s">
        <v>5092</v>
      </c>
      <c r="B907" s="661" t="s">
        <v>4402</v>
      </c>
      <c r="C907" s="661" t="s">
        <v>4430</v>
      </c>
      <c r="D907" s="661" t="s">
        <v>4440</v>
      </c>
      <c r="E907" s="661" t="s">
        <v>4438</v>
      </c>
      <c r="F907" s="664"/>
      <c r="G907" s="664"/>
      <c r="H907" s="664"/>
      <c r="I907" s="664"/>
      <c r="J907" s="664">
        <v>1</v>
      </c>
      <c r="K907" s="664">
        <v>500</v>
      </c>
      <c r="L907" s="664"/>
      <c r="M907" s="664">
        <v>500</v>
      </c>
      <c r="N907" s="664"/>
      <c r="O907" s="664"/>
      <c r="P907" s="677"/>
      <c r="Q907" s="665"/>
    </row>
    <row r="908" spans="1:17" ht="14.4" customHeight="1" x14ac:dyDescent="0.3">
      <c r="A908" s="660" t="s">
        <v>5092</v>
      </c>
      <c r="B908" s="661" t="s">
        <v>4402</v>
      </c>
      <c r="C908" s="661" t="s">
        <v>4441</v>
      </c>
      <c r="D908" s="661" t="s">
        <v>4446</v>
      </c>
      <c r="E908" s="661" t="s">
        <v>4447</v>
      </c>
      <c r="F908" s="664">
        <v>1</v>
      </c>
      <c r="G908" s="664">
        <v>34</v>
      </c>
      <c r="H908" s="664">
        <v>1</v>
      </c>
      <c r="I908" s="664">
        <v>34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5092</v>
      </c>
      <c r="B909" s="661" t="s">
        <v>4402</v>
      </c>
      <c r="C909" s="661" t="s">
        <v>4441</v>
      </c>
      <c r="D909" s="661" t="s">
        <v>4452</v>
      </c>
      <c r="E909" s="661" t="s">
        <v>4453</v>
      </c>
      <c r="F909" s="664">
        <v>7</v>
      </c>
      <c r="G909" s="664">
        <v>1624</v>
      </c>
      <c r="H909" s="664">
        <v>1</v>
      </c>
      <c r="I909" s="664">
        <v>232</v>
      </c>
      <c r="J909" s="664">
        <v>6</v>
      </c>
      <c r="K909" s="664">
        <v>1398</v>
      </c>
      <c r="L909" s="664">
        <v>0.86083743842364535</v>
      </c>
      <c r="M909" s="664">
        <v>233</v>
      </c>
      <c r="N909" s="664">
        <v>8</v>
      </c>
      <c r="O909" s="664">
        <v>1880</v>
      </c>
      <c r="P909" s="677">
        <v>1.1576354679802956</v>
      </c>
      <c r="Q909" s="665">
        <v>235</v>
      </c>
    </row>
    <row r="910" spans="1:17" ht="14.4" customHeight="1" x14ac:dyDescent="0.3">
      <c r="A910" s="660" t="s">
        <v>5092</v>
      </c>
      <c r="B910" s="661" t="s">
        <v>4402</v>
      </c>
      <c r="C910" s="661" t="s">
        <v>4441</v>
      </c>
      <c r="D910" s="661" t="s">
        <v>4454</v>
      </c>
      <c r="E910" s="661" t="s">
        <v>4455</v>
      </c>
      <c r="F910" s="664">
        <v>2</v>
      </c>
      <c r="G910" s="664">
        <v>232</v>
      </c>
      <c r="H910" s="664">
        <v>1</v>
      </c>
      <c r="I910" s="664">
        <v>116</v>
      </c>
      <c r="J910" s="664">
        <v>1</v>
      </c>
      <c r="K910" s="664">
        <v>118</v>
      </c>
      <c r="L910" s="664">
        <v>0.50862068965517238</v>
      </c>
      <c r="M910" s="664">
        <v>118</v>
      </c>
      <c r="N910" s="664">
        <v>2</v>
      </c>
      <c r="O910" s="664">
        <v>236</v>
      </c>
      <c r="P910" s="677">
        <v>1.0172413793103448</v>
      </c>
      <c r="Q910" s="665">
        <v>118</v>
      </c>
    </row>
    <row r="911" spans="1:17" ht="14.4" customHeight="1" x14ac:dyDescent="0.3">
      <c r="A911" s="660" t="s">
        <v>5092</v>
      </c>
      <c r="B911" s="661" t="s">
        <v>4402</v>
      </c>
      <c r="C911" s="661" t="s">
        <v>4441</v>
      </c>
      <c r="D911" s="661" t="s">
        <v>4458</v>
      </c>
      <c r="E911" s="661" t="s">
        <v>4459</v>
      </c>
      <c r="F911" s="664">
        <v>2</v>
      </c>
      <c r="G911" s="664">
        <v>968</v>
      </c>
      <c r="H911" s="664">
        <v>1</v>
      </c>
      <c r="I911" s="664">
        <v>484</v>
      </c>
      <c r="J911" s="664"/>
      <c r="K911" s="664"/>
      <c r="L911" s="664"/>
      <c r="M911" s="664"/>
      <c r="N911" s="664"/>
      <c r="O911" s="664"/>
      <c r="P911" s="677"/>
      <c r="Q911" s="665"/>
    </row>
    <row r="912" spans="1:17" ht="14.4" customHeight="1" x14ac:dyDescent="0.3">
      <c r="A912" s="660" t="s">
        <v>5092</v>
      </c>
      <c r="B912" s="661" t="s">
        <v>4402</v>
      </c>
      <c r="C912" s="661" t="s">
        <v>4441</v>
      </c>
      <c r="D912" s="661" t="s">
        <v>4474</v>
      </c>
      <c r="E912" s="661" t="s">
        <v>4475</v>
      </c>
      <c r="F912" s="664">
        <v>1</v>
      </c>
      <c r="G912" s="664">
        <v>327</v>
      </c>
      <c r="H912" s="664">
        <v>1</v>
      </c>
      <c r="I912" s="664">
        <v>327</v>
      </c>
      <c r="J912" s="664">
        <v>2</v>
      </c>
      <c r="K912" s="664">
        <v>654</v>
      </c>
      <c r="L912" s="664">
        <v>2</v>
      </c>
      <c r="M912" s="664">
        <v>327</v>
      </c>
      <c r="N912" s="664">
        <v>1</v>
      </c>
      <c r="O912" s="664">
        <v>331</v>
      </c>
      <c r="P912" s="677">
        <v>1.0122324159021407</v>
      </c>
      <c r="Q912" s="665">
        <v>331</v>
      </c>
    </row>
    <row r="913" spans="1:17" ht="14.4" customHeight="1" x14ac:dyDescent="0.3">
      <c r="A913" s="660" t="s">
        <v>5092</v>
      </c>
      <c r="B913" s="661" t="s">
        <v>4402</v>
      </c>
      <c r="C913" s="661" t="s">
        <v>4441</v>
      </c>
      <c r="D913" s="661" t="s">
        <v>4482</v>
      </c>
      <c r="E913" s="661" t="s">
        <v>4483</v>
      </c>
      <c r="F913" s="664">
        <v>1</v>
      </c>
      <c r="G913" s="664">
        <v>703</v>
      </c>
      <c r="H913" s="664">
        <v>1</v>
      </c>
      <c r="I913" s="664">
        <v>703</v>
      </c>
      <c r="J913" s="664">
        <v>3</v>
      </c>
      <c r="K913" s="664">
        <v>2115</v>
      </c>
      <c r="L913" s="664">
        <v>3.0085348506401139</v>
      </c>
      <c r="M913" s="664">
        <v>705</v>
      </c>
      <c r="N913" s="664">
        <v>4</v>
      </c>
      <c r="O913" s="664">
        <v>2828</v>
      </c>
      <c r="P913" s="677">
        <v>4.0227596017069702</v>
      </c>
      <c r="Q913" s="665">
        <v>707</v>
      </c>
    </row>
    <row r="914" spans="1:17" ht="14.4" customHeight="1" x14ac:dyDescent="0.3">
      <c r="A914" s="660" t="s">
        <v>5092</v>
      </c>
      <c r="B914" s="661" t="s">
        <v>4402</v>
      </c>
      <c r="C914" s="661" t="s">
        <v>4441</v>
      </c>
      <c r="D914" s="661" t="s">
        <v>4488</v>
      </c>
      <c r="E914" s="661" t="s">
        <v>4489</v>
      </c>
      <c r="F914" s="664"/>
      <c r="G914" s="664"/>
      <c r="H914" s="664"/>
      <c r="I914" s="664"/>
      <c r="J914" s="664">
        <v>8</v>
      </c>
      <c r="K914" s="664">
        <v>896</v>
      </c>
      <c r="L914" s="664"/>
      <c r="M914" s="664">
        <v>112</v>
      </c>
      <c r="N914" s="664"/>
      <c r="O914" s="664"/>
      <c r="P914" s="677"/>
      <c r="Q914" s="665"/>
    </row>
    <row r="915" spans="1:17" ht="14.4" customHeight="1" x14ac:dyDescent="0.3">
      <c r="A915" s="660" t="s">
        <v>5092</v>
      </c>
      <c r="B915" s="661" t="s">
        <v>4402</v>
      </c>
      <c r="C915" s="661" t="s">
        <v>4441</v>
      </c>
      <c r="D915" s="661" t="s">
        <v>4511</v>
      </c>
      <c r="E915" s="661" t="s">
        <v>4467</v>
      </c>
      <c r="F915" s="664">
        <v>1</v>
      </c>
      <c r="G915" s="664">
        <v>335</v>
      </c>
      <c r="H915" s="664">
        <v>1</v>
      </c>
      <c r="I915" s="664">
        <v>335</v>
      </c>
      <c r="J915" s="664"/>
      <c r="K915" s="664"/>
      <c r="L915" s="664"/>
      <c r="M915" s="664"/>
      <c r="N915" s="664"/>
      <c r="O915" s="664"/>
      <c r="P915" s="677"/>
      <c r="Q915" s="665"/>
    </row>
    <row r="916" spans="1:17" ht="14.4" customHeight="1" x14ac:dyDescent="0.3">
      <c r="A916" s="660" t="s">
        <v>5092</v>
      </c>
      <c r="B916" s="661" t="s">
        <v>4402</v>
      </c>
      <c r="C916" s="661" t="s">
        <v>4441</v>
      </c>
      <c r="D916" s="661" t="s">
        <v>4518</v>
      </c>
      <c r="E916" s="661" t="s">
        <v>4519</v>
      </c>
      <c r="F916" s="664"/>
      <c r="G916" s="664"/>
      <c r="H916" s="664"/>
      <c r="I916" s="664"/>
      <c r="J916" s="664">
        <v>1</v>
      </c>
      <c r="K916" s="664">
        <v>1043</v>
      </c>
      <c r="L916" s="664"/>
      <c r="M916" s="664">
        <v>1043</v>
      </c>
      <c r="N916" s="664"/>
      <c r="O916" s="664"/>
      <c r="P916" s="677"/>
      <c r="Q916" s="665"/>
    </row>
    <row r="917" spans="1:17" ht="14.4" customHeight="1" x14ac:dyDescent="0.3">
      <c r="A917" s="660" t="s">
        <v>5093</v>
      </c>
      <c r="B917" s="661" t="s">
        <v>4402</v>
      </c>
      <c r="C917" s="661" t="s">
        <v>4430</v>
      </c>
      <c r="D917" s="661" t="s">
        <v>4551</v>
      </c>
      <c r="E917" s="661" t="s">
        <v>4552</v>
      </c>
      <c r="F917" s="664">
        <v>2</v>
      </c>
      <c r="G917" s="664">
        <v>1809.5</v>
      </c>
      <c r="H917" s="664">
        <v>1</v>
      </c>
      <c r="I917" s="664">
        <v>904.75</v>
      </c>
      <c r="J917" s="664">
        <v>15</v>
      </c>
      <c r="K917" s="664">
        <v>13571.25</v>
      </c>
      <c r="L917" s="664">
        <v>7.5</v>
      </c>
      <c r="M917" s="664">
        <v>904.75</v>
      </c>
      <c r="N917" s="664">
        <v>26</v>
      </c>
      <c r="O917" s="664">
        <v>23523.5</v>
      </c>
      <c r="P917" s="677">
        <v>13</v>
      </c>
      <c r="Q917" s="665">
        <v>904.75</v>
      </c>
    </row>
    <row r="918" spans="1:17" ht="14.4" customHeight="1" x14ac:dyDescent="0.3">
      <c r="A918" s="660" t="s">
        <v>5093</v>
      </c>
      <c r="B918" s="661" t="s">
        <v>4402</v>
      </c>
      <c r="C918" s="661" t="s">
        <v>4430</v>
      </c>
      <c r="D918" s="661" t="s">
        <v>4431</v>
      </c>
      <c r="E918" s="661" t="s">
        <v>4432</v>
      </c>
      <c r="F918" s="664">
        <v>1</v>
      </c>
      <c r="G918" s="664">
        <v>242.64</v>
      </c>
      <c r="H918" s="664">
        <v>1</v>
      </c>
      <c r="I918" s="664">
        <v>242.64</v>
      </c>
      <c r="J918" s="664"/>
      <c r="K918" s="664"/>
      <c r="L918" s="664"/>
      <c r="M918" s="664"/>
      <c r="N918" s="664">
        <v>1</v>
      </c>
      <c r="O918" s="664">
        <v>242.64</v>
      </c>
      <c r="P918" s="677">
        <v>1</v>
      </c>
      <c r="Q918" s="665">
        <v>242.64</v>
      </c>
    </row>
    <row r="919" spans="1:17" ht="14.4" customHeight="1" x14ac:dyDescent="0.3">
      <c r="A919" s="660" t="s">
        <v>5093</v>
      </c>
      <c r="B919" s="661" t="s">
        <v>4402</v>
      </c>
      <c r="C919" s="661" t="s">
        <v>4430</v>
      </c>
      <c r="D919" s="661" t="s">
        <v>4433</v>
      </c>
      <c r="E919" s="661" t="s">
        <v>4434</v>
      </c>
      <c r="F919" s="664">
        <v>63</v>
      </c>
      <c r="G919" s="664">
        <v>15286.319999999994</v>
      </c>
      <c r="H919" s="664">
        <v>1</v>
      </c>
      <c r="I919" s="664">
        <v>242.6399999999999</v>
      </c>
      <c r="J919" s="664">
        <v>53</v>
      </c>
      <c r="K919" s="664">
        <v>12859.920000000002</v>
      </c>
      <c r="L919" s="664">
        <v>0.84126984126984172</v>
      </c>
      <c r="M919" s="664">
        <v>242.64000000000004</v>
      </c>
      <c r="N919" s="664">
        <v>62</v>
      </c>
      <c r="O919" s="664">
        <v>15043.679999999997</v>
      </c>
      <c r="P919" s="677">
        <v>0.98412698412698429</v>
      </c>
      <c r="Q919" s="665">
        <v>242.63999999999996</v>
      </c>
    </row>
    <row r="920" spans="1:17" ht="14.4" customHeight="1" x14ac:dyDescent="0.3">
      <c r="A920" s="660" t="s">
        <v>5093</v>
      </c>
      <c r="B920" s="661" t="s">
        <v>4402</v>
      </c>
      <c r="C920" s="661" t="s">
        <v>4430</v>
      </c>
      <c r="D920" s="661" t="s">
        <v>4435</v>
      </c>
      <c r="E920" s="661" t="s">
        <v>4436</v>
      </c>
      <c r="F920" s="664">
        <v>5</v>
      </c>
      <c r="G920" s="664">
        <v>1213.1999999999998</v>
      </c>
      <c r="H920" s="664">
        <v>1</v>
      </c>
      <c r="I920" s="664">
        <v>242.63999999999996</v>
      </c>
      <c r="J920" s="664">
        <v>8</v>
      </c>
      <c r="K920" s="664">
        <v>1941.12</v>
      </c>
      <c r="L920" s="664">
        <v>1.6</v>
      </c>
      <c r="M920" s="664">
        <v>242.64</v>
      </c>
      <c r="N920" s="664">
        <v>4</v>
      </c>
      <c r="O920" s="664">
        <v>970.56</v>
      </c>
      <c r="P920" s="677">
        <v>0.8</v>
      </c>
      <c r="Q920" s="665">
        <v>242.64</v>
      </c>
    </row>
    <row r="921" spans="1:17" ht="14.4" customHeight="1" x14ac:dyDescent="0.3">
      <c r="A921" s="660" t="s">
        <v>5093</v>
      </c>
      <c r="B921" s="661" t="s">
        <v>4402</v>
      </c>
      <c r="C921" s="661" t="s">
        <v>4441</v>
      </c>
      <c r="D921" s="661" t="s">
        <v>4573</v>
      </c>
      <c r="E921" s="661" t="s">
        <v>4574</v>
      </c>
      <c r="F921" s="664">
        <v>4</v>
      </c>
      <c r="G921" s="664">
        <v>740</v>
      </c>
      <c r="H921" s="664">
        <v>1</v>
      </c>
      <c r="I921" s="664">
        <v>185</v>
      </c>
      <c r="J921" s="664">
        <v>3</v>
      </c>
      <c r="K921" s="664">
        <v>555</v>
      </c>
      <c r="L921" s="664">
        <v>0.75</v>
      </c>
      <c r="M921" s="664">
        <v>185</v>
      </c>
      <c r="N921" s="664">
        <v>4</v>
      </c>
      <c r="O921" s="664">
        <v>756</v>
      </c>
      <c r="P921" s="677">
        <v>1.0216216216216216</v>
      </c>
      <c r="Q921" s="665">
        <v>189</v>
      </c>
    </row>
    <row r="922" spans="1:17" ht="14.4" customHeight="1" x14ac:dyDescent="0.3">
      <c r="A922" s="660" t="s">
        <v>5093</v>
      </c>
      <c r="B922" s="661" t="s">
        <v>4402</v>
      </c>
      <c r="C922" s="661" t="s">
        <v>4441</v>
      </c>
      <c r="D922" s="661" t="s">
        <v>4446</v>
      </c>
      <c r="E922" s="661" t="s">
        <v>4447</v>
      </c>
      <c r="F922" s="664">
        <v>1</v>
      </c>
      <c r="G922" s="664">
        <v>34</v>
      </c>
      <c r="H922" s="664">
        <v>1</v>
      </c>
      <c r="I922" s="664">
        <v>34</v>
      </c>
      <c r="J922" s="664">
        <v>1</v>
      </c>
      <c r="K922" s="664">
        <v>34</v>
      </c>
      <c r="L922" s="664">
        <v>1</v>
      </c>
      <c r="M922" s="664">
        <v>34</v>
      </c>
      <c r="N922" s="664"/>
      <c r="O922" s="664"/>
      <c r="P922" s="677"/>
      <c r="Q922" s="665"/>
    </row>
    <row r="923" spans="1:17" ht="14.4" customHeight="1" x14ac:dyDescent="0.3">
      <c r="A923" s="660" t="s">
        <v>5093</v>
      </c>
      <c r="B923" s="661" t="s">
        <v>4402</v>
      </c>
      <c r="C923" s="661" t="s">
        <v>4441</v>
      </c>
      <c r="D923" s="661" t="s">
        <v>4448</v>
      </c>
      <c r="E923" s="661" t="s">
        <v>4449</v>
      </c>
      <c r="F923" s="664"/>
      <c r="G923" s="664"/>
      <c r="H923" s="664"/>
      <c r="I923" s="664"/>
      <c r="J923" s="664"/>
      <c r="K923" s="664"/>
      <c r="L923" s="664"/>
      <c r="M923" s="664"/>
      <c r="N923" s="664">
        <v>1</v>
      </c>
      <c r="O923" s="664">
        <v>110</v>
      </c>
      <c r="P923" s="677"/>
      <c r="Q923" s="665">
        <v>110</v>
      </c>
    </row>
    <row r="924" spans="1:17" ht="14.4" customHeight="1" x14ac:dyDescent="0.3">
      <c r="A924" s="660" t="s">
        <v>5093</v>
      </c>
      <c r="B924" s="661" t="s">
        <v>4402</v>
      </c>
      <c r="C924" s="661" t="s">
        <v>4441</v>
      </c>
      <c r="D924" s="661" t="s">
        <v>4452</v>
      </c>
      <c r="E924" s="661" t="s">
        <v>4453</v>
      </c>
      <c r="F924" s="664">
        <v>643</v>
      </c>
      <c r="G924" s="664">
        <v>149176</v>
      </c>
      <c r="H924" s="664">
        <v>1</v>
      </c>
      <c r="I924" s="664">
        <v>232</v>
      </c>
      <c r="J924" s="664">
        <v>857</v>
      </c>
      <c r="K924" s="664">
        <v>199250</v>
      </c>
      <c r="L924" s="664">
        <v>1.3356706172574677</v>
      </c>
      <c r="M924" s="664">
        <v>232.4970828471412</v>
      </c>
      <c r="N924" s="664">
        <v>909</v>
      </c>
      <c r="O924" s="664">
        <v>213615</v>
      </c>
      <c r="P924" s="677">
        <v>1.4319662680323912</v>
      </c>
      <c r="Q924" s="665">
        <v>235</v>
      </c>
    </row>
    <row r="925" spans="1:17" ht="14.4" customHeight="1" x14ac:dyDescent="0.3">
      <c r="A925" s="660" t="s">
        <v>5093</v>
      </c>
      <c r="B925" s="661" t="s">
        <v>4402</v>
      </c>
      <c r="C925" s="661" t="s">
        <v>4441</v>
      </c>
      <c r="D925" s="661" t="s">
        <v>4454</v>
      </c>
      <c r="E925" s="661" t="s">
        <v>4455</v>
      </c>
      <c r="F925" s="664">
        <v>1640</v>
      </c>
      <c r="G925" s="664">
        <v>190240</v>
      </c>
      <c r="H925" s="664">
        <v>1</v>
      </c>
      <c r="I925" s="664">
        <v>116</v>
      </c>
      <c r="J925" s="664">
        <v>1399</v>
      </c>
      <c r="K925" s="664">
        <v>162934</v>
      </c>
      <c r="L925" s="664">
        <v>0.85646551724137931</v>
      </c>
      <c r="M925" s="664">
        <v>116.46461758398857</v>
      </c>
      <c r="N925" s="664">
        <v>1401</v>
      </c>
      <c r="O925" s="664">
        <v>165318</v>
      </c>
      <c r="P925" s="677">
        <v>0.8689970563498739</v>
      </c>
      <c r="Q925" s="665">
        <v>118</v>
      </c>
    </row>
    <row r="926" spans="1:17" ht="14.4" customHeight="1" x14ac:dyDescent="0.3">
      <c r="A926" s="660" t="s">
        <v>5093</v>
      </c>
      <c r="B926" s="661" t="s">
        <v>4402</v>
      </c>
      <c r="C926" s="661" t="s">
        <v>4441</v>
      </c>
      <c r="D926" s="661" t="s">
        <v>4456</v>
      </c>
      <c r="E926" s="661" t="s">
        <v>4457</v>
      </c>
      <c r="F926" s="664">
        <v>1</v>
      </c>
      <c r="G926" s="664">
        <v>320</v>
      </c>
      <c r="H926" s="664">
        <v>1</v>
      </c>
      <c r="I926" s="664">
        <v>320</v>
      </c>
      <c r="J926" s="664"/>
      <c r="K926" s="664"/>
      <c r="L926" s="664"/>
      <c r="M926" s="664"/>
      <c r="N926" s="664"/>
      <c r="O926" s="664"/>
      <c r="P926" s="677"/>
      <c r="Q926" s="665"/>
    </row>
    <row r="927" spans="1:17" ht="14.4" customHeight="1" x14ac:dyDescent="0.3">
      <c r="A927" s="660" t="s">
        <v>5093</v>
      </c>
      <c r="B927" s="661" t="s">
        <v>4402</v>
      </c>
      <c r="C927" s="661" t="s">
        <v>4441</v>
      </c>
      <c r="D927" s="661" t="s">
        <v>4458</v>
      </c>
      <c r="E927" s="661" t="s">
        <v>4459</v>
      </c>
      <c r="F927" s="664">
        <v>43</v>
      </c>
      <c r="G927" s="664">
        <v>20812</v>
      </c>
      <c r="H927" s="664">
        <v>1</v>
      </c>
      <c r="I927" s="664">
        <v>484</v>
      </c>
      <c r="J927" s="664">
        <v>29</v>
      </c>
      <c r="K927" s="664">
        <v>14058</v>
      </c>
      <c r="L927" s="664">
        <v>0.67547568710359407</v>
      </c>
      <c r="M927" s="664">
        <v>484.75862068965517</v>
      </c>
      <c r="N927" s="664">
        <v>33</v>
      </c>
      <c r="O927" s="664">
        <v>16071</v>
      </c>
      <c r="P927" s="677">
        <v>0.77219873150105711</v>
      </c>
      <c r="Q927" s="665">
        <v>487</v>
      </c>
    </row>
    <row r="928" spans="1:17" ht="14.4" customHeight="1" x14ac:dyDescent="0.3">
      <c r="A928" s="660" t="s">
        <v>5093</v>
      </c>
      <c r="B928" s="661" t="s">
        <v>4402</v>
      </c>
      <c r="C928" s="661" t="s">
        <v>4441</v>
      </c>
      <c r="D928" s="661" t="s">
        <v>4460</v>
      </c>
      <c r="E928" s="661" t="s">
        <v>4461</v>
      </c>
      <c r="F928" s="664">
        <v>217</v>
      </c>
      <c r="G928" s="664">
        <v>146909</v>
      </c>
      <c r="H928" s="664">
        <v>1</v>
      </c>
      <c r="I928" s="664">
        <v>677</v>
      </c>
      <c r="J928" s="664">
        <v>313</v>
      </c>
      <c r="K928" s="664">
        <v>212073</v>
      </c>
      <c r="L928" s="664">
        <v>1.4435671061677637</v>
      </c>
      <c r="M928" s="664">
        <v>677.54952076677318</v>
      </c>
      <c r="N928" s="664">
        <v>41</v>
      </c>
      <c r="O928" s="664">
        <v>27880</v>
      </c>
      <c r="P928" s="677">
        <v>0.18977734515924824</v>
      </c>
      <c r="Q928" s="665">
        <v>680</v>
      </c>
    </row>
    <row r="929" spans="1:17" ht="14.4" customHeight="1" x14ac:dyDescent="0.3">
      <c r="A929" s="660" t="s">
        <v>5093</v>
      </c>
      <c r="B929" s="661" t="s">
        <v>4402</v>
      </c>
      <c r="C929" s="661" t="s">
        <v>4441</v>
      </c>
      <c r="D929" s="661" t="s">
        <v>4462</v>
      </c>
      <c r="E929" s="661" t="s">
        <v>4463</v>
      </c>
      <c r="F929" s="664"/>
      <c r="G929" s="664"/>
      <c r="H929" s="664"/>
      <c r="I929" s="664"/>
      <c r="J929" s="664">
        <v>1</v>
      </c>
      <c r="K929" s="664">
        <v>749</v>
      </c>
      <c r="L929" s="664"/>
      <c r="M929" s="664">
        <v>749</v>
      </c>
      <c r="N929" s="664"/>
      <c r="O929" s="664"/>
      <c r="P929" s="677"/>
      <c r="Q929" s="665"/>
    </row>
    <row r="930" spans="1:17" ht="14.4" customHeight="1" x14ac:dyDescent="0.3">
      <c r="A930" s="660" t="s">
        <v>5093</v>
      </c>
      <c r="B930" s="661" t="s">
        <v>4402</v>
      </c>
      <c r="C930" s="661" t="s">
        <v>4441</v>
      </c>
      <c r="D930" s="661" t="s">
        <v>4464</v>
      </c>
      <c r="E930" s="661" t="s">
        <v>4459</v>
      </c>
      <c r="F930" s="664">
        <v>22</v>
      </c>
      <c r="G930" s="664">
        <v>12166</v>
      </c>
      <c r="H930" s="664">
        <v>1</v>
      </c>
      <c r="I930" s="664">
        <v>553</v>
      </c>
      <c r="J930" s="664">
        <v>71</v>
      </c>
      <c r="K930" s="664">
        <v>39351</v>
      </c>
      <c r="L930" s="664">
        <v>3.2345060003287851</v>
      </c>
      <c r="M930" s="664">
        <v>554.23943661971828</v>
      </c>
      <c r="N930" s="664">
        <v>88</v>
      </c>
      <c r="O930" s="664">
        <v>49192</v>
      </c>
      <c r="P930" s="677">
        <v>4.0433996383363473</v>
      </c>
      <c r="Q930" s="665">
        <v>559</v>
      </c>
    </row>
    <row r="931" spans="1:17" ht="14.4" customHeight="1" x14ac:dyDescent="0.3">
      <c r="A931" s="660" t="s">
        <v>5093</v>
      </c>
      <c r="B931" s="661" t="s">
        <v>4402</v>
      </c>
      <c r="C931" s="661" t="s">
        <v>4441</v>
      </c>
      <c r="D931" s="661" t="s">
        <v>4465</v>
      </c>
      <c r="E931" s="661" t="s">
        <v>4461</v>
      </c>
      <c r="F931" s="664">
        <v>386</v>
      </c>
      <c r="G931" s="664">
        <v>287956</v>
      </c>
      <c r="H931" s="664">
        <v>1</v>
      </c>
      <c r="I931" s="664">
        <v>746</v>
      </c>
      <c r="J931" s="664">
        <v>394</v>
      </c>
      <c r="K931" s="664">
        <v>294316</v>
      </c>
      <c r="L931" s="664">
        <v>1.0220867076914528</v>
      </c>
      <c r="M931" s="664">
        <v>746.994923857868</v>
      </c>
      <c r="N931" s="664">
        <v>451</v>
      </c>
      <c r="O931" s="664">
        <v>339152</v>
      </c>
      <c r="P931" s="677">
        <v>1.1777910514106322</v>
      </c>
      <c r="Q931" s="665">
        <v>752</v>
      </c>
    </row>
    <row r="932" spans="1:17" ht="14.4" customHeight="1" x14ac:dyDescent="0.3">
      <c r="A932" s="660" t="s">
        <v>5093</v>
      </c>
      <c r="B932" s="661" t="s">
        <v>4402</v>
      </c>
      <c r="C932" s="661" t="s">
        <v>4441</v>
      </c>
      <c r="D932" s="661" t="s">
        <v>4553</v>
      </c>
      <c r="E932" s="661" t="s">
        <v>4554</v>
      </c>
      <c r="F932" s="664">
        <v>1221</v>
      </c>
      <c r="G932" s="664">
        <v>980463</v>
      </c>
      <c r="H932" s="664">
        <v>1</v>
      </c>
      <c r="I932" s="664">
        <v>803</v>
      </c>
      <c r="J932" s="664">
        <v>1088</v>
      </c>
      <c r="K932" s="664">
        <v>874872</v>
      </c>
      <c r="L932" s="664">
        <v>0.89230496204344278</v>
      </c>
      <c r="M932" s="664">
        <v>804.11029411764707</v>
      </c>
      <c r="N932" s="664">
        <v>1307</v>
      </c>
      <c r="O932" s="664">
        <v>1057363</v>
      </c>
      <c r="P932" s="677">
        <v>1.078432332479655</v>
      </c>
      <c r="Q932" s="665">
        <v>809</v>
      </c>
    </row>
    <row r="933" spans="1:17" ht="14.4" customHeight="1" x14ac:dyDescent="0.3">
      <c r="A933" s="660" t="s">
        <v>5093</v>
      </c>
      <c r="B933" s="661" t="s">
        <v>4402</v>
      </c>
      <c r="C933" s="661" t="s">
        <v>4441</v>
      </c>
      <c r="D933" s="661" t="s">
        <v>4466</v>
      </c>
      <c r="E933" s="661" t="s">
        <v>4467</v>
      </c>
      <c r="F933" s="664">
        <v>20</v>
      </c>
      <c r="G933" s="664">
        <v>8780</v>
      </c>
      <c r="H933" s="664">
        <v>1</v>
      </c>
      <c r="I933" s="664">
        <v>439</v>
      </c>
      <c r="J933" s="664">
        <v>8</v>
      </c>
      <c r="K933" s="664">
        <v>3519</v>
      </c>
      <c r="L933" s="664">
        <v>0.40079726651480641</v>
      </c>
      <c r="M933" s="664">
        <v>439.875</v>
      </c>
      <c r="N933" s="664">
        <v>30</v>
      </c>
      <c r="O933" s="664">
        <v>13470</v>
      </c>
      <c r="P933" s="677">
        <v>1.5341685649202734</v>
      </c>
      <c r="Q933" s="665">
        <v>449</v>
      </c>
    </row>
    <row r="934" spans="1:17" ht="14.4" customHeight="1" x14ac:dyDescent="0.3">
      <c r="A934" s="660" t="s">
        <v>5093</v>
      </c>
      <c r="B934" s="661" t="s">
        <v>4402</v>
      </c>
      <c r="C934" s="661" t="s">
        <v>4441</v>
      </c>
      <c r="D934" s="661" t="s">
        <v>4468</v>
      </c>
      <c r="E934" s="661" t="s">
        <v>4469</v>
      </c>
      <c r="F934" s="664">
        <v>71</v>
      </c>
      <c r="G934" s="664">
        <v>30601</v>
      </c>
      <c r="H934" s="664">
        <v>1</v>
      </c>
      <c r="I934" s="664">
        <v>431</v>
      </c>
      <c r="J934" s="664">
        <v>49</v>
      </c>
      <c r="K934" s="664">
        <v>21195</v>
      </c>
      <c r="L934" s="664">
        <v>0.69262442403843016</v>
      </c>
      <c r="M934" s="664">
        <v>432.55102040816325</v>
      </c>
      <c r="N934" s="664">
        <v>53</v>
      </c>
      <c r="O934" s="664">
        <v>23161</v>
      </c>
      <c r="P934" s="677">
        <v>0.75687069050031042</v>
      </c>
      <c r="Q934" s="665">
        <v>437</v>
      </c>
    </row>
    <row r="935" spans="1:17" ht="14.4" customHeight="1" x14ac:dyDescent="0.3">
      <c r="A935" s="660" t="s">
        <v>5093</v>
      </c>
      <c r="B935" s="661" t="s">
        <v>4402</v>
      </c>
      <c r="C935" s="661" t="s">
        <v>4441</v>
      </c>
      <c r="D935" s="661" t="s">
        <v>4575</v>
      </c>
      <c r="E935" s="661" t="s">
        <v>4506</v>
      </c>
      <c r="F935" s="664">
        <v>73</v>
      </c>
      <c r="G935" s="664">
        <v>51465</v>
      </c>
      <c r="H935" s="664">
        <v>1</v>
      </c>
      <c r="I935" s="664">
        <v>705</v>
      </c>
      <c r="J935" s="664">
        <v>30</v>
      </c>
      <c r="K935" s="664">
        <v>21206</v>
      </c>
      <c r="L935" s="664">
        <v>0.41204702224812978</v>
      </c>
      <c r="M935" s="664">
        <v>706.86666666666667</v>
      </c>
      <c r="N935" s="664">
        <v>49</v>
      </c>
      <c r="O935" s="664">
        <v>35035</v>
      </c>
      <c r="P935" s="677">
        <v>0.68075391042456035</v>
      </c>
      <c r="Q935" s="665">
        <v>715</v>
      </c>
    </row>
    <row r="936" spans="1:17" ht="14.4" customHeight="1" x14ac:dyDescent="0.3">
      <c r="A936" s="660" t="s">
        <v>5093</v>
      </c>
      <c r="B936" s="661" t="s">
        <v>4402</v>
      </c>
      <c r="C936" s="661" t="s">
        <v>4441</v>
      </c>
      <c r="D936" s="661" t="s">
        <v>4576</v>
      </c>
      <c r="E936" s="661" t="s">
        <v>4463</v>
      </c>
      <c r="F936" s="664">
        <v>13</v>
      </c>
      <c r="G936" s="664">
        <v>10634</v>
      </c>
      <c r="H936" s="664">
        <v>1</v>
      </c>
      <c r="I936" s="664">
        <v>818</v>
      </c>
      <c r="J936" s="664">
        <v>13</v>
      </c>
      <c r="K936" s="664">
        <v>10678</v>
      </c>
      <c r="L936" s="664">
        <v>1.0041376716193342</v>
      </c>
      <c r="M936" s="664">
        <v>821.38461538461536</v>
      </c>
      <c r="N936" s="664">
        <v>6</v>
      </c>
      <c r="O936" s="664">
        <v>4944</v>
      </c>
      <c r="P936" s="677">
        <v>0.4649238292270077</v>
      </c>
      <c r="Q936" s="665">
        <v>824</v>
      </c>
    </row>
    <row r="937" spans="1:17" ht="14.4" customHeight="1" x14ac:dyDescent="0.3">
      <c r="A937" s="660" t="s">
        <v>5093</v>
      </c>
      <c r="B937" s="661" t="s">
        <v>4402</v>
      </c>
      <c r="C937" s="661" t="s">
        <v>4441</v>
      </c>
      <c r="D937" s="661" t="s">
        <v>4470</v>
      </c>
      <c r="E937" s="661" t="s">
        <v>4471</v>
      </c>
      <c r="F937" s="664">
        <v>330</v>
      </c>
      <c r="G937" s="664">
        <v>68310</v>
      </c>
      <c r="H937" s="664">
        <v>1</v>
      </c>
      <c r="I937" s="664">
        <v>207</v>
      </c>
      <c r="J937" s="664">
        <v>297</v>
      </c>
      <c r="K937" s="664">
        <v>61639</v>
      </c>
      <c r="L937" s="664">
        <v>0.90234226321182842</v>
      </c>
      <c r="M937" s="664">
        <v>207.53872053872053</v>
      </c>
      <c r="N937" s="664">
        <v>366</v>
      </c>
      <c r="O937" s="664">
        <v>76860</v>
      </c>
      <c r="P937" s="677">
        <v>1.1251646903820818</v>
      </c>
      <c r="Q937" s="665">
        <v>210</v>
      </c>
    </row>
    <row r="938" spans="1:17" ht="14.4" customHeight="1" x14ac:dyDescent="0.3">
      <c r="A938" s="660" t="s">
        <v>5093</v>
      </c>
      <c r="B938" s="661" t="s">
        <v>4402</v>
      </c>
      <c r="C938" s="661" t="s">
        <v>4441</v>
      </c>
      <c r="D938" s="661" t="s">
        <v>4474</v>
      </c>
      <c r="E938" s="661" t="s">
        <v>4475</v>
      </c>
      <c r="F938" s="664">
        <v>5</v>
      </c>
      <c r="G938" s="664">
        <v>1635</v>
      </c>
      <c r="H938" s="664">
        <v>1</v>
      </c>
      <c r="I938" s="664">
        <v>327</v>
      </c>
      <c r="J938" s="664">
        <v>5</v>
      </c>
      <c r="K938" s="664">
        <v>1644</v>
      </c>
      <c r="L938" s="664">
        <v>1.0055045871559634</v>
      </c>
      <c r="M938" s="664">
        <v>328.8</v>
      </c>
      <c r="N938" s="664">
        <v>4</v>
      </c>
      <c r="O938" s="664">
        <v>1324</v>
      </c>
      <c r="P938" s="677">
        <v>0.80978593272171251</v>
      </c>
      <c r="Q938" s="665">
        <v>331</v>
      </c>
    </row>
    <row r="939" spans="1:17" ht="14.4" customHeight="1" x14ac:dyDescent="0.3">
      <c r="A939" s="660" t="s">
        <v>5093</v>
      </c>
      <c r="B939" s="661" t="s">
        <v>4402</v>
      </c>
      <c r="C939" s="661" t="s">
        <v>4441</v>
      </c>
      <c r="D939" s="661" t="s">
        <v>4478</v>
      </c>
      <c r="E939" s="661" t="s">
        <v>4479</v>
      </c>
      <c r="F939" s="664">
        <v>2123</v>
      </c>
      <c r="G939" s="664">
        <v>174086</v>
      </c>
      <c r="H939" s="664">
        <v>1</v>
      </c>
      <c r="I939" s="664">
        <v>82</v>
      </c>
      <c r="J939" s="664">
        <v>2206</v>
      </c>
      <c r="K939" s="664">
        <v>182090</v>
      </c>
      <c r="L939" s="664">
        <v>1.0459772755994163</v>
      </c>
      <c r="M939" s="664">
        <v>82.543064369900279</v>
      </c>
      <c r="N939" s="664">
        <v>1986</v>
      </c>
      <c r="O939" s="664">
        <v>168810</v>
      </c>
      <c r="P939" s="677">
        <v>0.96969314017209884</v>
      </c>
      <c r="Q939" s="665">
        <v>85</v>
      </c>
    </row>
    <row r="940" spans="1:17" ht="14.4" customHeight="1" x14ac:dyDescent="0.3">
      <c r="A940" s="660" t="s">
        <v>5093</v>
      </c>
      <c r="B940" s="661" t="s">
        <v>4402</v>
      </c>
      <c r="C940" s="661" t="s">
        <v>4441</v>
      </c>
      <c r="D940" s="661" t="s">
        <v>4482</v>
      </c>
      <c r="E940" s="661" t="s">
        <v>4483</v>
      </c>
      <c r="F940" s="664">
        <v>4</v>
      </c>
      <c r="G940" s="664">
        <v>2812</v>
      </c>
      <c r="H940" s="664">
        <v>1</v>
      </c>
      <c r="I940" s="664">
        <v>703</v>
      </c>
      <c r="J940" s="664">
        <v>4</v>
      </c>
      <c r="K940" s="664">
        <v>2818</v>
      </c>
      <c r="L940" s="664">
        <v>1.0021337126600285</v>
      </c>
      <c r="M940" s="664">
        <v>704.5</v>
      </c>
      <c r="N940" s="664">
        <v>5</v>
      </c>
      <c r="O940" s="664">
        <v>3535</v>
      </c>
      <c r="P940" s="677">
        <v>1.2571123755334281</v>
      </c>
      <c r="Q940" s="665">
        <v>707</v>
      </c>
    </row>
    <row r="941" spans="1:17" ht="14.4" customHeight="1" x14ac:dyDescent="0.3">
      <c r="A941" s="660" t="s">
        <v>5093</v>
      </c>
      <c r="B941" s="661" t="s">
        <v>4402</v>
      </c>
      <c r="C941" s="661" t="s">
        <v>4441</v>
      </c>
      <c r="D941" s="661" t="s">
        <v>4555</v>
      </c>
      <c r="E941" s="661" t="s">
        <v>4554</v>
      </c>
      <c r="F941" s="664">
        <v>124</v>
      </c>
      <c r="G941" s="664">
        <v>115196</v>
      </c>
      <c r="H941" s="664">
        <v>1</v>
      </c>
      <c r="I941" s="664">
        <v>929</v>
      </c>
      <c r="J941" s="664">
        <v>62</v>
      </c>
      <c r="K941" s="664">
        <v>57738</v>
      </c>
      <c r="L941" s="664">
        <v>0.50121531997638802</v>
      </c>
      <c r="M941" s="664">
        <v>931.25806451612902</v>
      </c>
      <c r="N941" s="664">
        <v>108</v>
      </c>
      <c r="O941" s="664">
        <v>100980</v>
      </c>
      <c r="P941" s="677">
        <v>0.87659293725476584</v>
      </c>
      <c r="Q941" s="665">
        <v>935</v>
      </c>
    </row>
    <row r="942" spans="1:17" ht="14.4" customHeight="1" x14ac:dyDescent="0.3">
      <c r="A942" s="660" t="s">
        <v>5093</v>
      </c>
      <c r="B942" s="661" t="s">
        <v>4402</v>
      </c>
      <c r="C942" s="661" t="s">
        <v>4441</v>
      </c>
      <c r="D942" s="661" t="s">
        <v>4486</v>
      </c>
      <c r="E942" s="661" t="s">
        <v>4487</v>
      </c>
      <c r="F942" s="664">
        <v>4</v>
      </c>
      <c r="G942" s="664">
        <v>0</v>
      </c>
      <c r="H942" s="664"/>
      <c r="I942" s="664">
        <v>0</v>
      </c>
      <c r="J942" s="664"/>
      <c r="K942" s="664"/>
      <c r="L942" s="664"/>
      <c r="M942" s="664"/>
      <c r="N942" s="664"/>
      <c r="O942" s="664"/>
      <c r="P942" s="677"/>
      <c r="Q942" s="665"/>
    </row>
    <row r="943" spans="1:17" ht="14.4" customHeight="1" x14ac:dyDescent="0.3">
      <c r="A943" s="660" t="s">
        <v>5093</v>
      </c>
      <c r="B943" s="661" t="s">
        <v>4402</v>
      </c>
      <c r="C943" s="661" t="s">
        <v>4441</v>
      </c>
      <c r="D943" s="661" t="s">
        <v>4488</v>
      </c>
      <c r="E943" s="661" t="s">
        <v>4489</v>
      </c>
      <c r="F943" s="664">
        <v>16</v>
      </c>
      <c r="G943" s="664">
        <v>1792</v>
      </c>
      <c r="H943" s="664">
        <v>1</v>
      </c>
      <c r="I943" s="664">
        <v>112</v>
      </c>
      <c r="J943" s="664">
        <v>8</v>
      </c>
      <c r="K943" s="664">
        <v>896</v>
      </c>
      <c r="L943" s="664">
        <v>0.5</v>
      </c>
      <c r="M943" s="664">
        <v>112</v>
      </c>
      <c r="N943" s="664"/>
      <c r="O943" s="664"/>
      <c r="P943" s="677"/>
      <c r="Q943" s="665"/>
    </row>
    <row r="944" spans="1:17" ht="14.4" customHeight="1" x14ac:dyDescent="0.3">
      <c r="A944" s="660" t="s">
        <v>5093</v>
      </c>
      <c r="B944" s="661" t="s">
        <v>4402</v>
      </c>
      <c r="C944" s="661" t="s">
        <v>4441</v>
      </c>
      <c r="D944" s="661" t="s">
        <v>4556</v>
      </c>
      <c r="E944" s="661" t="s">
        <v>4554</v>
      </c>
      <c r="F944" s="664">
        <v>173</v>
      </c>
      <c r="G944" s="664">
        <v>126982</v>
      </c>
      <c r="H944" s="664">
        <v>1</v>
      </c>
      <c r="I944" s="664">
        <v>734</v>
      </c>
      <c r="J944" s="664">
        <v>273</v>
      </c>
      <c r="K944" s="664">
        <v>200476</v>
      </c>
      <c r="L944" s="664">
        <v>1.5787749444803201</v>
      </c>
      <c r="M944" s="664">
        <v>734.34432234432234</v>
      </c>
      <c r="N944" s="664">
        <v>95</v>
      </c>
      <c r="O944" s="664">
        <v>70015</v>
      </c>
      <c r="P944" s="677">
        <v>0.55137736057078957</v>
      </c>
      <c r="Q944" s="665">
        <v>737</v>
      </c>
    </row>
    <row r="945" spans="1:17" ht="14.4" customHeight="1" x14ac:dyDescent="0.3">
      <c r="A945" s="660" t="s">
        <v>5093</v>
      </c>
      <c r="B945" s="661" t="s">
        <v>4402</v>
      </c>
      <c r="C945" s="661" t="s">
        <v>4441</v>
      </c>
      <c r="D945" s="661" t="s">
        <v>4577</v>
      </c>
      <c r="E945" s="661" t="s">
        <v>4578</v>
      </c>
      <c r="F945" s="664"/>
      <c r="G945" s="664"/>
      <c r="H945" s="664"/>
      <c r="I945" s="664"/>
      <c r="J945" s="664">
        <v>1</v>
      </c>
      <c r="K945" s="664">
        <v>56</v>
      </c>
      <c r="L945" s="664"/>
      <c r="M945" s="664">
        <v>56</v>
      </c>
      <c r="N945" s="664"/>
      <c r="O945" s="664"/>
      <c r="P945" s="677"/>
      <c r="Q945" s="665"/>
    </row>
    <row r="946" spans="1:17" ht="14.4" customHeight="1" x14ac:dyDescent="0.3">
      <c r="A946" s="660" t="s">
        <v>5093</v>
      </c>
      <c r="B946" s="661" t="s">
        <v>4402</v>
      </c>
      <c r="C946" s="661" t="s">
        <v>4441</v>
      </c>
      <c r="D946" s="661" t="s">
        <v>4490</v>
      </c>
      <c r="E946" s="661" t="s">
        <v>4491</v>
      </c>
      <c r="F946" s="664">
        <v>3</v>
      </c>
      <c r="G946" s="664">
        <v>243</v>
      </c>
      <c r="H946" s="664">
        <v>1</v>
      </c>
      <c r="I946" s="664">
        <v>81</v>
      </c>
      <c r="J946" s="664"/>
      <c r="K946" s="664"/>
      <c r="L946" s="664"/>
      <c r="M946" s="664"/>
      <c r="N946" s="664"/>
      <c r="O946" s="664"/>
      <c r="P946" s="677"/>
      <c r="Q946" s="665"/>
    </row>
    <row r="947" spans="1:17" ht="14.4" customHeight="1" x14ac:dyDescent="0.3">
      <c r="A947" s="660" t="s">
        <v>5093</v>
      </c>
      <c r="B947" s="661" t="s">
        <v>4402</v>
      </c>
      <c r="C947" s="661" t="s">
        <v>4441</v>
      </c>
      <c r="D947" s="661" t="s">
        <v>4557</v>
      </c>
      <c r="E947" s="661" t="s">
        <v>4558</v>
      </c>
      <c r="F947" s="664">
        <v>43</v>
      </c>
      <c r="G947" s="664">
        <v>22532</v>
      </c>
      <c r="H947" s="664">
        <v>1</v>
      </c>
      <c r="I947" s="664">
        <v>524</v>
      </c>
      <c r="J947" s="664">
        <v>60</v>
      </c>
      <c r="K947" s="664">
        <v>31448</v>
      </c>
      <c r="L947" s="664">
        <v>1.395703887804012</v>
      </c>
      <c r="M947" s="664">
        <v>524.13333333333333</v>
      </c>
      <c r="N947" s="664">
        <v>71</v>
      </c>
      <c r="O947" s="664">
        <v>37417</v>
      </c>
      <c r="P947" s="677">
        <v>1.6606160127818215</v>
      </c>
      <c r="Q947" s="665">
        <v>527</v>
      </c>
    </row>
    <row r="948" spans="1:17" ht="14.4" customHeight="1" x14ac:dyDescent="0.3">
      <c r="A948" s="660" t="s">
        <v>5093</v>
      </c>
      <c r="B948" s="661" t="s">
        <v>4402</v>
      </c>
      <c r="C948" s="661" t="s">
        <v>4441</v>
      </c>
      <c r="D948" s="661" t="s">
        <v>4496</v>
      </c>
      <c r="E948" s="661" t="s">
        <v>4497</v>
      </c>
      <c r="F948" s="664">
        <v>28</v>
      </c>
      <c r="G948" s="664">
        <v>8288</v>
      </c>
      <c r="H948" s="664">
        <v>1</v>
      </c>
      <c r="I948" s="664">
        <v>296</v>
      </c>
      <c r="J948" s="664">
        <v>3</v>
      </c>
      <c r="K948" s="664">
        <v>888</v>
      </c>
      <c r="L948" s="664">
        <v>0.10714285714285714</v>
      </c>
      <c r="M948" s="664">
        <v>296</v>
      </c>
      <c r="N948" s="664">
        <v>14</v>
      </c>
      <c r="O948" s="664">
        <v>4186</v>
      </c>
      <c r="P948" s="677">
        <v>0.50506756756756754</v>
      </c>
      <c r="Q948" s="665">
        <v>299</v>
      </c>
    </row>
    <row r="949" spans="1:17" ht="14.4" customHeight="1" x14ac:dyDescent="0.3">
      <c r="A949" s="660" t="s">
        <v>5093</v>
      </c>
      <c r="B949" s="661" t="s">
        <v>4402</v>
      </c>
      <c r="C949" s="661" t="s">
        <v>4441</v>
      </c>
      <c r="D949" s="661" t="s">
        <v>4559</v>
      </c>
      <c r="E949" s="661" t="s">
        <v>4471</v>
      </c>
      <c r="F949" s="664">
        <v>56</v>
      </c>
      <c r="G949" s="664">
        <v>9632</v>
      </c>
      <c r="H949" s="664">
        <v>1</v>
      </c>
      <c r="I949" s="664">
        <v>172</v>
      </c>
      <c r="J949" s="664">
        <v>63</v>
      </c>
      <c r="K949" s="664">
        <v>10866</v>
      </c>
      <c r="L949" s="664">
        <v>1.1281146179401993</v>
      </c>
      <c r="M949" s="664">
        <v>172.47619047619048</v>
      </c>
      <c r="N949" s="664">
        <v>34</v>
      </c>
      <c r="O949" s="664">
        <v>5916</v>
      </c>
      <c r="P949" s="677">
        <v>0.61420265780730898</v>
      </c>
      <c r="Q949" s="665">
        <v>174</v>
      </c>
    </row>
    <row r="950" spans="1:17" ht="14.4" customHeight="1" x14ac:dyDescent="0.3">
      <c r="A950" s="660" t="s">
        <v>5093</v>
      </c>
      <c r="B950" s="661" t="s">
        <v>4402</v>
      </c>
      <c r="C950" s="661" t="s">
        <v>4441</v>
      </c>
      <c r="D950" s="661" t="s">
        <v>4500</v>
      </c>
      <c r="E950" s="661" t="s">
        <v>4497</v>
      </c>
      <c r="F950" s="664">
        <v>45</v>
      </c>
      <c r="G950" s="664">
        <v>16425</v>
      </c>
      <c r="H950" s="664">
        <v>1</v>
      </c>
      <c r="I950" s="664">
        <v>365</v>
      </c>
      <c r="J950" s="664">
        <v>21</v>
      </c>
      <c r="K950" s="664">
        <v>7665</v>
      </c>
      <c r="L950" s="664">
        <v>0.46666666666666667</v>
      </c>
      <c r="M950" s="664">
        <v>365</v>
      </c>
      <c r="N950" s="664">
        <v>31</v>
      </c>
      <c r="O950" s="664">
        <v>11501</v>
      </c>
      <c r="P950" s="677">
        <v>0.70021308980213093</v>
      </c>
      <c r="Q950" s="665">
        <v>371</v>
      </c>
    </row>
    <row r="951" spans="1:17" ht="14.4" customHeight="1" x14ac:dyDescent="0.3">
      <c r="A951" s="660" t="s">
        <v>5093</v>
      </c>
      <c r="B951" s="661" t="s">
        <v>4402</v>
      </c>
      <c r="C951" s="661" t="s">
        <v>4441</v>
      </c>
      <c r="D951" s="661" t="s">
        <v>4505</v>
      </c>
      <c r="E951" s="661" t="s">
        <v>4506</v>
      </c>
      <c r="F951" s="664">
        <v>1</v>
      </c>
      <c r="G951" s="664">
        <v>601</v>
      </c>
      <c r="H951" s="664">
        <v>1</v>
      </c>
      <c r="I951" s="664">
        <v>601</v>
      </c>
      <c r="J951" s="664">
        <v>6</v>
      </c>
      <c r="K951" s="664">
        <v>3610</v>
      </c>
      <c r="L951" s="664">
        <v>6.0066555740432612</v>
      </c>
      <c r="M951" s="664">
        <v>601.66666666666663</v>
      </c>
      <c r="N951" s="664"/>
      <c r="O951" s="664"/>
      <c r="P951" s="677"/>
      <c r="Q951" s="665"/>
    </row>
    <row r="952" spans="1:17" ht="14.4" customHeight="1" x14ac:dyDescent="0.3">
      <c r="A952" s="660" t="s">
        <v>5093</v>
      </c>
      <c r="B952" s="661" t="s">
        <v>4402</v>
      </c>
      <c r="C952" s="661" t="s">
        <v>4441</v>
      </c>
      <c r="D952" s="661" t="s">
        <v>4560</v>
      </c>
      <c r="E952" s="661" t="s">
        <v>4561</v>
      </c>
      <c r="F952" s="664">
        <v>3</v>
      </c>
      <c r="G952" s="664">
        <v>300</v>
      </c>
      <c r="H952" s="664">
        <v>1</v>
      </c>
      <c r="I952" s="664">
        <v>100</v>
      </c>
      <c r="J952" s="664">
        <v>2</v>
      </c>
      <c r="K952" s="664">
        <v>200</v>
      </c>
      <c r="L952" s="664">
        <v>0.66666666666666663</v>
      </c>
      <c r="M952" s="664">
        <v>100</v>
      </c>
      <c r="N952" s="664">
        <v>3</v>
      </c>
      <c r="O952" s="664">
        <v>300</v>
      </c>
      <c r="P952" s="677">
        <v>1</v>
      </c>
      <c r="Q952" s="665">
        <v>100</v>
      </c>
    </row>
    <row r="953" spans="1:17" ht="14.4" customHeight="1" x14ac:dyDescent="0.3">
      <c r="A953" s="660" t="s">
        <v>5093</v>
      </c>
      <c r="B953" s="661" t="s">
        <v>4402</v>
      </c>
      <c r="C953" s="661" t="s">
        <v>4441</v>
      </c>
      <c r="D953" s="661" t="s">
        <v>4562</v>
      </c>
      <c r="E953" s="661" t="s">
        <v>4554</v>
      </c>
      <c r="F953" s="664">
        <v>6</v>
      </c>
      <c r="G953" s="664">
        <v>6072</v>
      </c>
      <c r="H953" s="664">
        <v>1</v>
      </c>
      <c r="I953" s="664">
        <v>1012</v>
      </c>
      <c r="J953" s="664"/>
      <c r="K953" s="664"/>
      <c r="L953" s="664"/>
      <c r="M953" s="664"/>
      <c r="N953" s="664">
        <v>4</v>
      </c>
      <c r="O953" s="664">
        <v>4072</v>
      </c>
      <c r="P953" s="677">
        <v>0.67061923583662719</v>
      </c>
      <c r="Q953" s="665">
        <v>1018</v>
      </c>
    </row>
    <row r="954" spans="1:17" ht="14.4" customHeight="1" x14ac:dyDescent="0.3">
      <c r="A954" s="660" t="s">
        <v>5093</v>
      </c>
      <c r="B954" s="661" t="s">
        <v>4402</v>
      </c>
      <c r="C954" s="661" t="s">
        <v>4441</v>
      </c>
      <c r="D954" s="661" t="s">
        <v>4511</v>
      </c>
      <c r="E954" s="661" t="s">
        <v>4467</v>
      </c>
      <c r="F954" s="664">
        <v>5</v>
      </c>
      <c r="G954" s="664">
        <v>1675</v>
      </c>
      <c r="H954" s="664">
        <v>1</v>
      </c>
      <c r="I954" s="664">
        <v>335</v>
      </c>
      <c r="J954" s="664">
        <v>4</v>
      </c>
      <c r="K954" s="664">
        <v>1340</v>
      </c>
      <c r="L954" s="664">
        <v>0.8</v>
      </c>
      <c r="M954" s="664">
        <v>335</v>
      </c>
      <c r="N954" s="664"/>
      <c r="O954" s="664"/>
      <c r="P954" s="677"/>
      <c r="Q954" s="665"/>
    </row>
    <row r="955" spans="1:17" ht="14.4" customHeight="1" x14ac:dyDescent="0.3">
      <c r="A955" s="660" t="s">
        <v>5093</v>
      </c>
      <c r="B955" s="661" t="s">
        <v>4402</v>
      </c>
      <c r="C955" s="661" t="s">
        <v>4441</v>
      </c>
      <c r="D955" s="661" t="s">
        <v>4512</v>
      </c>
      <c r="E955" s="661" t="s">
        <v>4469</v>
      </c>
      <c r="F955" s="664">
        <v>12</v>
      </c>
      <c r="G955" s="664">
        <v>4344</v>
      </c>
      <c r="H955" s="664">
        <v>1</v>
      </c>
      <c r="I955" s="664">
        <v>362</v>
      </c>
      <c r="J955" s="664">
        <v>15</v>
      </c>
      <c r="K955" s="664">
        <v>5438</v>
      </c>
      <c r="L955" s="664">
        <v>1.2518416206261511</v>
      </c>
      <c r="M955" s="664">
        <v>362.53333333333336</v>
      </c>
      <c r="N955" s="664">
        <v>5</v>
      </c>
      <c r="O955" s="664">
        <v>1825</v>
      </c>
      <c r="P955" s="677">
        <v>0.42011970534069981</v>
      </c>
      <c r="Q955" s="665">
        <v>365</v>
      </c>
    </row>
    <row r="956" spans="1:17" ht="14.4" customHeight="1" x14ac:dyDescent="0.3">
      <c r="A956" s="660" t="s">
        <v>5093</v>
      </c>
      <c r="B956" s="661" t="s">
        <v>4402</v>
      </c>
      <c r="C956" s="661" t="s">
        <v>4441</v>
      </c>
      <c r="D956" s="661" t="s">
        <v>4579</v>
      </c>
      <c r="E956" s="661" t="s">
        <v>4554</v>
      </c>
      <c r="F956" s="664"/>
      <c r="G956" s="664"/>
      <c r="H956" s="664"/>
      <c r="I956" s="664"/>
      <c r="J956" s="664">
        <v>13</v>
      </c>
      <c r="K956" s="664">
        <v>11206</v>
      </c>
      <c r="L956" s="664"/>
      <c r="M956" s="664">
        <v>862</v>
      </c>
      <c r="N956" s="664"/>
      <c r="O956" s="664"/>
      <c r="P956" s="677"/>
      <c r="Q956" s="665"/>
    </row>
    <row r="957" spans="1:17" ht="14.4" customHeight="1" x14ac:dyDescent="0.3">
      <c r="A957" s="660" t="s">
        <v>5093</v>
      </c>
      <c r="B957" s="661" t="s">
        <v>4402</v>
      </c>
      <c r="C957" s="661" t="s">
        <v>4441</v>
      </c>
      <c r="D957" s="661" t="s">
        <v>4513</v>
      </c>
      <c r="E957" s="661" t="s">
        <v>4514</v>
      </c>
      <c r="F957" s="664">
        <v>8</v>
      </c>
      <c r="G957" s="664">
        <v>4160</v>
      </c>
      <c r="H957" s="664">
        <v>1</v>
      </c>
      <c r="I957" s="664">
        <v>520</v>
      </c>
      <c r="J957" s="664">
        <v>19</v>
      </c>
      <c r="K957" s="664">
        <v>9888</v>
      </c>
      <c r="L957" s="664">
        <v>2.3769230769230769</v>
      </c>
      <c r="M957" s="664">
        <v>520.42105263157896</v>
      </c>
      <c r="N957" s="664"/>
      <c r="O957" s="664"/>
      <c r="P957" s="677"/>
      <c r="Q957" s="665"/>
    </row>
    <row r="958" spans="1:17" ht="14.4" customHeight="1" x14ac:dyDescent="0.3">
      <c r="A958" s="660" t="s">
        <v>5093</v>
      </c>
      <c r="B958" s="661" t="s">
        <v>4402</v>
      </c>
      <c r="C958" s="661" t="s">
        <v>4441</v>
      </c>
      <c r="D958" s="661" t="s">
        <v>4580</v>
      </c>
      <c r="E958" s="661" t="s">
        <v>4514</v>
      </c>
      <c r="F958" s="664">
        <v>28</v>
      </c>
      <c r="G958" s="664">
        <v>22428</v>
      </c>
      <c r="H958" s="664">
        <v>1</v>
      </c>
      <c r="I958" s="664">
        <v>801</v>
      </c>
      <c r="J958" s="664">
        <v>8</v>
      </c>
      <c r="K958" s="664">
        <v>6428</v>
      </c>
      <c r="L958" s="664">
        <v>0.28660602817906189</v>
      </c>
      <c r="M958" s="664">
        <v>803.5</v>
      </c>
      <c r="N958" s="664">
        <v>25</v>
      </c>
      <c r="O958" s="664">
        <v>20175</v>
      </c>
      <c r="P958" s="677">
        <v>0.89954521134296417</v>
      </c>
      <c r="Q958" s="665">
        <v>807</v>
      </c>
    </row>
    <row r="959" spans="1:17" ht="14.4" customHeight="1" x14ac:dyDescent="0.3">
      <c r="A959" s="660" t="s">
        <v>5093</v>
      </c>
      <c r="B959" s="661" t="s">
        <v>4402</v>
      </c>
      <c r="C959" s="661" t="s">
        <v>4441</v>
      </c>
      <c r="D959" s="661" t="s">
        <v>4581</v>
      </c>
      <c r="E959" s="661" t="s">
        <v>4514</v>
      </c>
      <c r="F959" s="664">
        <v>258</v>
      </c>
      <c r="G959" s="664">
        <v>151962</v>
      </c>
      <c r="H959" s="664">
        <v>1</v>
      </c>
      <c r="I959" s="664">
        <v>589</v>
      </c>
      <c r="J959" s="664">
        <v>105</v>
      </c>
      <c r="K959" s="664">
        <v>61957</v>
      </c>
      <c r="L959" s="664">
        <v>0.40771377054790015</v>
      </c>
      <c r="M959" s="664">
        <v>590.06666666666672</v>
      </c>
      <c r="N959" s="664">
        <v>180</v>
      </c>
      <c r="O959" s="664">
        <v>107100</v>
      </c>
      <c r="P959" s="677">
        <v>0.70478145852252538</v>
      </c>
      <c r="Q959" s="665">
        <v>595</v>
      </c>
    </row>
    <row r="960" spans="1:17" ht="14.4" customHeight="1" x14ac:dyDescent="0.3">
      <c r="A960" s="660" t="s">
        <v>5093</v>
      </c>
      <c r="B960" s="661" t="s">
        <v>4402</v>
      </c>
      <c r="C960" s="661" t="s">
        <v>4441</v>
      </c>
      <c r="D960" s="661" t="s">
        <v>4517</v>
      </c>
      <c r="E960" s="661" t="s">
        <v>4457</v>
      </c>
      <c r="F960" s="664"/>
      <c r="G960" s="664"/>
      <c r="H960" s="664"/>
      <c r="I960" s="664"/>
      <c r="J960" s="664">
        <v>1</v>
      </c>
      <c r="K960" s="664">
        <v>393</v>
      </c>
      <c r="L960" s="664"/>
      <c r="M960" s="664">
        <v>393</v>
      </c>
      <c r="N960" s="664"/>
      <c r="O960" s="664"/>
      <c r="P960" s="677"/>
      <c r="Q960" s="665"/>
    </row>
    <row r="961" spans="1:17" ht="14.4" customHeight="1" x14ac:dyDescent="0.3">
      <c r="A961" s="660" t="s">
        <v>5093</v>
      </c>
      <c r="B961" s="661" t="s">
        <v>4402</v>
      </c>
      <c r="C961" s="661" t="s">
        <v>4441</v>
      </c>
      <c r="D961" s="661" t="s">
        <v>5078</v>
      </c>
      <c r="E961" s="661" t="s">
        <v>4514</v>
      </c>
      <c r="F961" s="664"/>
      <c r="G961" s="664"/>
      <c r="H961" s="664"/>
      <c r="I961" s="664"/>
      <c r="J961" s="664">
        <v>1</v>
      </c>
      <c r="K961" s="664">
        <v>732</v>
      </c>
      <c r="L961" s="664"/>
      <c r="M961" s="664">
        <v>732</v>
      </c>
      <c r="N961" s="664"/>
      <c r="O961" s="664"/>
      <c r="P961" s="677"/>
      <c r="Q961" s="665"/>
    </row>
    <row r="962" spans="1:17" ht="14.4" customHeight="1" x14ac:dyDescent="0.3">
      <c r="A962" s="660" t="s">
        <v>5093</v>
      </c>
      <c r="B962" s="661" t="s">
        <v>4402</v>
      </c>
      <c r="C962" s="661" t="s">
        <v>4441</v>
      </c>
      <c r="D962" s="661" t="s">
        <v>4584</v>
      </c>
      <c r="E962" s="661" t="s">
        <v>4585</v>
      </c>
      <c r="F962" s="664"/>
      <c r="G962" s="664"/>
      <c r="H962" s="664"/>
      <c r="I962" s="664"/>
      <c r="J962" s="664">
        <v>2</v>
      </c>
      <c r="K962" s="664">
        <v>688</v>
      </c>
      <c r="L962" s="664"/>
      <c r="M962" s="664">
        <v>344</v>
      </c>
      <c r="N962" s="664"/>
      <c r="O962" s="664"/>
      <c r="P962" s="677"/>
      <c r="Q962" s="665"/>
    </row>
    <row r="963" spans="1:17" ht="14.4" customHeight="1" x14ac:dyDescent="0.3">
      <c r="A963" s="660" t="s">
        <v>5094</v>
      </c>
      <c r="B963" s="661" t="s">
        <v>4402</v>
      </c>
      <c r="C963" s="661" t="s">
        <v>4441</v>
      </c>
      <c r="D963" s="661" t="s">
        <v>4452</v>
      </c>
      <c r="E963" s="661" t="s">
        <v>4453</v>
      </c>
      <c r="F963" s="664">
        <v>6</v>
      </c>
      <c r="G963" s="664">
        <v>1392</v>
      </c>
      <c r="H963" s="664">
        <v>1</v>
      </c>
      <c r="I963" s="664">
        <v>232</v>
      </c>
      <c r="J963" s="664">
        <v>8</v>
      </c>
      <c r="K963" s="664">
        <v>1864</v>
      </c>
      <c r="L963" s="664">
        <v>1.3390804597701149</v>
      </c>
      <c r="M963" s="664">
        <v>233</v>
      </c>
      <c r="N963" s="664">
        <v>14</v>
      </c>
      <c r="O963" s="664">
        <v>3290</v>
      </c>
      <c r="P963" s="677">
        <v>2.3635057471264367</v>
      </c>
      <c r="Q963" s="665">
        <v>235</v>
      </c>
    </row>
    <row r="964" spans="1:17" ht="14.4" customHeight="1" x14ac:dyDescent="0.3">
      <c r="A964" s="660" t="s">
        <v>5094</v>
      </c>
      <c r="B964" s="661" t="s">
        <v>4402</v>
      </c>
      <c r="C964" s="661" t="s">
        <v>4441</v>
      </c>
      <c r="D964" s="661" t="s">
        <v>4454</v>
      </c>
      <c r="E964" s="661" t="s">
        <v>4455</v>
      </c>
      <c r="F964" s="664"/>
      <c r="G964" s="664"/>
      <c r="H964" s="664"/>
      <c r="I964" s="664"/>
      <c r="J964" s="664"/>
      <c r="K964" s="664"/>
      <c r="L964" s="664"/>
      <c r="M964" s="664"/>
      <c r="N964" s="664">
        <v>1</v>
      </c>
      <c r="O964" s="664">
        <v>118</v>
      </c>
      <c r="P964" s="677"/>
      <c r="Q964" s="665">
        <v>118</v>
      </c>
    </row>
    <row r="965" spans="1:17" ht="14.4" customHeight="1" x14ac:dyDescent="0.3">
      <c r="A965" s="660" t="s">
        <v>5094</v>
      </c>
      <c r="B965" s="661" t="s">
        <v>4402</v>
      </c>
      <c r="C965" s="661" t="s">
        <v>4441</v>
      </c>
      <c r="D965" s="661" t="s">
        <v>4464</v>
      </c>
      <c r="E965" s="661" t="s">
        <v>4459</v>
      </c>
      <c r="F965" s="664">
        <v>1</v>
      </c>
      <c r="G965" s="664">
        <v>553</v>
      </c>
      <c r="H965" s="664">
        <v>1</v>
      </c>
      <c r="I965" s="664">
        <v>553</v>
      </c>
      <c r="J965" s="664"/>
      <c r="K965" s="664"/>
      <c r="L965" s="664"/>
      <c r="M965" s="664"/>
      <c r="N965" s="664"/>
      <c r="O965" s="664"/>
      <c r="P965" s="677"/>
      <c r="Q965" s="665"/>
    </row>
    <row r="966" spans="1:17" ht="14.4" customHeight="1" x14ac:dyDescent="0.3">
      <c r="A966" s="660" t="s">
        <v>5094</v>
      </c>
      <c r="B966" s="661" t="s">
        <v>4402</v>
      </c>
      <c r="C966" s="661" t="s">
        <v>4441</v>
      </c>
      <c r="D966" s="661" t="s">
        <v>4466</v>
      </c>
      <c r="E966" s="661" t="s">
        <v>4467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449</v>
      </c>
      <c r="P966" s="677"/>
      <c r="Q966" s="665">
        <v>449</v>
      </c>
    </row>
    <row r="967" spans="1:17" ht="14.4" customHeight="1" x14ac:dyDescent="0.3">
      <c r="A967" s="660" t="s">
        <v>5094</v>
      </c>
      <c r="B967" s="661" t="s">
        <v>4402</v>
      </c>
      <c r="C967" s="661" t="s">
        <v>4441</v>
      </c>
      <c r="D967" s="661" t="s">
        <v>4474</v>
      </c>
      <c r="E967" s="661" t="s">
        <v>4475</v>
      </c>
      <c r="F967" s="664">
        <v>3</v>
      </c>
      <c r="G967" s="664">
        <v>981</v>
      </c>
      <c r="H967" s="664">
        <v>1</v>
      </c>
      <c r="I967" s="664">
        <v>327</v>
      </c>
      <c r="J967" s="664"/>
      <c r="K967" s="664"/>
      <c r="L967" s="664"/>
      <c r="M967" s="664"/>
      <c r="N967" s="664"/>
      <c r="O967" s="664"/>
      <c r="P967" s="677"/>
      <c r="Q967" s="665"/>
    </row>
    <row r="968" spans="1:17" ht="14.4" customHeight="1" x14ac:dyDescent="0.3">
      <c r="A968" s="660" t="s">
        <v>5094</v>
      </c>
      <c r="B968" s="661" t="s">
        <v>4402</v>
      </c>
      <c r="C968" s="661" t="s">
        <v>4441</v>
      </c>
      <c r="D968" s="661" t="s">
        <v>4482</v>
      </c>
      <c r="E968" s="661" t="s">
        <v>4483</v>
      </c>
      <c r="F968" s="664">
        <v>1</v>
      </c>
      <c r="G968" s="664">
        <v>703</v>
      </c>
      <c r="H968" s="664">
        <v>1</v>
      </c>
      <c r="I968" s="664">
        <v>703</v>
      </c>
      <c r="J968" s="664"/>
      <c r="K968" s="664"/>
      <c r="L968" s="664"/>
      <c r="M968" s="664"/>
      <c r="N968" s="664">
        <v>2</v>
      </c>
      <c r="O968" s="664">
        <v>1414</v>
      </c>
      <c r="P968" s="677">
        <v>2.0113798008534851</v>
      </c>
      <c r="Q968" s="665">
        <v>707</v>
      </c>
    </row>
    <row r="969" spans="1:17" ht="14.4" customHeight="1" x14ac:dyDescent="0.3">
      <c r="A969" s="660" t="s">
        <v>5094</v>
      </c>
      <c r="B969" s="661" t="s">
        <v>4402</v>
      </c>
      <c r="C969" s="661" t="s">
        <v>4441</v>
      </c>
      <c r="D969" s="661" t="s">
        <v>4486</v>
      </c>
      <c r="E969" s="661" t="s">
        <v>4487</v>
      </c>
      <c r="F969" s="664">
        <v>1</v>
      </c>
      <c r="G969" s="664">
        <v>0</v>
      </c>
      <c r="H969" s="664"/>
      <c r="I969" s="664">
        <v>0</v>
      </c>
      <c r="J969" s="664"/>
      <c r="K969" s="664"/>
      <c r="L969" s="664"/>
      <c r="M969" s="664"/>
      <c r="N969" s="664"/>
      <c r="O969" s="664"/>
      <c r="P969" s="677"/>
      <c r="Q969" s="665"/>
    </row>
    <row r="970" spans="1:17" ht="14.4" customHeight="1" x14ac:dyDescent="0.3">
      <c r="A970" s="660" t="s">
        <v>5094</v>
      </c>
      <c r="B970" s="661" t="s">
        <v>4402</v>
      </c>
      <c r="C970" s="661" t="s">
        <v>4441</v>
      </c>
      <c r="D970" s="661" t="s">
        <v>4496</v>
      </c>
      <c r="E970" s="661" t="s">
        <v>4497</v>
      </c>
      <c r="F970" s="664"/>
      <c r="G970" s="664"/>
      <c r="H970" s="664"/>
      <c r="I970" s="664"/>
      <c r="J970" s="664"/>
      <c r="K970" s="664"/>
      <c r="L970" s="664"/>
      <c r="M970" s="664"/>
      <c r="N970" s="664">
        <v>2</v>
      </c>
      <c r="O970" s="664">
        <v>598</v>
      </c>
      <c r="P970" s="677"/>
      <c r="Q970" s="665">
        <v>299</v>
      </c>
    </row>
    <row r="971" spans="1:17" ht="14.4" customHeight="1" x14ac:dyDescent="0.3">
      <c r="A971" s="660" t="s">
        <v>5094</v>
      </c>
      <c r="B971" s="661" t="s">
        <v>4402</v>
      </c>
      <c r="C971" s="661" t="s">
        <v>4441</v>
      </c>
      <c r="D971" s="661" t="s">
        <v>4515</v>
      </c>
      <c r="E971" s="661" t="s">
        <v>4516</v>
      </c>
      <c r="F971" s="664">
        <v>1</v>
      </c>
      <c r="G971" s="664">
        <v>163</v>
      </c>
      <c r="H971" s="664">
        <v>1</v>
      </c>
      <c r="I971" s="664">
        <v>163</v>
      </c>
      <c r="J971" s="664"/>
      <c r="K971" s="664"/>
      <c r="L971" s="664"/>
      <c r="M971" s="664"/>
      <c r="N971" s="664"/>
      <c r="O971" s="664"/>
      <c r="P971" s="677"/>
      <c r="Q971" s="665"/>
    </row>
    <row r="972" spans="1:17" ht="14.4" customHeight="1" x14ac:dyDescent="0.3">
      <c r="A972" s="660" t="s">
        <v>5094</v>
      </c>
      <c r="B972" s="661" t="s">
        <v>4402</v>
      </c>
      <c r="C972" s="661" t="s">
        <v>4441</v>
      </c>
      <c r="D972" s="661" t="s">
        <v>4566</v>
      </c>
      <c r="E972" s="661" t="s">
        <v>4564</v>
      </c>
      <c r="F972" s="664"/>
      <c r="G972" s="664"/>
      <c r="H972" s="664"/>
      <c r="I972" s="664"/>
      <c r="J972" s="664">
        <v>1</v>
      </c>
      <c r="K972" s="664">
        <v>606</v>
      </c>
      <c r="L972" s="664"/>
      <c r="M972" s="664">
        <v>606</v>
      </c>
      <c r="N972" s="664"/>
      <c r="O972" s="664"/>
      <c r="P972" s="677"/>
      <c r="Q972" s="665"/>
    </row>
    <row r="973" spans="1:17" ht="14.4" customHeight="1" x14ac:dyDescent="0.3">
      <c r="A973" s="660" t="s">
        <v>5094</v>
      </c>
      <c r="B973" s="661" t="s">
        <v>4402</v>
      </c>
      <c r="C973" s="661" t="s">
        <v>4441</v>
      </c>
      <c r="D973" s="661" t="s">
        <v>4563</v>
      </c>
      <c r="E973" s="661" t="s">
        <v>4564</v>
      </c>
      <c r="F973" s="664"/>
      <c r="G973" s="664"/>
      <c r="H973" s="664"/>
      <c r="I973" s="664"/>
      <c r="J973" s="664">
        <v>1</v>
      </c>
      <c r="K973" s="664">
        <v>520</v>
      </c>
      <c r="L973" s="664"/>
      <c r="M973" s="664">
        <v>520</v>
      </c>
      <c r="N973" s="664"/>
      <c r="O973" s="664"/>
      <c r="P973" s="677"/>
      <c r="Q973" s="665"/>
    </row>
    <row r="974" spans="1:17" ht="14.4" customHeight="1" x14ac:dyDescent="0.3">
      <c r="A974" s="660" t="s">
        <v>5095</v>
      </c>
      <c r="B974" s="661" t="s">
        <v>4402</v>
      </c>
      <c r="C974" s="661" t="s">
        <v>4430</v>
      </c>
      <c r="D974" s="661" t="s">
        <v>4551</v>
      </c>
      <c r="E974" s="661" t="s">
        <v>4552</v>
      </c>
      <c r="F974" s="664"/>
      <c r="G974" s="664"/>
      <c r="H974" s="664"/>
      <c r="I974" s="664"/>
      <c r="J974" s="664">
        <v>1</v>
      </c>
      <c r="K974" s="664">
        <v>904.75</v>
      </c>
      <c r="L974" s="664"/>
      <c r="M974" s="664">
        <v>904.75</v>
      </c>
      <c r="N974" s="664"/>
      <c r="O974" s="664"/>
      <c r="P974" s="677"/>
      <c r="Q974" s="665"/>
    </row>
    <row r="975" spans="1:17" ht="14.4" customHeight="1" x14ac:dyDescent="0.3">
      <c r="A975" s="660" t="s">
        <v>5095</v>
      </c>
      <c r="B975" s="661" t="s">
        <v>4402</v>
      </c>
      <c r="C975" s="661" t="s">
        <v>4441</v>
      </c>
      <c r="D975" s="661" t="s">
        <v>4573</v>
      </c>
      <c r="E975" s="661" t="s">
        <v>4574</v>
      </c>
      <c r="F975" s="664">
        <v>1</v>
      </c>
      <c r="G975" s="664">
        <v>185</v>
      </c>
      <c r="H975" s="664">
        <v>1</v>
      </c>
      <c r="I975" s="664">
        <v>185</v>
      </c>
      <c r="J975" s="664"/>
      <c r="K975" s="664"/>
      <c r="L975" s="664"/>
      <c r="M975" s="664"/>
      <c r="N975" s="664">
        <v>1</v>
      </c>
      <c r="O975" s="664">
        <v>189</v>
      </c>
      <c r="P975" s="677">
        <v>1.0216216216216216</v>
      </c>
      <c r="Q975" s="665">
        <v>189</v>
      </c>
    </row>
    <row r="976" spans="1:17" ht="14.4" customHeight="1" x14ac:dyDescent="0.3">
      <c r="A976" s="660" t="s">
        <v>5095</v>
      </c>
      <c r="B976" s="661" t="s">
        <v>4402</v>
      </c>
      <c r="C976" s="661" t="s">
        <v>4441</v>
      </c>
      <c r="D976" s="661" t="s">
        <v>4452</v>
      </c>
      <c r="E976" s="661" t="s">
        <v>4453</v>
      </c>
      <c r="F976" s="664">
        <v>2</v>
      </c>
      <c r="G976" s="664">
        <v>464</v>
      </c>
      <c r="H976" s="664">
        <v>1</v>
      </c>
      <c r="I976" s="664">
        <v>232</v>
      </c>
      <c r="J976" s="664">
        <v>5</v>
      </c>
      <c r="K976" s="664">
        <v>1166</v>
      </c>
      <c r="L976" s="664">
        <v>2.5129310344827585</v>
      </c>
      <c r="M976" s="664">
        <v>233.2</v>
      </c>
      <c r="N976" s="664">
        <v>8</v>
      </c>
      <c r="O976" s="664">
        <v>1880</v>
      </c>
      <c r="P976" s="677">
        <v>4.0517241379310347</v>
      </c>
      <c r="Q976" s="665">
        <v>235</v>
      </c>
    </row>
    <row r="977" spans="1:17" ht="14.4" customHeight="1" x14ac:dyDescent="0.3">
      <c r="A977" s="660" t="s">
        <v>5095</v>
      </c>
      <c r="B977" s="661" t="s">
        <v>4402</v>
      </c>
      <c r="C977" s="661" t="s">
        <v>4441</v>
      </c>
      <c r="D977" s="661" t="s">
        <v>4454</v>
      </c>
      <c r="E977" s="661" t="s">
        <v>4455</v>
      </c>
      <c r="F977" s="664"/>
      <c r="G977" s="664"/>
      <c r="H977" s="664"/>
      <c r="I977" s="664"/>
      <c r="J977" s="664"/>
      <c r="K977" s="664"/>
      <c r="L977" s="664"/>
      <c r="M977" s="664"/>
      <c r="N977" s="664">
        <v>5</v>
      </c>
      <c r="O977" s="664">
        <v>590</v>
      </c>
      <c r="P977" s="677"/>
      <c r="Q977" s="665">
        <v>118</v>
      </c>
    </row>
    <row r="978" spans="1:17" ht="14.4" customHeight="1" x14ac:dyDescent="0.3">
      <c r="A978" s="660" t="s">
        <v>5095</v>
      </c>
      <c r="B978" s="661" t="s">
        <v>4402</v>
      </c>
      <c r="C978" s="661" t="s">
        <v>4441</v>
      </c>
      <c r="D978" s="661" t="s">
        <v>4458</v>
      </c>
      <c r="E978" s="661" t="s">
        <v>4459</v>
      </c>
      <c r="F978" s="664"/>
      <c r="G978" s="664"/>
      <c r="H978" s="664"/>
      <c r="I978" s="664"/>
      <c r="J978" s="664"/>
      <c r="K978" s="664"/>
      <c r="L978" s="664"/>
      <c r="M978" s="664"/>
      <c r="N978" s="664">
        <v>2</v>
      </c>
      <c r="O978" s="664">
        <v>974</v>
      </c>
      <c r="P978" s="677"/>
      <c r="Q978" s="665">
        <v>487</v>
      </c>
    </row>
    <row r="979" spans="1:17" ht="14.4" customHeight="1" x14ac:dyDescent="0.3">
      <c r="A979" s="660" t="s">
        <v>5095</v>
      </c>
      <c r="B979" s="661" t="s">
        <v>4402</v>
      </c>
      <c r="C979" s="661" t="s">
        <v>4441</v>
      </c>
      <c r="D979" s="661" t="s">
        <v>4465</v>
      </c>
      <c r="E979" s="661" t="s">
        <v>4461</v>
      </c>
      <c r="F979" s="664">
        <v>2</v>
      </c>
      <c r="G979" s="664">
        <v>1492</v>
      </c>
      <c r="H979" s="664">
        <v>1</v>
      </c>
      <c r="I979" s="664">
        <v>746</v>
      </c>
      <c r="J979" s="664"/>
      <c r="K979" s="664"/>
      <c r="L979" s="664"/>
      <c r="M979" s="664"/>
      <c r="N979" s="664">
        <v>3</v>
      </c>
      <c r="O979" s="664">
        <v>2256</v>
      </c>
      <c r="P979" s="677">
        <v>1.5120643431635388</v>
      </c>
      <c r="Q979" s="665">
        <v>752</v>
      </c>
    </row>
    <row r="980" spans="1:17" ht="14.4" customHeight="1" x14ac:dyDescent="0.3">
      <c r="A980" s="660" t="s">
        <v>5095</v>
      </c>
      <c r="B980" s="661" t="s">
        <v>4402</v>
      </c>
      <c r="C980" s="661" t="s">
        <v>4441</v>
      </c>
      <c r="D980" s="661" t="s">
        <v>4553</v>
      </c>
      <c r="E980" s="661" t="s">
        <v>4554</v>
      </c>
      <c r="F980" s="664">
        <v>6</v>
      </c>
      <c r="G980" s="664">
        <v>4818</v>
      </c>
      <c r="H980" s="664">
        <v>1</v>
      </c>
      <c r="I980" s="664">
        <v>803</v>
      </c>
      <c r="J980" s="664">
        <v>3</v>
      </c>
      <c r="K980" s="664">
        <v>2409</v>
      </c>
      <c r="L980" s="664">
        <v>0.5</v>
      </c>
      <c r="M980" s="664">
        <v>803</v>
      </c>
      <c r="N980" s="664">
        <v>25</v>
      </c>
      <c r="O980" s="664">
        <v>20225</v>
      </c>
      <c r="P980" s="677">
        <v>4.1977999169779991</v>
      </c>
      <c r="Q980" s="665">
        <v>809</v>
      </c>
    </row>
    <row r="981" spans="1:17" ht="14.4" customHeight="1" x14ac:dyDescent="0.3">
      <c r="A981" s="660" t="s">
        <v>5095</v>
      </c>
      <c r="B981" s="661" t="s">
        <v>4402</v>
      </c>
      <c r="C981" s="661" t="s">
        <v>4441</v>
      </c>
      <c r="D981" s="661" t="s">
        <v>4470</v>
      </c>
      <c r="E981" s="661" t="s">
        <v>4471</v>
      </c>
      <c r="F981" s="664">
        <v>2</v>
      </c>
      <c r="G981" s="664">
        <v>414</v>
      </c>
      <c r="H981" s="664">
        <v>1</v>
      </c>
      <c r="I981" s="664">
        <v>207</v>
      </c>
      <c r="J981" s="664">
        <v>2</v>
      </c>
      <c r="K981" s="664">
        <v>414</v>
      </c>
      <c r="L981" s="664">
        <v>1</v>
      </c>
      <c r="M981" s="664">
        <v>207</v>
      </c>
      <c r="N981" s="664">
        <v>2</v>
      </c>
      <c r="O981" s="664">
        <v>420</v>
      </c>
      <c r="P981" s="677">
        <v>1.0144927536231885</v>
      </c>
      <c r="Q981" s="665">
        <v>210</v>
      </c>
    </row>
    <row r="982" spans="1:17" ht="14.4" customHeight="1" x14ac:dyDescent="0.3">
      <c r="A982" s="660" t="s">
        <v>5095</v>
      </c>
      <c r="B982" s="661" t="s">
        <v>4402</v>
      </c>
      <c r="C982" s="661" t="s">
        <v>4441</v>
      </c>
      <c r="D982" s="661" t="s">
        <v>4478</v>
      </c>
      <c r="E982" s="661" t="s">
        <v>4479</v>
      </c>
      <c r="F982" s="664">
        <v>14</v>
      </c>
      <c r="G982" s="664">
        <v>1148</v>
      </c>
      <c r="H982" s="664">
        <v>1</v>
      </c>
      <c r="I982" s="664">
        <v>82</v>
      </c>
      <c r="J982" s="664">
        <v>8</v>
      </c>
      <c r="K982" s="664">
        <v>656</v>
      </c>
      <c r="L982" s="664">
        <v>0.5714285714285714</v>
      </c>
      <c r="M982" s="664">
        <v>82</v>
      </c>
      <c r="N982" s="664">
        <v>22</v>
      </c>
      <c r="O982" s="664">
        <v>1870</v>
      </c>
      <c r="P982" s="677">
        <v>1.6289198606271778</v>
      </c>
      <c r="Q982" s="665">
        <v>85</v>
      </c>
    </row>
    <row r="983" spans="1:17" ht="14.4" customHeight="1" x14ac:dyDescent="0.3">
      <c r="A983" s="660" t="s">
        <v>5095</v>
      </c>
      <c r="B983" s="661" t="s">
        <v>4402</v>
      </c>
      <c r="C983" s="661" t="s">
        <v>4441</v>
      </c>
      <c r="D983" s="661" t="s">
        <v>4555</v>
      </c>
      <c r="E983" s="661" t="s">
        <v>4554</v>
      </c>
      <c r="F983" s="664">
        <v>6</v>
      </c>
      <c r="G983" s="664">
        <v>5574</v>
      </c>
      <c r="H983" s="664">
        <v>1</v>
      </c>
      <c r="I983" s="664">
        <v>929</v>
      </c>
      <c r="J983" s="664">
        <v>5</v>
      </c>
      <c r="K983" s="664">
        <v>4645</v>
      </c>
      <c r="L983" s="664">
        <v>0.83333333333333337</v>
      </c>
      <c r="M983" s="664">
        <v>929</v>
      </c>
      <c r="N983" s="664"/>
      <c r="O983" s="664"/>
      <c r="P983" s="677"/>
      <c r="Q983" s="665"/>
    </row>
    <row r="984" spans="1:17" ht="14.4" customHeight="1" x14ac:dyDescent="0.3">
      <c r="A984" s="660" t="s">
        <v>5095</v>
      </c>
      <c r="B984" s="661" t="s">
        <v>4402</v>
      </c>
      <c r="C984" s="661" t="s">
        <v>4441</v>
      </c>
      <c r="D984" s="661" t="s">
        <v>4488</v>
      </c>
      <c r="E984" s="661" t="s">
        <v>4489</v>
      </c>
      <c r="F984" s="664"/>
      <c r="G984" s="664"/>
      <c r="H984" s="664"/>
      <c r="I984" s="664"/>
      <c r="J984" s="664"/>
      <c r="K984" s="664"/>
      <c r="L984" s="664"/>
      <c r="M984" s="664"/>
      <c r="N984" s="664">
        <v>1</v>
      </c>
      <c r="O984" s="664">
        <v>114</v>
      </c>
      <c r="P984" s="677"/>
      <c r="Q984" s="665">
        <v>114</v>
      </c>
    </row>
    <row r="985" spans="1:17" ht="14.4" customHeight="1" x14ac:dyDescent="0.3">
      <c r="A985" s="660" t="s">
        <v>5095</v>
      </c>
      <c r="B985" s="661" t="s">
        <v>4402</v>
      </c>
      <c r="C985" s="661" t="s">
        <v>4441</v>
      </c>
      <c r="D985" s="661" t="s">
        <v>4557</v>
      </c>
      <c r="E985" s="661" t="s">
        <v>4558</v>
      </c>
      <c r="F985" s="664">
        <v>6</v>
      </c>
      <c r="G985" s="664">
        <v>3144</v>
      </c>
      <c r="H985" s="664">
        <v>1</v>
      </c>
      <c r="I985" s="664">
        <v>524</v>
      </c>
      <c r="J985" s="664">
        <v>5</v>
      </c>
      <c r="K985" s="664">
        <v>2620</v>
      </c>
      <c r="L985" s="664">
        <v>0.83333333333333337</v>
      </c>
      <c r="M985" s="664">
        <v>524</v>
      </c>
      <c r="N985" s="664">
        <v>22</v>
      </c>
      <c r="O985" s="664">
        <v>11594</v>
      </c>
      <c r="P985" s="677">
        <v>3.6876590330788805</v>
      </c>
      <c r="Q985" s="665">
        <v>527</v>
      </c>
    </row>
    <row r="986" spans="1:17" ht="14.4" customHeight="1" x14ac:dyDescent="0.3">
      <c r="A986" s="660" t="s">
        <v>5095</v>
      </c>
      <c r="B986" s="661" t="s">
        <v>4402</v>
      </c>
      <c r="C986" s="661" t="s">
        <v>4441</v>
      </c>
      <c r="D986" s="661" t="s">
        <v>4496</v>
      </c>
      <c r="E986" s="661" t="s">
        <v>4497</v>
      </c>
      <c r="F986" s="664"/>
      <c r="G986" s="664"/>
      <c r="H986" s="664"/>
      <c r="I986" s="664"/>
      <c r="J986" s="664">
        <v>5</v>
      </c>
      <c r="K986" s="664">
        <v>1490</v>
      </c>
      <c r="L986" s="664"/>
      <c r="M986" s="664">
        <v>298</v>
      </c>
      <c r="N986" s="664"/>
      <c r="O986" s="664"/>
      <c r="P986" s="677"/>
      <c r="Q986" s="665"/>
    </row>
    <row r="987" spans="1:17" ht="14.4" customHeight="1" x14ac:dyDescent="0.3">
      <c r="A987" s="660" t="s">
        <v>5096</v>
      </c>
      <c r="B987" s="661" t="s">
        <v>4402</v>
      </c>
      <c r="C987" s="661" t="s">
        <v>4430</v>
      </c>
      <c r="D987" s="661" t="s">
        <v>4569</v>
      </c>
      <c r="E987" s="661" t="s">
        <v>4570</v>
      </c>
      <c r="F987" s="664">
        <v>8</v>
      </c>
      <c r="G987" s="664">
        <v>18480</v>
      </c>
      <c r="H987" s="664">
        <v>1</v>
      </c>
      <c r="I987" s="664">
        <v>2310</v>
      </c>
      <c r="J987" s="664">
        <v>5</v>
      </c>
      <c r="K987" s="664">
        <v>11550</v>
      </c>
      <c r="L987" s="664">
        <v>0.625</v>
      </c>
      <c r="M987" s="664">
        <v>2310</v>
      </c>
      <c r="N987" s="664">
        <v>7</v>
      </c>
      <c r="O987" s="664">
        <v>16170</v>
      </c>
      <c r="P987" s="677">
        <v>0.875</v>
      </c>
      <c r="Q987" s="665">
        <v>2310</v>
      </c>
    </row>
    <row r="988" spans="1:17" ht="14.4" customHeight="1" x14ac:dyDescent="0.3">
      <c r="A988" s="660" t="s">
        <v>5096</v>
      </c>
      <c r="B988" s="661" t="s">
        <v>4402</v>
      </c>
      <c r="C988" s="661" t="s">
        <v>4430</v>
      </c>
      <c r="D988" s="661" t="s">
        <v>4551</v>
      </c>
      <c r="E988" s="661" t="s">
        <v>4552</v>
      </c>
      <c r="F988" s="664">
        <v>43</v>
      </c>
      <c r="G988" s="664">
        <v>38904.25</v>
      </c>
      <c r="H988" s="664">
        <v>1</v>
      </c>
      <c r="I988" s="664">
        <v>904.75</v>
      </c>
      <c r="J988" s="664">
        <v>161</v>
      </c>
      <c r="K988" s="664">
        <v>145664.75</v>
      </c>
      <c r="L988" s="664">
        <v>3.7441860465116279</v>
      </c>
      <c r="M988" s="664">
        <v>904.75</v>
      </c>
      <c r="N988" s="664">
        <v>169</v>
      </c>
      <c r="O988" s="664">
        <v>152902.75</v>
      </c>
      <c r="P988" s="677">
        <v>3.9302325581395348</v>
      </c>
      <c r="Q988" s="665">
        <v>904.75</v>
      </c>
    </row>
    <row r="989" spans="1:17" ht="14.4" customHeight="1" x14ac:dyDescent="0.3">
      <c r="A989" s="660" t="s">
        <v>5096</v>
      </c>
      <c r="B989" s="661" t="s">
        <v>4402</v>
      </c>
      <c r="C989" s="661" t="s">
        <v>4430</v>
      </c>
      <c r="D989" s="661" t="s">
        <v>4433</v>
      </c>
      <c r="E989" s="661" t="s">
        <v>4434</v>
      </c>
      <c r="F989" s="664">
        <v>1</v>
      </c>
      <c r="G989" s="664">
        <v>242.64</v>
      </c>
      <c r="H989" s="664">
        <v>1</v>
      </c>
      <c r="I989" s="664">
        <v>242.64</v>
      </c>
      <c r="J989" s="664"/>
      <c r="K989" s="664"/>
      <c r="L989" s="664"/>
      <c r="M989" s="664"/>
      <c r="N989" s="664">
        <v>1</v>
      </c>
      <c r="O989" s="664">
        <v>242.64</v>
      </c>
      <c r="P989" s="677">
        <v>1</v>
      </c>
      <c r="Q989" s="665">
        <v>242.64</v>
      </c>
    </row>
    <row r="990" spans="1:17" ht="14.4" customHeight="1" x14ac:dyDescent="0.3">
      <c r="A990" s="660" t="s">
        <v>5096</v>
      </c>
      <c r="B990" s="661" t="s">
        <v>4402</v>
      </c>
      <c r="C990" s="661" t="s">
        <v>4430</v>
      </c>
      <c r="D990" s="661" t="s">
        <v>4435</v>
      </c>
      <c r="E990" s="661" t="s">
        <v>4436</v>
      </c>
      <c r="F990" s="664"/>
      <c r="G990" s="664"/>
      <c r="H990" s="664"/>
      <c r="I990" s="664"/>
      <c r="J990" s="664"/>
      <c r="K990" s="664"/>
      <c r="L990" s="664"/>
      <c r="M990" s="664"/>
      <c r="N990" s="664">
        <v>1</v>
      </c>
      <c r="O990" s="664">
        <v>242.64</v>
      </c>
      <c r="P990" s="677"/>
      <c r="Q990" s="665">
        <v>242.64</v>
      </c>
    </row>
    <row r="991" spans="1:17" ht="14.4" customHeight="1" x14ac:dyDescent="0.3">
      <c r="A991" s="660" t="s">
        <v>5096</v>
      </c>
      <c r="B991" s="661" t="s">
        <v>4402</v>
      </c>
      <c r="C991" s="661" t="s">
        <v>4441</v>
      </c>
      <c r="D991" s="661" t="s">
        <v>4573</v>
      </c>
      <c r="E991" s="661" t="s">
        <v>4574</v>
      </c>
      <c r="F991" s="664">
        <v>47</v>
      </c>
      <c r="G991" s="664">
        <v>8695</v>
      </c>
      <c r="H991" s="664">
        <v>1</v>
      </c>
      <c r="I991" s="664">
        <v>185</v>
      </c>
      <c r="J991" s="664">
        <v>53</v>
      </c>
      <c r="K991" s="664">
        <v>9862</v>
      </c>
      <c r="L991" s="664">
        <v>1.1342150661299597</v>
      </c>
      <c r="M991" s="664">
        <v>186.0754716981132</v>
      </c>
      <c r="N991" s="664">
        <v>35</v>
      </c>
      <c r="O991" s="664">
        <v>6615</v>
      </c>
      <c r="P991" s="677">
        <v>0.76078205865439907</v>
      </c>
      <c r="Q991" s="665">
        <v>189</v>
      </c>
    </row>
    <row r="992" spans="1:17" ht="14.4" customHeight="1" x14ac:dyDescent="0.3">
      <c r="A992" s="660" t="s">
        <v>5096</v>
      </c>
      <c r="B992" s="661" t="s">
        <v>4402</v>
      </c>
      <c r="C992" s="661" t="s">
        <v>4441</v>
      </c>
      <c r="D992" s="661" t="s">
        <v>4587</v>
      </c>
      <c r="E992" s="661" t="s">
        <v>4588</v>
      </c>
      <c r="F992" s="664">
        <v>5</v>
      </c>
      <c r="G992" s="664">
        <v>5670</v>
      </c>
      <c r="H992" s="664">
        <v>1</v>
      </c>
      <c r="I992" s="664">
        <v>1134</v>
      </c>
      <c r="J992" s="664">
        <v>4</v>
      </c>
      <c r="K992" s="664">
        <v>4544</v>
      </c>
      <c r="L992" s="664">
        <v>0.80141093474426806</v>
      </c>
      <c r="M992" s="664">
        <v>1136</v>
      </c>
      <c r="N992" s="664">
        <v>3</v>
      </c>
      <c r="O992" s="664">
        <v>3420</v>
      </c>
      <c r="P992" s="677">
        <v>0.60317460317460314</v>
      </c>
      <c r="Q992" s="665">
        <v>1140</v>
      </c>
    </row>
    <row r="993" spans="1:17" ht="14.4" customHeight="1" x14ac:dyDescent="0.3">
      <c r="A993" s="660" t="s">
        <v>5096</v>
      </c>
      <c r="B993" s="661" t="s">
        <v>4402</v>
      </c>
      <c r="C993" s="661" t="s">
        <v>4441</v>
      </c>
      <c r="D993" s="661" t="s">
        <v>4446</v>
      </c>
      <c r="E993" s="661" t="s">
        <v>4447</v>
      </c>
      <c r="F993" s="664"/>
      <c r="G993" s="664"/>
      <c r="H993" s="664"/>
      <c r="I993" s="664"/>
      <c r="J993" s="664">
        <v>2</v>
      </c>
      <c r="K993" s="664">
        <v>69</v>
      </c>
      <c r="L993" s="664"/>
      <c r="M993" s="664">
        <v>34.5</v>
      </c>
      <c r="N993" s="664"/>
      <c r="O993" s="664"/>
      <c r="P993" s="677"/>
      <c r="Q993" s="665"/>
    </row>
    <row r="994" spans="1:17" ht="14.4" customHeight="1" x14ac:dyDescent="0.3">
      <c r="A994" s="660" t="s">
        <v>5096</v>
      </c>
      <c r="B994" s="661" t="s">
        <v>4402</v>
      </c>
      <c r="C994" s="661" t="s">
        <v>4441</v>
      </c>
      <c r="D994" s="661" t="s">
        <v>4452</v>
      </c>
      <c r="E994" s="661" t="s">
        <v>4453</v>
      </c>
      <c r="F994" s="664">
        <v>389</v>
      </c>
      <c r="G994" s="664">
        <v>90248</v>
      </c>
      <c r="H994" s="664">
        <v>1</v>
      </c>
      <c r="I994" s="664">
        <v>232</v>
      </c>
      <c r="J994" s="664">
        <v>414</v>
      </c>
      <c r="K994" s="664">
        <v>96318</v>
      </c>
      <c r="L994" s="664">
        <v>1.0672591082350855</v>
      </c>
      <c r="M994" s="664">
        <v>232.65217391304347</v>
      </c>
      <c r="N994" s="664">
        <v>376</v>
      </c>
      <c r="O994" s="664">
        <v>88360</v>
      </c>
      <c r="P994" s="677">
        <v>0.97907986880595688</v>
      </c>
      <c r="Q994" s="665">
        <v>235</v>
      </c>
    </row>
    <row r="995" spans="1:17" ht="14.4" customHeight="1" x14ac:dyDescent="0.3">
      <c r="A995" s="660" t="s">
        <v>5096</v>
      </c>
      <c r="B995" s="661" t="s">
        <v>4402</v>
      </c>
      <c r="C995" s="661" t="s">
        <v>4441</v>
      </c>
      <c r="D995" s="661" t="s">
        <v>4454</v>
      </c>
      <c r="E995" s="661" t="s">
        <v>4455</v>
      </c>
      <c r="F995" s="664">
        <v>75</v>
      </c>
      <c r="G995" s="664">
        <v>8700</v>
      </c>
      <c r="H995" s="664">
        <v>1</v>
      </c>
      <c r="I995" s="664">
        <v>116</v>
      </c>
      <c r="J995" s="664">
        <v>71</v>
      </c>
      <c r="K995" s="664">
        <v>8290</v>
      </c>
      <c r="L995" s="664">
        <v>0.95287356321839078</v>
      </c>
      <c r="M995" s="664">
        <v>116.7605633802817</v>
      </c>
      <c r="N995" s="664">
        <v>43</v>
      </c>
      <c r="O995" s="664">
        <v>5074</v>
      </c>
      <c r="P995" s="677">
        <v>0.5832183908045977</v>
      </c>
      <c r="Q995" s="665">
        <v>118</v>
      </c>
    </row>
    <row r="996" spans="1:17" ht="14.4" customHeight="1" x14ac:dyDescent="0.3">
      <c r="A996" s="660" t="s">
        <v>5096</v>
      </c>
      <c r="B996" s="661" t="s">
        <v>4402</v>
      </c>
      <c r="C996" s="661" t="s">
        <v>4441</v>
      </c>
      <c r="D996" s="661" t="s">
        <v>4456</v>
      </c>
      <c r="E996" s="661" t="s">
        <v>4457</v>
      </c>
      <c r="F996" s="664"/>
      <c r="G996" s="664"/>
      <c r="H996" s="664"/>
      <c r="I996" s="664"/>
      <c r="J996" s="664">
        <v>7</v>
      </c>
      <c r="K996" s="664">
        <v>2240</v>
      </c>
      <c r="L996" s="664"/>
      <c r="M996" s="664">
        <v>320</v>
      </c>
      <c r="N996" s="664"/>
      <c r="O996" s="664"/>
      <c r="P996" s="677"/>
      <c r="Q996" s="665"/>
    </row>
    <row r="997" spans="1:17" ht="14.4" customHeight="1" x14ac:dyDescent="0.3">
      <c r="A997" s="660" t="s">
        <v>5096</v>
      </c>
      <c r="B997" s="661" t="s">
        <v>4402</v>
      </c>
      <c r="C997" s="661" t="s">
        <v>4441</v>
      </c>
      <c r="D997" s="661" t="s">
        <v>4458</v>
      </c>
      <c r="E997" s="661" t="s">
        <v>4459</v>
      </c>
      <c r="F997" s="664">
        <v>19</v>
      </c>
      <c r="G997" s="664">
        <v>9196</v>
      </c>
      <c r="H997" s="664">
        <v>1</v>
      </c>
      <c r="I997" s="664">
        <v>484</v>
      </c>
      <c r="J997" s="664">
        <v>6</v>
      </c>
      <c r="K997" s="664">
        <v>2908</v>
      </c>
      <c r="L997" s="664">
        <v>0.31622444541104827</v>
      </c>
      <c r="M997" s="664">
        <v>484.66666666666669</v>
      </c>
      <c r="N997" s="664"/>
      <c r="O997" s="664"/>
      <c r="P997" s="677"/>
      <c r="Q997" s="665"/>
    </row>
    <row r="998" spans="1:17" ht="14.4" customHeight="1" x14ac:dyDescent="0.3">
      <c r="A998" s="660" t="s">
        <v>5096</v>
      </c>
      <c r="B998" s="661" t="s">
        <v>4402</v>
      </c>
      <c r="C998" s="661" t="s">
        <v>4441</v>
      </c>
      <c r="D998" s="661" t="s">
        <v>4460</v>
      </c>
      <c r="E998" s="661" t="s">
        <v>4461</v>
      </c>
      <c r="F998" s="664">
        <v>11</v>
      </c>
      <c r="G998" s="664">
        <v>7447</v>
      </c>
      <c r="H998" s="664">
        <v>1</v>
      </c>
      <c r="I998" s="664">
        <v>677</v>
      </c>
      <c r="J998" s="664">
        <v>6</v>
      </c>
      <c r="K998" s="664">
        <v>4064</v>
      </c>
      <c r="L998" s="664">
        <v>0.54572310997717199</v>
      </c>
      <c r="M998" s="664">
        <v>677.33333333333337</v>
      </c>
      <c r="N998" s="664"/>
      <c r="O998" s="664"/>
      <c r="P998" s="677"/>
      <c r="Q998" s="665"/>
    </row>
    <row r="999" spans="1:17" ht="14.4" customHeight="1" x14ac:dyDescent="0.3">
      <c r="A999" s="660" t="s">
        <v>5096</v>
      </c>
      <c r="B999" s="661" t="s">
        <v>4402</v>
      </c>
      <c r="C999" s="661" t="s">
        <v>4441</v>
      </c>
      <c r="D999" s="661" t="s">
        <v>4462</v>
      </c>
      <c r="E999" s="661" t="s">
        <v>4463</v>
      </c>
      <c r="F999" s="664">
        <v>1</v>
      </c>
      <c r="G999" s="664">
        <v>749</v>
      </c>
      <c r="H999" s="664">
        <v>1</v>
      </c>
      <c r="I999" s="664">
        <v>749</v>
      </c>
      <c r="J999" s="664"/>
      <c r="K999" s="664"/>
      <c r="L999" s="664"/>
      <c r="M999" s="664"/>
      <c r="N999" s="664"/>
      <c r="O999" s="664"/>
      <c r="P999" s="677"/>
      <c r="Q999" s="665"/>
    </row>
    <row r="1000" spans="1:17" ht="14.4" customHeight="1" x14ac:dyDescent="0.3">
      <c r="A1000" s="660" t="s">
        <v>5096</v>
      </c>
      <c r="B1000" s="661" t="s">
        <v>4402</v>
      </c>
      <c r="C1000" s="661" t="s">
        <v>4441</v>
      </c>
      <c r="D1000" s="661" t="s">
        <v>4464</v>
      </c>
      <c r="E1000" s="661" t="s">
        <v>4459</v>
      </c>
      <c r="F1000" s="664">
        <v>6</v>
      </c>
      <c r="G1000" s="664">
        <v>3318</v>
      </c>
      <c r="H1000" s="664">
        <v>1</v>
      </c>
      <c r="I1000" s="664">
        <v>553</v>
      </c>
      <c r="J1000" s="664">
        <v>26</v>
      </c>
      <c r="K1000" s="664">
        <v>14410</v>
      </c>
      <c r="L1000" s="664">
        <v>4.3429776974080774</v>
      </c>
      <c r="M1000" s="664">
        <v>554.23076923076928</v>
      </c>
      <c r="N1000" s="664">
        <v>4</v>
      </c>
      <c r="O1000" s="664">
        <v>2236</v>
      </c>
      <c r="P1000" s="677">
        <v>0.67389993972272455</v>
      </c>
      <c r="Q1000" s="665">
        <v>559</v>
      </c>
    </row>
    <row r="1001" spans="1:17" ht="14.4" customHeight="1" x14ac:dyDescent="0.3">
      <c r="A1001" s="660" t="s">
        <v>5096</v>
      </c>
      <c r="B1001" s="661" t="s">
        <v>4402</v>
      </c>
      <c r="C1001" s="661" t="s">
        <v>4441</v>
      </c>
      <c r="D1001" s="661" t="s">
        <v>4465</v>
      </c>
      <c r="E1001" s="661" t="s">
        <v>4461</v>
      </c>
      <c r="F1001" s="664">
        <v>11</v>
      </c>
      <c r="G1001" s="664">
        <v>8206</v>
      </c>
      <c r="H1001" s="664">
        <v>1</v>
      </c>
      <c r="I1001" s="664">
        <v>746</v>
      </c>
      <c r="J1001" s="664">
        <v>42</v>
      </c>
      <c r="K1001" s="664">
        <v>31348</v>
      </c>
      <c r="L1001" s="664">
        <v>3.8201316110163295</v>
      </c>
      <c r="M1001" s="664">
        <v>746.38095238095241</v>
      </c>
      <c r="N1001" s="664">
        <v>32</v>
      </c>
      <c r="O1001" s="664">
        <v>24064</v>
      </c>
      <c r="P1001" s="677">
        <v>2.932488423105045</v>
      </c>
      <c r="Q1001" s="665">
        <v>752</v>
      </c>
    </row>
    <row r="1002" spans="1:17" ht="14.4" customHeight="1" x14ac:dyDescent="0.3">
      <c r="A1002" s="660" t="s">
        <v>5096</v>
      </c>
      <c r="B1002" s="661" t="s">
        <v>4402</v>
      </c>
      <c r="C1002" s="661" t="s">
        <v>4441</v>
      </c>
      <c r="D1002" s="661" t="s">
        <v>4553</v>
      </c>
      <c r="E1002" s="661" t="s">
        <v>4554</v>
      </c>
      <c r="F1002" s="664">
        <v>890</v>
      </c>
      <c r="G1002" s="664">
        <v>714670</v>
      </c>
      <c r="H1002" s="664">
        <v>1</v>
      </c>
      <c r="I1002" s="664">
        <v>803</v>
      </c>
      <c r="J1002" s="664">
        <v>1311</v>
      </c>
      <c r="K1002" s="664">
        <v>1054421</v>
      </c>
      <c r="L1002" s="664">
        <v>1.4753956371472148</v>
      </c>
      <c r="M1002" s="664">
        <v>804.28756674294436</v>
      </c>
      <c r="N1002" s="664">
        <v>1153</v>
      </c>
      <c r="O1002" s="664">
        <v>932777</v>
      </c>
      <c r="P1002" s="677">
        <v>1.3051856101417438</v>
      </c>
      <c r="Q1002" s="665">
        <v>809</v>
      </c>
    </row>
    <row r="1003" spans="1:17" ht="14.4" customHeight="1" x14ac:dyDescent="0.3">
      <c r="A1003" s="660" t="s">
        <v>5096</v>
      </c>
      <c r="B1003" s="661" t="s">
        <v>4402</v>
      </c>
      <c r="C1003" s="661" t="s">
        <v>4441</v>
      </c>
      <c r="D1003" s="661" t="s">
        <v>4466</v>
      </c>
      <c r="E1003" s="661" t="s">
        <v>4467</v>
      </c>
      <c r="F1003" s="664">
        <v>3</v>
      </c>
      <c r="G1003" s="664">
        <v>1317</v>
      </c>
      <c r="H1003" s="664">
        <v>1</v>
      </c>
      <c r="I1003" s="664">
        <v>439</v>
      </c>
      <c r="J1003" s="664"/>
      <c r="K1003" s="664"/>
      <c r="L1003" s="664"/>
      <c r="M1003" s="664"/>
      <c r="N1003" s="664">
        <v>7</v>
      </c>
      <c r="O1003" s="664">
        <v>3143</v>
      </c>
      <c r="P1003" s="677">
        <v>2.3864844343204252</v>
      </c>
      <c r="Q1003" s="665">
        <v>449</v>
      </c>
    </row>
    <row r="1004" spans="1:17" ht="14.4" customHeight="1" x14ac:dyDescent="0.3">
      <c r="A1004" s="660" t="s">
        <v>5096</v>
      </c>
      <c r="B1004" s="661" t="s">
        <v>4402</v>
      </c>
      <c r="C1004" s="661" t="s">
        <v>4441</v>
      </c>
      <c r="D1004" s="661" t="s">
        <v>4468</v>
      </c>
      <c r="E1004" s="661" t="s">
        <v>4469</v>
      </c>
      <c r="F1004" s="664"/>
      <c r="G1004" s="664"/>
      <c r="H1004" s="664"/>
      <c r="I1004" s="664"/>
      <c r="J1004" s="664"/>
      <c r="K1004" s="664"/>
      <c r="L1004" s="664"/>
      <c r="M1004" s="664"/>
      <c r="N1004" s="664">
        <v>2</v>
      </c>
      <c r="O1004" s="664">
        <v>874</v>
      </c>
      <c r="P1004" s="677"/>
      <c r="Q1004" s="665">
        <v>437</v>
      </c>
    </row>
    <row r="1005" spans="1:17" ht="14.4" customHeight="1" x14ac:dyDescent="0.3">
      <c r="A1005" s="660" t="s">
        <v>5096</v>
      </c>
      <c r="B1005" s="661" t="s">
        <v>4402</v>
      </c>
      <c r="C1005" s="661" t="s">
        <v>4441</v>
      </c>
      <c r="D1005" s="661" t="s">
        <v>4575</v>
      </c>
      <c r="E1005" s="661" t="s">
        <v>4506</v>
      </c>
      <c r="F1005" s="664">
        <v>48</v>
      </c>
      <c r="G1005" s="664">
        <v>33840</v>
      </c>
      <c r="H1005" s="664">
        <v>1</v>
      </c>
      <c r="I1005" s="664">
        <v>705</v>
      </c>
      <c r="J1005" s="664">
        <v>79</v>
      </c>
      <c r="K1005" s="664">
        <v>55933</v>
      </c>
      <c r="L1005" s="664">
        <v>1.6528664302600473</v>
      </c>
      <c r="M1005" s="664">
        <v>708.01265822784808</v>
      </c>
      <c r="N1005" s="664">
        <v>29</v>
      </c>
      <c r="O1005" s="664">
        <v>20735</v>
      </c>
      <c r="P1005" s="677">
        <v>0.61273640661938533</v>
      </c>
      <c r="Q1005" s="665">
        <v>715</v>
      </c>
    </row>
    <row r="1006" spans="1:17" ht="14.4" customHeight="1" x14ac:dyDescent="0.3">
      <c r="A1006" s="660" t="s">
        <v>5096</v>
      </c>
      <c r="B1006" s="661" t="s">
        <v>4402</v>
      </c>
      <c r="C1006" s="661" t="s">
        <v>4441</v>
      </c>
      <c r="D1006" s="661" t="s">
        <v>4576</v>
      </c>
      <c r="E1006" s="661" t="s">
        <v>4463</v>
      </c>
      <c r="F1006" s="664">
        <v>34</v>
      </c>
      <c r="G1006" s="664">
        <v>27812</v>
      </c>
      <c r="H1006" s="664">
        <v>1</v>
      </c>
      <c r="I1006" s="664">
        <v>818</v>
      </c>
      <c r="J1006" s="664">
        <v>56</v>
      </c>
      <c r="K1006" s="664">
        <v>45896</v>
      </c>
      <c r="L1006" s="664">
        <v>1.6502229253559615</v>
      </c>
      <c r="M1006" s="664">
        <v>819.57142857142856</v>
      </c>
      <c r="N1006" s="664">
        <v>28</v>
      </c>
      <c r="O1006" s="664">
        <v>23072</v>
      </c>
      <c r="P1006" s="677">
        <v>0.82956996979720987</v>
      </c>
      <c r="Q1006" s="665">
        <v>824</v>
      </c>
    </row>
    <row r="1007" spans="1:17" ht="14.4" customHeight="1" x14ac:dyDescent="0.3">
      <c r="A1007" s="660" t="s">
        <v>5096</v>
      </c>
      <c r="B1007" s="661" t="s">
        <v>4402</v>
      </c>
      <c r="C1007" s="661" t="s">
        <v>4441</v>
      </c>
      <c r="D1007" s="661" t="s">
        <v>4470</v>
      </c>
      <c r="E1007" s="661" t="s">
        <v>4471</v>
      </c>
      <c r="F1007" s="664">
        <v>334</v>
      </c>
      <c r="G1007" s="664">
        <v>69138</v>
      </c>
      <c r="H1007" s="664">
        <v>1</v>
      </c>
      <c r="I1007" s="664">
        <v>207</v>
      </c>
      <c r="J1007" s="664">
        <v>316</v>
      </c>
      <c r="K1007" s="664">
        <v>65606</v>
      </c>
      <c r="L1007" s="664">
        <v>0.9489137666695594</v>
      </c>
      <c r="M1007" s="664">
        <v>207.6139240506329</v>
      </c>
      <c r="N1007" s="664">
        <v>297</v>
      </c>
      <c r="O1007" s="664">
        <v>62370</v>
      </c>
      <c r="P1007" s="677">
        <v>0.90210882582660767</v>
      </c>
      <c r="Q1007" s="665">
        <v>210</v>
      </c>
    </row>
    <row r="1008" spans="1:17" ht="14.4" customHeight="1" x14ac:dyDescent="0.3">
      <c r="A1008" s="660" t="s">
        <v>5096</v>
      </c>
      <c r="B1008" s="661" t="s">
        <v>4402</v>
      </c>
      <c r="C1008" s="661" t="s">
        <v>4441</v>
      </c>
      <c r="D1008" s="661" t="s">
        <v>4478</v>
      </c>
      <c r="E1008" s="661" t="s">
        <v>4479</v>
      </c>
      <c r="F1008" s="664">
        <v>3320</v>
      </c>
      <c r="G1008" s="664">
        <v>272240</v>
      </c>
      <c r="H1008" s="664">
        <v>1</v>
      </c>
      <c r="I1008" s="664">
        <v>82</v>
      </c>
      <c r="J1008" s="664">
        <v>3132</v>
      </c>
      <c r="K1008" s="664">
        <v>258800</v>
      </c>
      <c r="L1008" s="664">
        <v>0.95063179547458121</v>
      </c>
      <c r="M1008" s="664">
        <v>82.630906768837804</v>
      </c>
      <c r="N1008" s="664">
        <v>2863</v>
      </c>
      <c r="O1008" s="664">
        <v>243355</v>
      </c>
      <c r="P1008" s="677">
        <v>0.89389876579488692</v>
      </c>
      <c r="Q1008" s="665">
        <v>85</v>
      </c>
    </row>
    <row r="1009" spans="1:17" ht="14.4" customHeight="1" x14ac:dyDescent="0.3">
      <c r="A1009" s="660" t="s">
        <v>5096</v>
      </c>
      <c r="B1009" s="661" t="s">
        <v>4402</v>
      </c>
      <c r="C1009" s="661" t="s">
        <v>4441</v>
      </c>
      <c r="D1009" s="661" t="s">
        <v>4482</v>
      </c>
      <c r="E1009" s="661" t="s">
        <v>4483</v>
      </c>
      <c r="F1009" s="664">
        <v>13</v>
      </c>
      <c r="G1009" s="664">
        <v>9139</v>
      </c>
      <c r="H1009" s="664">
        <v>1</v>
      </c>
      <c r="I1009" s="664">
        <v>703</v>
      </c>
      <c r="J1009" s="664">
        <v>17</v>
      </c>
      <c r="K1009" s="664">
        <v>11963</v>
      </c>
      <c r="L1009" s="664">
        <v>1.3090053616369406</v>
      </c>
      <c r="M1009" s="664">
        <v>703.70588235294122</v>
      </c>
      <c r="N1009" s="664">
        <v>15</v>
      </c>
      <c r="O1009" s="664">
        <v>10605</v>
      </c>
      <c r="P1009" s="677">
        <v>1.1604114235693184</v>
      </c>
      <c r="Q1009" s="665">
        <v>707</v>
      </c>
    </row>
    <row r="1010" spans="1:17" ht="14.4" customHeight="1" x14ac:dyDescent="0.3">
      <c r="A1010" s="660" t="s">
        <v>5096</v>
      </c>
      <c r="B1010" s="661" t="s">
        <v>4402</v>
      </c>
      <c r="C1010" s="661" t="s">
        <v>4441</v>
      </c>
      <c r="D1010" s="661" t="s">
        <v>4555</v>
      </c>
      <c r="E1010" s="661" t="s">
        <v>4554</v>
      </c>
      <c r="F1010" s="664">
        <v>1897</v>
      </c>
      <c r="G1010" s="664">
        <v>1762313</v>
      </c>
      <c r="H1010" s="664">
        <v>1</v>
      </c>
      <c r="I1010" s="664">
        <v>929</v>
      </c>
      <c r="J1010" s="664">
        <v>1484</v>
      </c>
      <c r="K1010" s="664">
        <v>1380576</v>
      </c>
      <c r="L1010" s="664">
        <v>0.78338864889494664</v>
      </c>
      <c r="M1010" s="664">
        <v>930.30727762803235</v>
      </c>
      <c r="N1010" s="664">
        <v>1361</v>
      </c>
      <c r="O1010" s="664">
        <v>1272535</v>
      </c>
      <c r="P1010" s="677">
        <v>0.72208228617731351</v>
      </c>
      <c r="Q1010" s="665">
        <v>935</v>
      </c>
    </row>
    <row r="1011" spans="1:17" ht="14.4" customHeight="1" x14ac:dyDescent="0.3">
      <c r="A1011" s="660" t="s">
        <v>5096</v>
      </c>
      <c r="B1011" s="661" t="s">
        <v>4402</v>
      </c>
      <c r="C1011" s="661" t="s">
        <v>4441</v>
      </c>
      <c r="D1011" s="661" t="s">
        <v>4486</v>
      </c>
      <c r="E1011" s="661" t="s">
        <v>4487</v>
      </c>
      <c r="F1011" s="664">
        <v>3</v>
      </c>
      <c r="G1011" s="664">
        <v>0</v>
      </c>
      <c r="H1011" s="664"/>
      <c r="I1011" s="664">
        <v>0</v>
      </c>
      <c r="J1011" s="664"/>
      <c r="K1011" s="664"/>
      <c r="L1011" s="664"/>
      <c r="M1011" s="664"/>
      <c r="N1011" s="664"/>
      <c r="O1011" s="664"/>
      <c r="P1011" s="677"/>
      <c r="Q1011" s="665"/>
    </row>
    <row r="1012" spans="1:17" ht="14.4" customHeight="1" x14ac:dyDescent="0.3">
      <c r="A1012" s="660" t="s">
        <v>5096</v>
      </c>
      <c r="B1012" s="661" t="s">
        <v>4402</v>
      </c>
      <c r="C1012" s="661" t="s">
        <v>4441</v>
      </c>
      <c r="D1012" s="661" t="s">
        <v>4488</v>
      </c>
      <c r="E1012" s="661" t="s">
        <v>4489</v>
      </c>
      <c r="F1012" s="664">
        <v>4</v>
      </c>
      <c r="G1012" s="664">
        <v>448</v>
      </c>
      <c r="H1012" s="664">
        <v>1</v>
      </c>
      <c r="I1012" s="664">
        <v>112</v>
      </c>
      <c r="J1012" s="664">
        <v>7</v>
      </c>
      <c r="K1012" s="664">
        <v>784</v>
      </c>
      <c r="L1012" s="664">
        <v>1.75</v>
      </c>
      <c r="M1012" s="664">
        <v>112</v>
      </c>
      <c r="N1012" s="664">
        <v>10</v>
      </c>
      <c r="O1012" s="664">
        <v>1140</v>
      </c>
      <c r="P1012" s="677">
        <v>2.5446428571428572</v>
      </c>
      <c r="Q1012" s="665">
        <v>114</v>
      </c>
    </row>
    <row r="1013" spans="1:17" ht="14.4" customHeight="1" x14ac:dyDescent="0.3">
      <c r="A1013" s="660" t="s">
        <v>5096</v>
      </c>
      <c r="B1013" s="661" t="s">
        <v>4402</v>
      </c>
      <c r="C1013" s="661" t="s">
        <v>4441</v>
      </c>
      <c r="D1013" s="661" t="s">
        <v>4556</v>
      </c>
      <c r="E1013" s="661" t="s">
        <v>4554</v>
      </c>
      <c r="F1013" s="664">
        <v>127</v>
      </c>
      <c r="G1013" s="664">
        <v>93218</v>
      </c>
      <c r="H1013" s="664">
        <v>1</v>
      </c>
      <c r="I1013" s="664">
        <v>734</v>
      </c>
      <c r="J1013" s="664">
        <v>77</v>
      </c>
      <c r="K1013" s="664">
        <v>56584</v>
      </c>
      <c r="L1013" s="664">
        <v>0.60700723036323456</v>
      </c>
      <c r="M1013" s="664">
        <v>734.85714285714289</v>
      </c>
      <c r="N1013" s="664">
        <v>141</v>
      </c>
      <c r="O1013" s="664">
        <v>103917</v>
      </c>
      <c r="P1013" s="677">
        <v>1.1147739706923556</v>
      </c>
      <c r="Q1013" s="665">
        <v>737</v>
      </c>
    </row>
    <row r="1014" spans="1:17" ht="14.4" customHeight="1" x14ac:dyDescent="0.3">
      <c r="A1014" s="660" t="s">
        <v>5096</v>
      </c>
      <c r="B1014" s="661" t="s">
        <v>4402</v>
      </c>
      <c r="C1014" s="661" t="s">
        <v>4441</v>
      </c>
      <c r="D1014" s="661" t="s">
        <v>4577</v>
      </c>
      <c r="E1014" s="661" t="s">
        <v>4578</v>
      </c>
      <c r="F1014" s="664">
        <v>5</v>
      </c>
      <c r="G1014" s="664">
        <v>280</v>
      </c>
      <c r="H1014" s="664">
        <v>1</v>
      </c>
      <c r="I1014" s="664">
        <v>56</v>
      </c>
      <c r="J1014" s="664">
        <v>2</v>
      </c>
      <c r="K1014" s="664">
        <v>113</v>
      </c>
      <c r="L1014" s="664">
        <v>0.40357142857142858</v>
      </c>
      <c r="M1014" s="664">
        <v>56.5</v>
      </c>
      <c r="N1014" s="664">
        <v>1</v>
      </c>
      <c r="O1014" s="664">
        <v>57</v>
      </c>
      <c r="P1014" s="677">
        <v>0.20357142857142857</v>
      </c>
      <c r="Q1014" s="665">
        <v>57</v>
      </c>
    </row>
    <row r="1015" spans="1:17" ht="14.4" customHeight="1" x14ac:dyDescent="0.3">
      <c r="A1015" s="660" t="s">
        <v>5096</v>
      </c>
      <c r="B1015" s="661" t="s">
        <v>4402</v>
      </c>
      <c r="C1015" s="661" t="s">
        <v>4441</v>
      </c>
      <c r="D1015" s="661" t="s">
        <v>4557</v>
      </c>
      <c r="E1015" s="661" t="s">
        <v>4558</v>
      </c>
      <c r="F1015" s="664">
        <v>402</v>
      </c>
      <c r="G1015" s="664">
        <v>210648</v>
      </c>
      <c r="H1015" s="664">
        <v>1</v>
      </c>
      <c r="I1015" s="664">
        <v>524</v>
      </c>
      <c r="J1015" s="664">
        <v>318</v>
      </c>
      <c r="K1015" s="664">
        <v>166784</v>
      </c>
      <c r="L1015" s="664">
        <v>0.79176635904447235</v>
      </c>
      <c r="M1015" s="664">
        <v>524.47798742138366</v>
      </c>
      <c r="N1015" s="664">
        <v>328</v>
      </c>
      <c r="O1015" s="664">
        <v>172856</v>
      </c>
      <c r="P1015" s="677">
        <v>0.8205916979985568</v>
      </c>
      <c r="Q1015" s="665">
        <v>527</v>
      </c>
    </row>
    <row r="1016" spans="1:17" ht="14.4" customHeight="1" x14ac:dyDescent="0.3">
      <c r="A1016" s="660" t="s">
        <v>5096</v>
      </c>
      <c r="B1016" s="661" t="s">
        <v>4402</v>
      </c>
      <c r="C1016" s="661" t="s">
        <v>4441</v>
      </c>
      <c r="D1016" s="661" t="s">
        <v>4496</v>
      </c>
      <c r="E1016" s="661" t="s">
        <v>4497</v>
      </c>
      <c r="F1016" s="664">
        <v>3</v>
      </c>
      <c r="G1016" s="664">
        <v>888</v>
      </c>
      <c r="H1016" s="664">
        <v>1</v>
      </c>
      <c r="I1016" s="664">
        <v>296</v>
      </c>
      <c r="J1016" s="664">
        <v>3</v>
      </c>
      <c r="K1016" s="664">
        <v>888</v>
      </c>
      <c r="L1016" s="664">
        <v>1</v>
      </c>
      <c r="M1016" s="664">
        <v>296</v>
      </c>
      <c r="N1016" s="664"/>
      <c r="O1016" s="664"/>
      <c r="P1016" s="677"/>
      <c r="Q1016" s="665"/>
    </row>
    <row r="1017" spans="1:17" ht="14.4" customHeight="1" x14ac:dyDescent="0.3">
      <c r="A1017" s="660" t="s">
        <v>5096</v>
      </c>
      <c r="B1017" s="661" t="s">
        <v>4402</v>
      </c>
      <c r="C1017" s="661" t="s">
        <v>4441</v>
      </c>
      <c r="D1017" s="661" t="s">
        <v>4559</v>
      </c>
      <c r="E1017" s="661" t="s">
        <v>4471</v>
      </c>
      <c r="F1017" s="664">
        <v>22</v>
      </c>
      <c r="G1017" s="664">
        <v>3784</v>
      </c>
      <c r="H1017" s="664">
        <v>1</v>
      </c>
      <c r="I1017" s="664">
        <v>172</v>
      </c>
      <c r="J1017" s="664">
        <v>14</v>
      </c>
      <c r="K1017" s="664">
        <v>2418</v>
      </c>
      <c r="L1017" s="664">
        <v>0.63900634249471455</v>
      </c>
      <c r="M1017" s="664">
        <v>172.71428571428572</v>
      </c>
      <c r="N1017" s="664">
        <v>24</v>
      </c>
      <c r="O1017" s="664">
        <v>4176</v>
      </c>
      <c r="P1017" s="677">
        <v>1.1035940803382664</v>
      </c>
      <c r="Q1017" s="665">
        <v>174</v>
      </c>
    </row>
    <row r="1018" spans="1:17" ht="14.4" customHeight="1" x14ac:dyDescent="0.3">
      <c r="A1018" s="660" t="s">
        <v>5096</v>
      </c>
      <c r="B1018" s="661" t="s">
        <v>4402</v>
      </c>
      <c r="C1018" s="661" t="s">
        <v>4441</v>
      </c>
      <c r="D1018" s="661" t="s">
        <v>4500</v>
      </c>
      <c r="E1018" s="661" t="s">
        <v>4497</v>
      </c>
      <c r="F1018" s="664">
        <v>6</v>
      </c>
      <c r="G1018" s="664">
        <v>2190</v>
      </c>
      <c r="H1018" s="664">
        <v>1</v>
      </c>
      <c r="I1018" s="664">
        <v>365</v>
      </c>
      <c r="J1018" s="664">
        <v>10</v>
      </c>
      <c r="K1018" s="664">
        <v>3674</v>
      </c>
      <c r="L1018" s="664">
        <v>1.6776255707762557</v>
      </c>
      <c r="M1018" s="664">
        <v>367.4</v>
      </c>
      <c r="N1018" s="664">
        <v>19</v>
      </c>
      <c r="O1018" s="664">
        <v>7049</v>
      </c>
      <c r="P1018" s="677">
        <v>3.2187214611872146</v>
      </c>
      <c r="Q1018" s="665">
        <v>371</v>
      </c>
    </row>
    <row r="1019" spans="1:17" ht="14.4" customHeight="1" x14ac:dyDescent="0.3">
      <c r="A1019" s="660" t="s">
        <v>5096</v>
      </c>
      <c r="B1019" s="661" t="s">
        <v>4402</v>
      </c>
      <c r="C1019" s="661" t="s">
        <v>4441</v>
      </c>
      <c r="D1019" s="661" t="s">
        <v>4503</v>
      </c>
      <c r="E1019" s="661" t="s">
        <v>4504</v>
      </c>
      <c r="F1019" s="664">
        <v>3</v>
      </c>
      <c r="G1019" s="664">
        <v>1905</v>
      </c>
      <c r="H1019" s="664">
        <v>1</v>
      </c>
      <c r="I1019" s="664">
        <v>635</v>
      </c>
      <c r="J1019" s="664"/>
      <c r="K1019" s="664"/>
      <c r="L1019" s="664"/>
      <c r="M1019" s="664"/>
      <c r="N1019" s="664"/>
      <c r="O1019" s="664"/>
      <c r="P1019" s="677"/>
      <c r="Q1019" s="665"/>
    </row>
    <row r="1020" spans="1:17" ht="14.4" customHeight="1" x14ac:dyDescent="0.3">
      <c r="A1020" s="660" t="s">
        <v>5096</v>
      </c>
      <c r="B1020" s="661" t="s">
        <v>4402</v>
      </c>
      <c r="C1020" s="661" t="s">
        <v>4441</v>
      </c>
      <c r="D1020" s="661" t="s">
        <v>4505</v>
      </c>
      <c r="E1020" s="661" t="s">
        <v>4506</v>
      </c>
      <c r="F1020" s="664">
        <v>1</v>
      </c>
      <c r="G1020" s="664">
        <v>601</v>
      </c>
      <c r="H1020" s="664">
        <v>1</v>
      </c>
      <c r="I1020" s="664">
        <v>601</v>
      </c>
      <c r="J1020" s="664">
        <v>2</v>
      </c>
      <c r="K1020" s="664">
        <v>1206</v>
      </c>
      <c r="L1020" s="664">
        <v>2.0066555740432612</v>
      </c>
      <c r="M1020" s="664">
        <v>603</v>
      </c>
      <c r="N1020" s="664"/>
      <c r="O1020" s="664"/>
      <c r="P1020" s="677"/>
      <c r="Q1020" s="665"/>
    </row>
    <row r="1021" spans="1:17" ht="14.4" customHeight="1" x14ac:dyDescent="0.3">
      <c r="A1021" s="660" t="s">
        <v>5096</v>
      </c>
      <c r="B1021" s="661" t="s">
        <v>4402</v>
      </c>
      <c r="C1021" s="661" t="s">
        <v>4441</v>
      </c>
      <c r="D1021" s="661" t="s">
        <v>4560</v>
      </c>
      <c r="E1021" s="661" t="s">
        <v>4561</v>
      </c>
      <c r="F1021" s="664">
        <v>39</v>
      </c>
      <c r="G1021" s="664">
        <v>3900</v>
      </c>
      <c r="H1021" s="664">
        <v>1</v>
      </c>
      <c r="I1021" s="664">
        <v>100</v>
      </c>
      <c r="J1021" s="664">
        <v>39</v>
      </c>
      <c r="K1021" s="664">
        <v>3900</v>
      </c>
      <c r="L1021" s="664">
        <v>1</v>
      </c>
      <c r="M1021" s="664">
        <v>100</v>
      </c>
      <c r="N1021" s="664">
        <v>28</v>
      </c>
      <c r="O1021" s="664">
        <v>2800</v>
      </c>
      <c r="P1021" s="677">
        <v>0.71794871794871795</v>
      </c>
      <c r="Q1021" s="665">
        <v>100</v>
      </c>
    </row>
    <row r="1022" spans="1:17" ht="14.4" customHeight="1" x14ac:dyDescent="0.3">
      <c r="A1022" s="660" t="s">
        <v>5096</v>
      </c>
      <c r="B1022" s="661" t="s">
        <v>4402</v>
      </c>
      <c r="C1022" s="661" t="s">
        <v>4441</v>
      </c>
      <c r="D1022" s="661" t="s">
        <v>4562</v>
      </c>
      <c r="E1022" s="661" t="s">
        <v>4554</v>
      </c>
      <c r="F1022" s="664">
        <v>369</v>
      </c>
      <c r="G1022" s="664">
        <v>373428</v>
      </c>
      <c r="H1022" s="664">
        <v>1</v>
      </c>
      <c r="I1022" s="664">
        <v>1012</v>
      </c>
      <c r="J1022" s="664">
        <v>222</v>
      </c>
      <c r="K1022" s="664">
        <v>224808</v>
      </c>
      <c r="L1022" s="664">
        <v>0.60201163276454894</v>
      </c>
      <c r="M1022" s="664">
        <v>1012.6486486486486</v>
      </c>
      <c r="N1022" s="664">
        <v>218</v>
      </c>
      <c r="O1022" s="664">
        <v>221924</v>
      </c>
      <c r="P1022" s="677">
        <v>0.59428859110725496</v>
      </c>
      <c r="Q1022" s="665">
        <v>1018</v>
      </c>
    </row>
    <row r="1023" spans="1:17" ht="14.4" customHeight="1" x14ac:dyDescent="0.3">
      <c r="A1023" s="660" t="s">
        <v>5096</v>
      </c>
      <c r="B1023" s="661" t="s">
        <v>4402</v>
      </c>
      <c r="C1023" s="661" t="s">
        <v>4441</v>
      </c>
      <c r="D1023" s="661" t="s">
        <v>4512</v>
      </c>
      <c r="E1023" s="661" t="s">
        <v>4469</v>
      </c>
      <c r="F1023" s="664">
        <v>1</v>
      </c>
      <c r="G1023" s="664">
        <v>362</v>
      </c>
      <c r="H1023" s="664">
        <v>1</v>
      </c>
      <c r="I1023" s="664">
        <v>362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5096</v>
      </c>
      <c r="B1024" s="661" t="s">
        <v>4402</v>
      </c>
      <c r="C1024" s="661" t="s">
        <v>4441</v>
      </c>
      <c r="D1024" s="661" t="s">
        <v>4579</v>
      </c>
      <c r="E1024" s="661" t="s">
        <v>4554</v>
      </c>
      <c r="F1024" s="664">
        <v>2</v>
      </c>
      <c r="G1024" s="664">
        <v>1720</v>
      </c>
      <c r="H1024" s="664">
        <v>1</v>
      </c>
      <c r="I1024" s="664">
        <v>860</v>
      </c>
      <c r="J1024" s="664"/>
      <c r="K1024" s="664"/>
      <c r="L1024" s="664"/>
      <c r="M1024" s="664"/>
      <c r="N1024" s="664">
        <v>46</v>
      </c>
      <c r="O1024" s="664">
        <v>39698</v>
      </c>
      <c r="P1024" s="677">
        <v>23.080232558139535</v>
      </c>
      <c r="Q1024" s="665">
        <v>863</v>
      </c>
    </row>
    <row r="1025" spans="1:17" ht="14.4" customHeight="1" x14ac:dyDescent="0.3">
      <c r="A1025" s="660" t="s">
        <v>5096</v>
      </c>
      <c r="B1025" s="661" t="s">
        <v>4402</v>
      </c>
      <c r="C1025" s="661" t="s">
        <v>4441</v>
      </c>
      <c r="D1025" s="661" t="s">
        <v>4513</v>
      </c>
      <c r="E1025" s="661" t="s">
        <v>4514</v>
      </c>
      <c r="F1025" s="664"/>
      <c r="G1025" s="664"/>
      <c r="H1025" s="664"/>
      <c r="I1025" s="664"/>
      <c r="J1025" s="664">
        <v>9</v>
      </c>
      <c r="K1025" s="664">
        <v>4692</v>
      </c>
      <c r="L1025" s="664"/>
      <c r="M1025" s="664">
        <v>521.33333333333337</v>
      </c>
      <c r="N1025" s="664"/>
      <c r="O1025" s="664"/>
      <c r="P1025" s="677"/>
      <c r="Q1025" s="665"/>
    </row>
    <row r="1026" spans="1:17" ht="14.4" customHeight="1" x14ac:dyDescent="0.3">
      <c r="A1026" s="660" t="s">
        <v>5096</v>
      </c>
      <c r="B1026" s="661" t="s">
        <v>4402</v>
      </c>
      <c r="C1026" s="661" t="s">
        <v>4441</v>
      </c>
      <c r="D1026" s="661" t="s">
        <v>4580</v>
      </c>
      <c r="E1026" s="661" t="s">
        <v>4514</v>
      </c>
      <c r="F1026" s="664">
        <v>72</v>
      </c>
      <c r="G1026" s="664">
        <v>57672</v>
      </c>
      <c r="H1026" s="664">
        <v>1</v>
      </c>
      <c r="I1026" s="664">
        <v>801</v>
      </c>
      <c r="J1026" s="664">
        <v>69</v>
      </c>
      <c r="K1026" s="664">
        <v>55369</v>
      </c>
      <c r="L1026" s="664">
        <v>0.96006727701484251</v>
      </c>
      <c r="M1026" s="664">
        <v>802.44927536231887</v>
      </c>
      <c r="N1026" s="664">
        <v>34</v>
      </c>
      <c r="O1026" s="664">
        <v>27438</v>
      </c>
      <c r="P1026" s="677">
        <v>0.47575946733250102</v>
      </c>
      <c r="Q1026" s="665">
        <v>807</v>
      </c>
    </row>
    <row r="1027" spans="1:17" ht="14.4" customHeight="1" x14ac:dyDescent="0.3">
      <c r="A1027" s="660" t="s">
        <v>5096</v>
      </c>
      <c r="B1027" s="661" t="s">
        <v>4402</v>
      </c>
      <c r="C1027" s="661" t="s">
        <v>4441</v>
      </c>
      <c r="D1027" s="661" t="s">
        <v>4581</v>
      </c>
      <c r="E1027" s="661" t="s">
        <v>4514</v>
      </c>
      <c r="F1027" s="664">
        <v>29</v>
      </c>
      <c r="G1027" s="664">
        <v>17081</v>
      </c>
      <c r="H1027" s="664">
        <v>1</v>
      </c>
      <c r="I1027" s="664">
        <v>589</v>
      </c>
      <c r="J1027" s="664">
        <v>56</v>
      </c>
      <c r="K1027" s="664">
        <v>33108</v>
      </c>
      <c r="L1027" s="664">
        <v>1.9382940108892921</v>
      </c>
      <c r="M1027" s="664">
        <v>591.21428571428567</v>
      </c>
      <c r="N1027" s="664">
        <v>13</v>
      </c>
      <c r="O1027" s="664">
        <v>7735</v>
      </c>
      <c r="P1027" s="677">
        <v>0.45284233944148466</v>
      </c>
      <c r="Q1027" s="665">
        <v>595</v>
      </c>
    </row>
    <row r="1028" spans="1:17" ht="14.4" customHeight="1" x14ac:dyDescent="0.3">
      <c r="A1028" s="660" t="s">
        <v>5096</v>
      </c>
      <c r="B1028" s="661" t="s">
        <v>4402</v>
      </c>
      <c r="C1028" s="661" t="s">
        <v>4441</v>
      </c>
      <c r="D1028" s="661" t="s">
        <v>4582</v>
      </c>
      <c r="E1028" s="661" t="s">
        <v>4554</v>
      </c>
      <c r="F1028" s="664"/>
      <c r="G1028" s="664"/>
      <c r="H1028" s="664"/>
      <c r="I1028" s="664"/>
      <c r="J1028" s="664">
        <v>2</v>
      </c>
      <c r="K1028" s="664">
        <v>1890</v>
      </c>
      <c r="L1028" s="664"/>
      <c r="M1028" s="664">
        <v>945</v>
      </c>
      <c r="N1028" s="664"/>
      <c r="O1028" s="664"/>
      <c r="P1028" s="677"/>
      <c r="Q1028" s="665"/>
    </row>
    <row r="1029" spans="1:17" ht="14.4" customHeight="1" x14ac:dyDescent="0.3">
      <c r="A1029" s="660" t="s">
        <v>5096</v>
      </c>
      <c r="B1029" s="661" t="s">
        <v>4402</v>
      </c>
      <c r="C1029" s="661" t="s">
        <v>4441</v>
      </c>
      <c r="D1029" s="661" t="s">
        <v>4566</v>
      </c>
      <c r="E1029" s="661" t="s">
        <v>4564</v>
      </c>
      <c r="F1029" s="664">
        <v>1</v>
      </c>
      <c r="G1029" s="664">
        <v>606</v>
      </c>
      <c r="H1029" s="664">
        <v>1</v>
      </c>
      <c r="I1029" s="664">
        <v>606</v>
      </c>
      <c r="J1029" s="664">
        <v>2</v>
      </c>
      <c r="K1029" s="664">
        <v>1212</v>
      </c>
      <c r="L1029" s="664">
        <v>2</v>
      </c>
      <c r="M1029" s="664">
        <v>606</v>
      </c>
      <c r="N1029" s="664"/>
      <c r="O1029" s="664"/>
      <c r="P1029" s="677"/>
      <c r="Q1029" s="665"/>
    </row>
    <row r="1030" spans="1:17" ht="14.4" customHeight="1" x14ac:dyDescent="0.3">
      <c r="A1030" s="660" t="s">
        <v>5096</v>
      </c>
      <c r="B1030" s="661" t="s">
        <v>4402</v>
      </c>
      <c r="C1030" s="661" t="s">
        <v>4441</v>
      </c>
      <c r="D1030" s="661" t="s">
        <v>4563</v>
      </c>
      <c r="E1030" s="661" t="s">
        <v>4564</v>
      </c>
      <c r="F1030" s="664"/>
      <c r="G1030" s="664"/>
      <c r="H1030" s="664"/>
      <c r="I1030" s="664"/>
      <c r="J1030" s="664">
        <v>1</v>
      </c>
      <c r="K1030" s="664">
        <v>520</v>
      </c>
      <c r="L1030" s="664"/>
      <c r="M1030" s="664">
        <v>520</v>
      </c>
      <c r="N1030" s="664"/>
      <c r="O1030" s="664"/>
      <c r="P1030" s="677"/>
      <c r="Q1030" s="665"/>
    </row>
    <row r="1031" spans="1:17" ht="14.4" customHeight="1" x14ac:dyDescent="0.3">
      <c r="A1031" s="660" t="s">
        <v>5096</v>
      </c>
      <c r="B1031" s="661" t="s">
        <v>4402</v>
      </c>
      <c r="C1031" s="661" t="s">
        <v>4441</v>
      </c>
      <c r="D1031" s="661" t="s">
        <v>4590</v>
      </c>
      <c r="E1031" s="661" t="s">
        <v>4591</v>
      </c>
      <c r="F1031" s="664">
        <v>4</v>
      </c>
      <c r="G1031" s="664">
        <v>5464</v>
      </c>
      <c r="H1031" s="664">
        <v>1</v>
      </c>
      <c r="I1031" s="664">
        <v>1366</v>
      </c>
      <c r="J1031" s="664"/>
      <c r="K1031" s="664"/>
      <c r="L1031" s="664"/>
      <c r="M1031" s="664"/>
      <c r="N1031" s="664">
        <v>1</v>
      </c>
      <c r="O1031" s="664">
        <v>1371</v>
      </c>
      <c r="P1031" s="677">
        <v>0.25091508052708639</v>
      </c>
      <c r="Q1031" s="665">
        <v>1371</v>
      </c>
    </row>
    <row r="1032" spans="1:17" ht="14.4" customHeight="1" x14ac:dyDescent="0.3">
      <c r="A1032" s="660" t="s">
        <v>5096</v>
      </c>
      <c r="B1032" s="661" t="s">
        <v>4402</v>
      </c>
      <c r="C1032" s="661" t="s">
        <v>4441</v>
      </c>
      <c r="D1032" s="661" t="s">
        <v>4583</v>
      </c>
      <c r="E1032" s="661" t="s">
        <v>4514</v>
      </c>
      <c r="F1032" s="664"/>
      <c r="G1032" s="664"/>
      <c r="H1032" s="664"/>
      <c r="I1032" s="664"/>
      <c r="J1032" s="664">
        <v>34</v>
      </c>
      <c r="K1032" s="664">
        <v>28934</v>
      </c>
      <c r="L1032" s="664"/>
      <c r="M1032" s="664">
        <v>851</v>
      </c>
      <c r="N1032" s="664">
        <v>14</v>
      </c>
      <c r="O1032" s="664">
        <v>11998</v>
      </c>
      <c r="P1032" s="677"/>
      <c r="Q1032" s="665">
        <v>857</v>
      </c>
    </row>
    <row r="1033" spans="1:17" ht="14.4" customHeight="1" x14ac:dyDescent="0.3">
      <c r="A1033" s="660" t="s">
        <v>5096</v>
      </c>
      <c r="B1033" s="661" t="s">
        <v>4402</v>
      </c>
      <c r="C1033" s="661" t="s">
        <v>4441</v>
      </c>
      <c r="D1033" s="661" t="s">
        <v>5097</v>
      </c>
      <c r="E1033" s="661" t="s">
        <v>5098</v>
      </c>
      <c r="F1033" s="664">
        <v>2</v>
      </c>
      <c r="G1033" s="664">
        <v>1048</v>
      </c>
      <c r="H1033" s="664">
        <v>1</v>
      </c>
      <c r="I1033" s="664">
        <v>524</v>
      </c>
      <c r="J1033" s="664">
        <v>2</v>
      </c>
      <c r="K1033" s="664">
        <v>1050</v>
      </c>
      <c r="L1033" s="664">
        <v>1.001908396946565</v>
      </c>
      <c r="M1033" s="664">
        <v>525</v>
      </c>
      <c r="N1033" s="664"/>
      <c r="O1033" s="664"/>
      <c r="P1033" s="677"/>
      <c r="Q1033" s="665"/>
    </row>
    <row r="1034" spans="1:17" ht="14.4" customHeight="1" thickBot="1" x14ac:dyDescent="0.35">
      <c r="A1034" s="666" t="s">
        <v>5096</v>
      </c>
      <c r="B1034" s="667" t="s">
        <v>4402</v>
      </c>
      <c r="C1034" s="667" t="s">
        <v>4441</v>
      </c>
      <c r="D1034" s="667" t="s">
        <v>4584</v>
      </c>
      <c r="E1034" s="667" t="s">
        <v>4585</v>
      </c>
      <c r="F1034" s="670">
        <v>3</v>
      </c>
      <c r="G1034" s="670">
        <v>1020</v>
      </c>
      <c r="H1034" s="670">
        <v>1</v>
      </c>
      <c r="I1034" s="670">
        <v>340</v>
      </c>
      <c r="J1034" s="670">
        <v>3</v>
      </c>
      <c r="K1034" s="670">
        <v>1024</v>
      </c>
      <c r="L1034" s="670">
        <v>1.003921568627451</v>
      </c>
      <c r="M1034" s="670">
        <v>341.33333333333331</v>
      </c>
      <c r="N1034" s="670">
        <v>3</v>
      </c>
      <c r="O1034" s="670">
        <v>1035</v>
      </c>
      <c r="P1034" s="678">
        <v>1.0147058823529411</v>
      </c>
      <c r="Q1034" s="671">
        <v>345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254.56</v>
      </c>
      <c r="C5" s="114">
        <v>305.24900000000002</v>
      </c>
      <c r="D5" s="114">
        <v>231.04</v>
      </c>
      <c r="E5" s="131">
        <v>0.90760527969830296</v>
      </c>
      <c r="F5" s="132">
        <v>40</v>
      </c>
      <c r="G5" s="114">
        <v>31</v>
      </c>
      <c r="H5" s="114">
        <v>24</v>
      </c>
      <c r="I5" s="133">
        <v>0.6</v>
      </c>
      <c r="J5" s="123"/>
      <c r="K5" s="123"/>
      <c r="L5" s="7">
        <f>D5-B5</f>
        <v>-23.52000000000001</v>
      </c>
      <c r="M5" s="8">
        <f>H5-F5</f>
        <v>-16</v>
      </c>
    </row>
    <row r="6" spans="1:13" ht="14.4" hidden="1" customHeight="1" outlineLevel="1" x14ac:dyDescent="0.3">
      <c r="A6" s="119" t="s">
        <v>169</v>
      </c>
      <c r="B6" s="122">
        <v>67.176000000000002</v>
      </c>
      <c r="C6" s="113">
        <v>47.228000000000002</v>
      </c>
      <c r="D6" s="113">
        <v>52.704000000000001</v>
      </c>
      <c r="E6" s="134">
        <v>0.78456591639871376</v>
      </c>
      <c r="F6" s="135">
        <v>11</v>
      </c>
      <c r="G6" s="113">
        <v>6</v>
      </c>
      <c r="H6" s="113">
        <v>7</v>
      </c>
      <c r="I6" s="136">
        <v>0.63636363636363635</v>
      </c>
      <c r="J6" s="123"/>
      <c r="K6" s="123"/>
      <c r="L6" s="5">
        <f t="shared" ref="L6:L11" si="0">D6-B6</f>
        <v>-14.472000000000001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170</v>
      </c>
      <c r="B7" s="122">
        <v>89.215000000000003</v>
      </c>
      <c r="C7" s="113">
        <v>86.569000000000003</v>
      </c>
      <c r="D7" s="113">
        <v>118.765</v>
      </c>
      <c r="E7" s="134">
        <v>1.3312223280838424</v>
      </c>
      <c r="F7" s="135">
        <v>13</v>
      </c>
      <c r="G7" s="113">
        <v>13</v>
      </c>
      <c r="H7" s="113">
        <v>10</v>
      </c>
      <c r="I7" s="136">
        <v>0.76923076923076927</v>
      </c>
      <c r="J7" s="123"/>
      <c r="K7" s="123"/>
      <c r="L7" s="5">
        <f t="shared" si="0"/>
        <v>29.549999999999997</v>
      </c>
      <c r="M7" s="6">
        <f t="shared" si="1"/>
        <v>-3</v>
      </c>
    </row>
    <row r="8" spans="1:13" ht="14.4" hidden="1" customHeight="1" outlineLevel="1" x14ac:dyDescent="0.3">
      <c r="A8" s="119" t="s">
        <v>171</v>
      </c>
      <c r="B8" s="122">
        <v>1.6679999999999999</v>
      </c>
      <c r="C8" s="113">
        <v>34.387999999999998</v>
      </c>
      <c r="D8" s="113">
        <v>1.1120000000000001</v>
      </c>
      <c r="E8" s="134">
        <v>0.66666666666666674</v>
      </c>
      <c r="F8" s="135">
        <v>1</v>
      </c>
      <c r="G8" s="113">
        <v>3</v>
      </c>
      <c r="H8" s="113">
        <v>1</v>
      </c>
      <c r="I8" s="136">
        <v>1</v>
      </c>
      <c r="J8" s="123"/>
      <c r="K8" s="123"/>
      <c r="L8" s="5">
        <f t="shared" si="0"/>
        <v>-0.55599999999999983</v>
      </c>
      <c r="M8" s="6">
        <f t="shared" si="1"/>
        <v>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566</v>
      </c>
      <c r="F9" s="135">
        <v>0</v>
      </c>
      <c r="G9" s="113">
        <v>0</v>
      </c>
      <c r="H9" s="113">
        <v>0</v>
      </c>
      <c r="I9" s="136" t="s">
        <v>566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101.667</v>
      </c>
      <c r="C10" s="113">
        <v>27.681000000000001</v>
      </c>
      <c r="D10" s="113">
        <v>177.477</v>
      </c>
      <c r="E10" s="134">
        <v>1.7456696863288972</v>
      </c>
      <c r="F10" s="135">
        <v>12</v>
      </c>
      <c r="G10" s="113">
        <v>7</v>
      </c>
      <c r="H10" s="113">
        <v>10</v>
      </c>
      <c r="I10" s="136">
        <v>0.83333333333333337</v>
      </c>
      <c r="J10" s="123"/>
      <c r="K10" s="123"/>
      <c r="L10" s="5">
        <f t="shared" si="0"/>
        <v>75.81</v>
      </c>
      <c r="M10" s="6">
        <f t="shared" si="1"/>
        <v>-2</v>
      </c>
    </row>
    <row r="11" spans="1:13" ht="14.4" hidden="1" customHeight="1" outlineLevel="1" x14ac:dyDescent="0.3">
      <c r="A11" s="119" t="s">
        <v>174</v>
      </c>
      <c r="B11" s="122">
        <v>22.934000000000001</v>
      </c>
      <c r="C11" s="113">
        <v>0</v>
      </c>
      <c r="D11" s="113">
        <v>5.3719999999999999</v>
      </c>
      <c r="E11" s="134">
        <v>0.23423737682044124</v>
      </c>
      <c r="F11" s="135">
        <v>3</v>
      </c>
      <c r="G11" s="113">
        <v>0</v>
      </c>
      <c r="H11" s="113">
        <v>2</v>
      </c>
      <c r="I11" s="136">
        <v>0.66666666666666663</v>
      </c>
      <c r="J11" s="123"/>
      <c r="K11" s="123"/>
      <c r="L11" s="5">
        <f t="shared" si="0"/>
        <v>-17.562000000000001</v>
      </c>
      <c r="M11" s="6">
        <f t="shared" si="1"/>
        <v>-1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3.7829999999999999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537.22</v>
      </c>
      <c r="C13" s="116">
        <f>SUM(C5:C12)</f>
        <v>504.89800000000002</v>
      </c>
      <c r="D13" s="116">
        <f>SUM(D5:D12)</f>
        <v>586.46999999999991</v>
      </c>
      <c r="E13" s="137">
        <f>IF(OR(D13=0,B13=0),0,D13/B13)</f>
        <v>1.0916756636015039</v>
      </c>
      <c r="F13" s="138">
        <f>SUM(F5:F12)</f>
        <v>80</v>
      </c>
      <c r="G13" s="116">
        <f>SUM(G5:G12)</f>
        <v>61</v>
      </c>
      <c r="H13" s="116">
        <f>SUM(H5:H12)</f>
        <v>54</v>
      </c>
      <c r="I13" s="139">
        <f>IF(OR(H13=0,F13=0),0,H13/F13)</f>
        <v>0.67500000000000004</v>
      </c>
      <c r="J13" s="123"/>
      <c r="K13" s="123"/>
      <c r="L13" s="129">
        <f>D13-B13</f>
        <v>49.249999999999886</v>
      </c>
      <c r="M13" s="140">
        <f t="shared" si="1"/>
        <v>-26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254.56</v>
      </c>
      <c r="C18" s="114">
        <v>305.24900000000002</v>
      </c>
      <c r="D18" s="114">
        <v>231.04</v>
      </c>
      <c r="E18" s="131">
        <v>0.90760527969830296</v>
      </c>
      <c r="F18" s="121">
        <v>40</v>
      </c>
      <c r="G18" s="114">
        <v>31</v>
      </c>
      <c r="H18" s="114">
        <v>24</v>
      </c>
      <c r="I18" s="133">
        <v>0.6</v>
      </c>
      <c r="J18" s="571">
        <f>0.97*0.976</f>
        <v>0.94672000000000001</v>
      </c>
      <c r="K18" s="572"/>
      <c r="L18" s="147">
        <f>D18-B18</f>
        <v>-23.52000000000001</v>
      </c>
      <c r="M18" s="148">
        <f>H18-F18</f>
        <v>-16</v>
      </c>
    </row>
    <row r="19" spans="1:13" ht="14.4" hidden="1" customHeight="1" outlineLevel="1" x14ac:dyDescent="0.3">
      <c r="A19" s="119" t="s">
        <v>169</v>
      </c>
      <c r="B19" s="122">
        <v>67.176000000000002</v>
      </c>
      <c r="C19" s="113">
        <v>47.228000000000002</v>
      </c>
      <c r="D19" s="113">
        <v>52.704000000000001</v>
      </c>
      <c r="E19" s="134">
        <v>0.78456591639871376</v>
      </c>
      <c r="F19" s="122">
        <v>11</v>
      </c>
      <c r="G19" s="113">
        <v>6</v>
      </c>
      <c r="H19" s="113">
        <v>7</v>
      </c>
      <c r="I19" s="136">
        <v>0.63636363636363635</v>
      </c>
      <c r="J19" s="571">
        <f>0.97*1.096</f>
        <v>1.0631200000000001</v>
      </c>
      <c r="K19" s="572"/>
      <c r="L19" s="149">
        <f t="shared" ref="L19:L26" si="2">D19-B19</f>
        <v>-14.472000000000001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170</v>
      </c>
      <c r="B20" s="122">
        <v>89.215000000000003</v>
      </c>
      <c r="C20" s="113">
        <v>82.134</v>
      </c>
      <c r="D20" s="113">
        <v>118.765</v>
      </c>
      <c r="E20" s="134">
        <v>1.3312223280838424</v>
      </c>
      <c r="F20" s="122">
        <v>13</v>
      </c>
      <c r="G20" s="113">
        <v>12</v>
      </c>
      <c r="H20" s="113">
        <v>10</v>
      </c>
      <c r="I20" s="136">
        <v>0.76923076923076927</v>
      </c>
      <c r="J20" s="571">
        <f>0.97*1.047</f>
        <v>1.01559</v>
      </c>
      <c r="K20" s="572"/>
      <c r="L20" s="149">
        <f t="shared" si="2"/>
        <v>29.549999999999997</v>
      </c>
      <c r="M20" s="150">
        <f t="shared" si="3"/>
        <v>-3</v>
      </c>
    </row>
    <row r="21" spans="1:13" ht="14.4" hidden="1" customHeight="1" outlineLevel="1" x14ac:dyDescent="0.3">
      <c r="A21" s="119" t="s">
        <v>171</v>
      </c>
      <c r="B21" s="122">
        <v>1.6679999999999999</v>
      </c>
      <c r="C21" s="113">
        <v>34.387999999999998</v>
      </c>
      <c r="D21" s="113">
        <v>1.1120000000000001</v>
      </c>
      <c r="E21" s="134">
        <v>0.66666666666666674</v>
      </c>
      <c r="F21" s="122">
        <v>1</v>
      </c>
      <c r="G21" s="113">
        <v>3</v>
      </c>
      <c r="H21" s="113">
        <v>1</v>
      </c>
      <c r="I21" s="136">
        <v>1</v>
      </c>
      <c r="J21" s="571">
        <f>0.97*1.091</f>
        <v>1.05827</v>
      </c>
      <c r="K21" s="572"/>
      <c r="L21" s="149">
        <f t="shared" si="2"/>
        <v>-0.55599999999999983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566</v>
      </c>
      <c r="F22" s="122">
        <v>0</v>
      </c>
      <c r="G22" s="113">
        <v>0</v>
      </c>
      <c r="H22" s="113">
        <v>0</v>
      </c>
      <c r="I22" s="136" t="s">
        <v>566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101.667</v>
      </c>
      <c r="C23" s="113">
        <v>27.681000000000001</v>
      </c>
      <c r="D23" s="113">
        <v>177.477</v>
      </c>
      <c r="E23" s="134">
        <v>1.7456696863288972</v>
      </c>
      <c r="F23" s="122">
        <v>12</v>
      </c>
      <c r="G23" s="113">
        <v>7</v>
      </c>
      <c r="H23" s="113">
        <v>10</v>
      </c>
      <c r="I23" s="136">
        <v>0.83333333333333337</v>
      </c>
      <c r="J23" s="571">
        <f>0.97*1.096</f>
        <v>1.0631200000000001</v>
      </c>
      <c r="K23" s="572"/>
      <c r="L23" s="149">
        <f t="shared" si="2"/>
        <v>75.81</v>
      </c>
      <c r="M23" s="150">
        <f t="shared" si="3"/>
        <v>-2</v>
      </c>
    </row>
    <row r="24" spans="1:13" ht="14.4" hidden="1" customHeight="1" outlineLevel="1" x14ac:dyDescent="0.3">
      <c r="A24" s="119" t="s">
        <v>174</v>
      </c>
      <c r="B24" s="122">
        <v>22.934000000000001</v>
      </c>
      <c r="C24" s="113">
        <v>0</v>
      </c>
      <c r="D24" s="113">
        <v>5.3719999999999999</v>
      </c>
      <c r="E24" s="134">
        <v>0.23423737682044124</v>
      </c>
      <c r="F24" s="122">
        <v>3</v>
      </c>
      <c r="G24" s="113">
        <v>0</v>
      </c>
      <c r="H24" s="113">
        <v>2</v>
      </c>
      <c r="I24" s="136">
        <v>0.66666666666666663</v>
      </c>
      <c r="J24" s="571">
        <f>0.97*0.989</f>
        <v>0.95933000000000002</v>
      </c>
      <c r="K24" s="572"/>
      <c r="L24" s="149">
        <f t="shared" si="2"/>
        <v>-17.562000000000001</v>
      </c>
      <c r="M24" s="150">
        <f t="shared" si="3"/>
        <v>-1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3.7829999999999999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537.22</v>
      </c>
      <c r="C26" s="153">
        <f>SUM(C18:C25)</f>
        <v>500.46300000000002</v>
      </c>
      <c r="D26" s="153">
        <f>SUM(D18:D25)</f>
        <v>586.46999999999991</v>
      </c>
      <c r="E26" s="154">
        <f>IF(OR(D26=0,B26=0),0,D26/B26)</f>
        <v>1.0916756636015039</v>
      </c>
      <c r="F26" s="152">
        <f>SUM(F18:F25)</f>
        <v>80</v>
      </c>
      <c r="G26" s="153">
        <f>SUM(G18:G25)</f>
        <v>60</v>
      </c>
      <c r="H26" s="153">
        <f>SUM(H18:H25)</f>
        <v>54</v>
      </c>
      <c r="I26" s="155">
        <f>IF(OR(H26=0,F26=0),0,H26/F26)</f>
        <v>0.67500000000000004</v>
      </c>
      <c r="J26" s="123"/>
      <c r="K26" s="123"/>
      <c r="L26" s="145">
        <f t="shared" si="2"/>
        <v>49.249999999999886</v>
      </c>
      <c r="M26" s="156">
        <f t="shared" si="3"/>
        <v>-26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566</v>
      </c>
      <c r="F31" s="132">
        <v>0</v>
      </c>
      <c r="G31" s="114">
        <v>0</v>
      </c>
      <c r="H31" s="114">
        <v>0</v>
      </c>
      <c r="I31" s="133" t="s">
        <v>566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566</v>
      </c>
      <c r="F32" s="135">
        <v>0</v>
      </c>
      <c r="G32" s="113">
        <v>0</v>
      </c>
      <c r="H32" s="113">
        <v>0</v>
      </c>
      <c r="I32" s="136" t="s">
        <v>566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4.4349999999999996</v>
      </c>
      <c r="D33" s="113">
        <v>0</v>
      </c>
      <c r="E33" s="134" t="s">
        <v>566</v>
      </c>
      <c r="F33" s="135">
        <v>0</v>
      </c>
      <c r="G33" s="113">
        <v>1</v>
      </c>
      <c r="H33" s="113">
        <v>0</v>
      </c>
      <c r="I33" s="136" t="s">
        <v>566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566</v>
      </c>
      <c r="F34" s="135">
        <v>0</v>
      </c>
      <c r="G34" s="113">
        <v>0</v>
      </c>
      <c r="H34" s="113">
        <v>0</v>
      </c>
      <c r="I34" s="136" t="s">
        <v>566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566</v>
      </c>
      <c r="F35" s="135">
        <v>0</v>
      </c>
      <c r="G35" s="113">
        <v>0</v>
      </c>
      <c r="H35" s="113">
        <v>0</v>
      </c>
      <c r="I35" s="136" t="s">
        <v>566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566</v>
      </c>
      <c r="F36" s="135">
        <v>0</v>
      </c>
      <c r="G36" s="113">
        <v>0</v>
      </c>
      <c r="H36" s="113">
        <v>0</v>
      </c>
      <c r="I36" s="136" t="s">
        <v>566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566</v>
      </c>
      <c r="F37" s="135">
        <v>0</v>
      </c>
      <c r="G37" s="113">
        <v>0</v>
      </c>
      <c r="H37" s="113">
        <v>0</v>
      </c>
      <c r="I37" s="136" t="s">
        <v>566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566</v>
      </c>
      <c r="F38" s="248">
        <v>0</v>
      </c>
      <c r="G38" s="246">
        <v>0</v>
      </c>
      <c r="H38" s="246">
        <v>0</v>
      </c>
      <c r="I38" s="249" t="s">
        <v>566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4.4349999999999996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110.45</v>
      </c>
      <c r="C33" s="203">
        <v>55</v>
      </c>
      <c r="D33" s="84">
        <f>IF(C33="","",C33-B33)</f>
        <v>-55.45</v>
      </c>
      <c r="E33" s="85">
        <f>IF(C33="","",C33/B33)</f>
        <v>0.49796287913082843</v>
      </c>
      <c r="F33" s="86"/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401.62</v>
      </c>
      <c r="C34" s="204">
        <v>246</v>
      </c>
      <c r="D34" s="87">
        <f t="shared" ref="D34:D45" si="0">IF(C34="","",C34-B34)</f>
        <v>-155.62</v>
      </c>
      <c r="E34" s="88">
        <f t="shared" ref="E34:E45" si="1">IF(C34="","",C34/B34)</f>
        <v>0.61251929684776651</v>
      </c>
      <c r="F34" s="89">
        <v>24.1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724.22</v>
      </c>
      <c r="C35" s="204">
        <v>511</v>
      </c>
      <c r="D35" s="87">
        <f t="shared" si="0"/>
        <v>-213.22000000000003</v>
      </c>
      <c r="E35" s="88">
        <f t="shared" si="1"/>
        <v>0.70558670017398029</v>
      </c>
      <c r="F35" s="89">
        <v>55.5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1029.78</v>
      </c>
      <c r="C36" s="204">
        <v>755</v>
      </c>
      <c r="D36" s="87">
        <f t="shared" si="0"/>
        <v>-274.77999999999997</v>
      </c>
      <c r="E36" s="88">
        <f t="shared" si="1"/>
        <v>0.73316630736662203</v>
      </c>
      <c r="F36" s="89">
        <v>104.97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5189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79" t="s">
        <v>5100</v>
      </c>
      <c r="B5" s="852">
        <v>2</v>
      </c>
      <c r="C5" s="853">
        <v>29.3</v>
      </c>
      <c r="D5" s="854">
        <v>27.5</v>
      </c>
      <c r="E5" s="855">
        <v>3</v>
      </c>
      <c r="F5" s="856">
        <v>45.6</v>
      </c>
      <c r="G5" s="857">
        <v>27</v>
      </c>
      <c r="H5" s="858">
        <v>1</v>
      </c>
      <c r="I5" s="859">
        <v>15.62</v>
      </c>
      <c r="J5" s="860">
        <v>38</v>
      </c>
      <c r="K5" s="861">
        <v>13.87</v>
      </c>
      <c r="L5" s="858">
        <v>8</v>
      </c>
      <c r="M5" s="858">
        <v>72</v>
      </c>
      <c r="N5" s="862">
        <v>23.91</v>
      </c>
      <c r="O5" s="858" t="s">
        <v>5101</v>
      </c>
      <c r="P5" s="863" t="s">
        <v>5102</v>
      </c>
      <c r="Q5" s="864">
        <f>H5-B5</f>
        <v>-1</v>
      </c>
      <c r="R5" s="864">
        <f>I5-C5</f>
        <v>-13.680000000000001</v>
      </c>
      <c r="S5" s="852">
        <f>IF(H5=0,"",H5*N5)</f>
        <v>23.91</v>
      </c>
      <c r="T5" s="852">
        <f>IF(H5=0,"",H5*J5)</f>
        <v>38</v>
      </c>
      <c r="U5" s="852">
        <f>IF(H5=0,"",T5-S5)</f>
        <v>14.09</v>
      </c>
      <c r="V5" s="865">
        <f>IF(H5=0,"",T5/S5)</f>
        <v>1.589293182768716</v>
      </c>
      <c r="W5" s="866">
        <v>14.09</v>
      </c>
    </row>
    <row r="6" spans="1:23" ht="14.4" customHeight="1" x14ac:dyDescent="0.3">
      <c r="A6" s="880" t="s">
        <v>5103</v>
      </c>
      <c r="B6" s="824">
        <v>9</v>
      </c>
      <c r="C6" s="825">
        <v>70.58</v>
      </c>
      <c r="D6" s="826">
        <v>14.6</v>
      </c>
      <c r="E6" s="836">
        <v>6</v>
      </c>
      <c r="F6" s="818">
        <v>46.62</v>
      </c>
      <c r="G6" s="827">
        <v>10</v>
      </c>
      <c r="H6" s="817">
        <v>5</v>
      </c>
      <c r="I6" s="818">
        <v>42.04</v>
      </c>
      <c r="J6" s="827">
        <v>8.6</v>
      </c>
      <c r="K6" s="820">
        <v>7.77</v>
      </c>
      <c r="L6" s="817">
        <v>5</v>
      </c>
      <c r="M6" s="817">
        <v>45</v>
      </c>
      <c r="N6" s="821">
        <v>15.05</v>
      </c>
      <c r="O6" s="817" t="s">
        <v>5101</v>
      </c>
      <c r="P6" s="834" t="s">
        <v>5104</v>
      </c>
      <c r="Q6" s="822">
        <f t="shared" ref="Q6:R48" si="0">H6-B6</f>
        <v>-4</v>
      </c>
      <c r="R6" s="822">
        <f t="shared" si="0"/>
        <v>-28.54</v>
      </c>
      <c r="S6" s="831">
        <f t="shared" ref="S6:S48" si="1">IF(H6=0,"",H6*N6)</f>
        <v>75.25</v>
      </c>
      <c r="T6" s="831">
        <f t="shared" ref="T6:T48" si="2">IF(H6=0,"",H6*J6)</f>
        <v>43</v>
      </c>
      <c r="U6" s="831">
        <f t="shared" ref="U6:U48" si="3">IF(H6=0,"",T6-S6)</f>
        <v>-32.25</v>
      </c>
      <c r="V6" s="835">
        <f t="shared" ref="V6:V48" si="4">IF(H6=0,"",T6/S6)</f>
        <v>0.5714285714285714</v>
      </c>
      <c r="W6" s="823"/>
    </row>
    <row r="7" spans="1:23" ht="14.4" customHeight="1" x14ac:dyDescent="0.3">
      <c r="A7" s="880" t="s">
        <v>5105</v>
      </c>
      <c r="B7" s="831">
        <v>1</v>
      </c>
      <c r="C7" s="832">
        <v>33.15</v>
      </c>
      <c r="D7" s="833">
        <v>26</v>
      </c>
      <c r="E7" s="836">
        <v>2</v>
      </c>
      <c r="F7" s="818">
        <v>67.510000000000005</v>
      </c>
      <c r="G7" s="827">
        <v>31.5</v>
      </c>
      <c r="H7" s="814">
        <v>6</v>
      </c>
      <c r="I7" s="815">
        <v>198.9</v>
      </c>
      <c r="J7" s="816">
        <v>35.5</v>
      </c>
      <c r="K7" s="820">
        <v>33.15</v>
      </c>
      <c r="L7" s="817">
        <v>15</v>
      </c>
      <c r="M7" s="817">
        <v>135</v>
      </c>
      <c r="N7" s="821">
        <v>45.08</v>
      </c>
      <c r="O7" s="817" t="s">
        <v>5101</v>
      </c>
      <c r="P7" s="834" t="s">
        <v>5106</v>
      </c>
      <c r="Q7" s="822">
        <f t="shared" si="0"/>
        <v>5</v>
      </c>
      <c r="R7" s="822">
        <f t="shared" si="0"/>
        <v>165.75</v>
      </c>
      <c r="S7" s="831">
        <f t="shared" si="1"/>
        <v>270.48</v>
      </c>
      <c r="T7" s="831">
        <f t="shared" si="2"/>
        <v>213</v>
      </c>
      <c r="U7" s="831">
        <f t="shared" si="3"/>
        <v>-57.480000000000018</v>
      </c>
      <c r="V7" s="835">
        <f t="shared" si="4"/>
        <v>0.787488908606921</v>
      </c>
      <c r="W7" s="823">
        <v>9.92</v>
      </c>
    </row>
    <row r="8" spans="1:23" ht="14.4" customHeight="1" x14ac:dyDescent="0.3">
      <c r="A8" s="880" t="s">
        <v>5107</v>
      </c>
      <c r="B8" s="824">
        <v>1</v>
      </c>
      <c r="C8" s="825">
        <v>22.92</v>
      </c>
      <c r="D8" s="826">
        <v>35</v>
      </c>
      <c r="E8" s="836"/>
      <c r="F8" s="818"/>
      <c r="G8" s="827"/>
      <c r="H8" s="817"/>
      <c r="I8" s="818"/>
      <c r="J8" s="827"/>
      <c r="K8" s="820">
        <v>22.92</v>
      </c>
      <c r="L8" s="817">
        <v>13</v>
      </c>
      <c r="M8" s="817">
        <v>116</v>
      </c>
      <c r="N8" s="821">
        <v>38.619999999999997</v>
      </c>
      <c r="O8" s="817" t="s">
        <v>5101</v>
      </c>
      <c r="P8" s="834" t="s">
        <v>5108</v>
      </c>
      <c r="Q8" s="822">
        <f t="shared" si="0"/>
        <v>-1</v>
      </c>
      <c r="R8" s="822">
        <f t="shared" si="0"/>
        <v>-22.92</v>
      </c>
      <c r="S8" s="831" t="str">
        <f t="shared" si="1"/>
        <v/>
      </c>
      <c r="T8" s="831" t="str">
        <f t="shared" si="2"/>
        <v/>
      </c>
      <c r="U8" s="831" t="str">
        <f t="shared" si="3"/>
        <v/>
      </c>
      <c r="V8" s="835" t="str">
        <f t="shared" si="4"/>
        <v/>
      </c>
      <c r="W8" s="823"/>
    </row>
    <row r="9" spans="1:23" ht="14.4" customHeight="1" x14ac:dyDescent="0.3">
      <c r="A9" s="880" t="s">
        <v>5109</v>
      </c>
      <c r="B9" s="824">
        <v>8</v>
      </c>
      <c r="C9" s="825">
        <v>163.54</v>
      </c>
      <c r="D9" s="826">
        <v>26.3</v>
      </c>
      <c r="E9" s="836">
        <v>7</v>
      </c>
      <c r="F9" s="818">
        <v>147.65</v>
      </c>
      <c r="G9" s="827">
        <v>36.6</v>
      </c>
      <c r="H9" s="817">
        <v>6</v>
      </c>
      <c r="I9" s="818">
        <v>122.04</v>
      </c>
      <c r="J9" s="827">
        <v>21.2</v>
      </c>
      <c r="K9" s="820">
        <v>20.34</v>
      </c>
      <c r="L9" s="817">
        <v>10</v>
      </c>
      <c r="M9" s="817">
        <v>87</v>
      </c>
      <c r="N9" s="821">
        <v>28.99</v>
      </c>
      <c r="O9" s="817" t="s">
        <v>5101</v>
      </c>
      <c r="P9" s="834" t="s">
        <v>5110</v>
      </c>
      <c r="Q9" s="822">
        <f t="shared" si="0"/>
        <v>-2</v>
      </c>
      <c r="R9" s="822">
        <f t="shared" si="0"/>
        <v>-41.499999999999986</v>
      </c>
      <c r="S9" s="831">
        <f t="shared" si="1"/>
        <v>173.94</v>
      </c>
      <c r="T9" s="831">
        <f t="shared" si="2"/>
        <v>127.19999999999999</v>
      </c>
      <c r="U9" s="831">
        <f t="shared" si="3"/>
        <v>-46.740000000000009</v>
      </c>
      <c r="V9" s="835">
        <f t="shared" si="4"/>
        <v>0.73128665056916176</v>
      </c>
      <c r="W9" s="823">
        <v>10.01</v>
      </c>
    </row>
    <row r="10" spans="1:23" ht="14.4" customHeight="1" x14ac:dyDescent="0.3">
      <c r="A10" s="880" t="s">
        <v>5111</v>
      </c>
      <c r="B10" s="831">
        <v>1</v>
      </c>
      <c r="C10" s="832">
        <v>12.38</v>
      </c>
      <c r="D10" s="833">
        <v>31</v>
      </c>
      <c r="E10" s="836"/>
      <c r="F10" s="818"/>
      <c r="G10" s="827"/>
      <c r="H10" s="814"/>
      <c r="I10" s="815"/>
      <c r="J10" s="816"/>
      <c r="K10" s="820">
        <v>12.38</v>
      </c>
      <c r="L10" s="817">
        <v>7</v>
      </c>
      <c r="M10" s="817">
        <v>61</v>
      </c>
      <c r="N10" s="821">
        <v>20.350000000000001</v>
      </c>
      <c r="O10" s="817" t="s">
        <v>5101</v>
      </c>
      <c r="P10" s="834" t="s">
        <v>5112</v>
      </c>
      <c r="Q10" s="822">
        <f t="shared" si="0"/>
        <v>-1</v>
      </c>
      <c r="R10" s="822">
        <f t="shared" si="0"/>
        <v>-12.38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5" t="str">
        <f t="shared" si="4"/>
        <v/>
      </c>
      <c r="W10" s="823"/>
    </row>
    <row r="11" spans="1:23" ht="14.4" customHeight="1" x14ac:dyDescent="0.3">
      <c r="A11" s="881" t="s">
        <v>5113</v>
      </c>
      <c r="B11" s="867">
        <v>4</v>
      </c>
      <c r="C11" s="868">
        <v>52.4</v>
      </c>
      <c r="D11" s="837">
        <v>14.3</v>
      </c>
      <c r="E11" s="869">
        <v>5</v>
      </c>
      <c r="F11" s="870">
        <v>64.88</v>
      </c>
      <c r="G11" s="828">
        <v>14.6</v>
      </c>
      <c r="H11" s="871">
        <v>9</v>
      </c>
      <c r="I11" s="872">
        <v>114.6</v>
      </c>
      <c r="J11" s="829">
        <v>17</v>
      </c>
      <c r="K11" s="873">
        <v>12.65</v>
      </c>
      <c r="L11" s="874">
        <v>7</v>
      </c>
      <c r="M11" s="874">
        <v>61</v>
      </c>
      <c r="N11" s="875">
        <v>20.38</v>
      </c>
      <c r="O11" s="874" t="s">
        <v>5101</v>
      </c>
      <c r="P11" s="876" t="s">
        <v>5114</v>
      </c>
      <c r="Q11" s="877">
        <f t="shared" si="0"/>
        <v>5</v>
      </c>
      <c r="R11" s="877">
        <f t="shared" si="0"/>
        <v>62.199999999999996</v>
      </c>
      <c r="S11" s="867">
        <f t="shared" si="1"/>
        <v>183.42</v>
      </c>
      <c r="T11" s="867">
        <f t="shared" si="2"/>
        <v>153</v>
      </c>
      <c r="U11" s="867">
        <f t="shared" si="3"/>
        <v>-30.419999999999987</v>
      </c>
      <c r="V11" s="878">
        <f t="shared" si="4"/>
        <v>0.83415112855740925</v>
      </c>
      <c r="W11" s="830">
        <v>21.48</v>
      </c>
    </row>
    <row r="12" spans="1:23" ht="14.4" customHeight="1" x14ac:dyDescent="0.3">
      <c r="A12" s="880" t="s">
        <v>5115</v>
      </c>
      <c r="B12" s="831"/>
      <c r="C12" s="832"/>
      <c r="D12" s="833"/>
      <c r="E12" s="814">
        <v>2</v>
      </c>
      <c r="F12" s="815">
        <v>17.46</v>
      </c>
      <c r="G12" s="816">
        <v>5</v>
      </c>
      <c r="H12" s="817">
        <v>1</v>
      </c>
      <c r="I12" s="818">
        <v>5.05</v>
      </c>
      <c r="J12" s="827">
        <v>3</v>
      </c>
      <c r="K12" s="820">
        <v>6.5</v>
      </c>
      <c r="L12" s="817">
        <v>4</v>
      </c>
      <c r="M12" s="817">
        <v>39</v>
      </c>
      <c r="N12" s="821">
        <v>13.09</v>
      </c>
      <c r="O12" s="817" t="s">
        <v>5101</v>
      </c>
      <c r="P12" s="834" t="s">
        <v>5116</v>
      </c>
      <c r="Q12" s="822">
        <f t="shared" si="0"/>
        <v>1</v>
      </c>
      <c r="R12" s="822">
        <f t="shared" si="0"/>
        <v>5.05</v>
      </c>
      <c r="S12" s="831">
        <f t="shared" si="1"/>
        <v>13.09</v>
      </c>
      <c r="T12" s="831">
        <f t="shared" si="2"/>
        <v>3</v>
      </c>
      <c r="U12" s="831">
        <f t="shared" si="3"/>
        <v>-10.09</v>
      </c>
      <c r="V12" s="835">
        <f t="shared" si="4"/>
        <v>0.22918258212375861</v>
      </c>
      <c r="W12" s="823"/>
    </row>
    <row r="13" spans="1:23" ht="14.4" customHeight="1" x14ac:dyDescent="0.3">
      <c r="A13" s="880" t="s">
        <v>5117</v>
      </c>
      <c r="B13" s="831"/>
      <c r="C13" s="832"/>
      <c r="D13" s="833"/>
      <c r="E13" s="814"/>
      <c r="F13" s="815"/>
      <c r="G13" s="816"/>
      <c r="H13" s="817">
        <v>1</v>
      </c>
      <c r="I13" s="818">
        <v>1.61</v>
      </c>
      <c r="J13" s="819">
        <v>20</v>
      </c>
      <c r="K13" s="820">
        <v>1.61</v>
      </c>
      <c r="L13" s="817">
        <v>3</v>
      </c>
      <c r="M13" s="817">
        <v>30</v>
      </c>
      <c r="N13" s="821">
        <v>10.14</v>
      </c>
      <c r="O13" s="817" t="s">
        <v>5101</v>
      </c>
      <c r="P13" s="834" t="s">
        <v>5118</v>
      </c>
      <c r="Q13" s="822">
        <f t="shared" si="0"/>
        <v>1</v>
      </c>
      <c r="R13" s="822">
        <f t="shared" si="0"/>
        <v>1.61</v>
      </c>
      <c r="S13" s="831">
        <f t="shared" si="1"/>
        <v>10.14</v>
      </c>
      <c r="T13" s="831">
        <f t="shared" si="2"/>
        <v>20</v>
      </c>
      <c r="U13" s="831">
        <f t="shared" si="3"/>
        <v>9.86</v>
      </c>
      <c r="V13" s="835">
        <f t="shared" si="4"/>
        <v>1.972386587771203</v>
      </c>
      <c r="W13" s="823">
        <v>9.86</v>
      </c>
    </row>
    <row r="14" spans="1:23" ht="14.4" customHeight="1" x14ac:dyDescent="0.3">
      <c r="A14" s="881" t="s">
        <v>5119</v>
      </c>
      <c r="B14" s="867">
        <v>3</v>
      </c>
      <c r="C14" s="868">
        <v>2.31</v>
      </c>
      <c r="D14" s="837">
        <v>1</v>
      </c>
      <c r="E14" s="871">
        <v>4</v>
      </c>
      <c r="F14" s="872">
        <v>7.84</v>
      </c>
      <c r="G14" s="829">
        <v>6.5</v>
      </c>
      <c r="H14" s="874">
        <v>1</v>
      </c>
      <c r="I14" s="870">
        <v>0.79</v>
      </c>
      <c r="J14" s="828">
        <v>1</v>
      </c>
      <c r="K14" s="873">
        <v>2.2200000000000002</v>
      </c>
      <c r="L14" s="874">
        <v>3</v>
      </c>
      <c r="M14" s="874">
        <v>30</v>
      </c>
      <c r="N14" s="875">
        <v>10.06</v>
      </c>
      <c r="O14" s="874" t="s">
        <v>5101</v>
      </c>
      <c r="P14" s="876" t="s">
        <v>5120</v>
      </c>
      <c r="Q14" s="877">
        <f t="shared" si="0"/>
        <v>-2</v>
      </c>
      <c r="R14" s="877">
        <f t="shared" si="0"/>
        <v>-1.52</v>
      </c>
      <c r="S14" s="867">
        <f t="shared" si="1"/>
        <v>10.06</v>
      </c>
      <c r="T14" s="867">
        <f t="shared" si="2"/>
        <v>1</v>
      </c>
      <c r="U14" s="867">
        <f t="shared" si="3"/>
        <v>-9.06</v>
      </c>
      <c r="V14" s="878">
        <f t="shared" si="4"/>
        <v>9.940357852882703E-2</v>
      </c>
      <c r="W14" s="830"/>
    </row>
    <row r="15" spans="1:23" ht="14.4" customHeight="1" x14ac:dyDescent="0.3">
      <c r="A15" s="880" t="s">
        <v>5121</v>
      </c>
      <c r="B15" s="824">
        <v>1</v>
      </c>
      <c r="C15" s="825">
        <v>1.24</v>
      </c>
      <c r="D15" s="826">
        <v>5</v>
      </c>
      <c r="E15" s="836"/>
      <c r="F15" s="818"/>
      <c r="G15" s="827"/>
      <c r="H15" s="817"/>
      <c r="I15" s="818"/>
      <c r="J15" s="827"/>
      <c r="K15" s="820">
        <v>1.24</v>
      </c>
      <c r="L15" s="817">
        <v>3</v>
      </c>
      <c r="M15" s="817">
        <v>24</v>
      </c>
      <c r="N15" s="821">
        <v>7.9</v>
      </c>
      <c r="O15" s="817" t="s">
        <v>5101</v>
      </c>
      <c r="P15" s="834" t="s">
        <v>5122</v>
      </c>
      <c r="Q15" s="822">
        <f t="shared" si="0"/>
        <v>-1</v>
      </c>
      <c r="R15" s="822">
        <f t="shared" si="0"/>
        <v>-1.24</v>
      </c>
      <c r="S15" s="831" t="str">
        <f t="shared" si="1"/>
        <v/>
      </c>
      <c r="T15" s="831" t="str">
        <f t="shared" si="2"/>
        <v/>
      </c>
      <c r="U15" s="831" t="str">
        <f t="shared" si="3"/>
        <v/>
      </c>
      <c r="V15" s="835" t="str">
        <f t="shared" si="4"/>
        <v/>
      </c>
      <c r="W15" s="823"/>
    </row>
    <row r="16" spans="1:23" ht="14.4" customHeight="1" x14ac:dyDescent="0.3">
      <c r="A16" s="880" t="s">
        <v>5123</v>
      </c>
      <c r="B16" s="824">
        <v>2</v>
      </c>
      <c r="C16" s="825">
        <v>3.2</v>
      </c>
      <c r="D16" s="826">
        <v>2</v>
      </c>
      <c r="E16" s="836">
        <v>1</v>
      </c>
      <c r="F16" s="818">
        <v>2.38</v>
      </c>
      <c r="G16" s="827">
        <v>5</v>
      </c>
      <c r="H16" s="817">
        <v>1</v>
      </c>
      <c r="I16" s="818">
        <v>2.38</v>
      </c>
      <c r="J16" s="827">
        <v>3</v>
      </c>
      <c r="K16" s="820">
        <v>2.38</v>
      </c>
      <c r="L16" s="817">
        <v>3</v>
      </c>
      <c r="M16" s="817">
        <v>31</v>
      </c>
      <c r="N16" s="821">
        <v>10.33</v>
      </c>
      <c r="O16" s="817" t="s">
        <v>5101</v>
      </c>
      <c r="P16" s="834" t="s">
        <v>5124</v>
      </c>
      <c r="Q16" s="822">
        <f t="shared" si="0"/>
        <v>-1</v>
      </c>
      <c r="R16" s="822">
        <f t="shared" si="0"/>
        <v>-0.82000000000000028</v>
      </c>
      <c r="S16" s="831">
        <f t="shared" si="1"/>
        <v>10.33</v>
      </c>
      <c r="T16" s="831">
        <f t="shared" si="2"/>
        <v>3</v>
      </c>
      <c r="U16" s="831">
        <f t="shared" si="3"/>
        <v>-7.33</v>
      </c>
      <c r="V16" s="835">
        <f t="shared" si="4"/>
        <v>0.29041626331074538</v>
      </c>
      <c r="W16" s="823"/>
    </row>
    <row r="17" spans="1:23" ht="14.4" customHeight="1" x14ac:dyDescent="0.3">
      <c r="A17" s="880" t="s">
        <v>5125</v>
      </c>
      <c r="B17" s="831">
        <v>1</v>
      </c>
      <c r="C17" s="832">
        <v>3.46</v>
      </c>
      <c r="D17" s="833">
        <v>4</v>
      </c>
      <c r="E17" s="836"/>
      <c r="F17" s="818"/>
      <c r="G17" s="827"/>
      <c r="H17" s="814">
        <v>1</v>
      </c>
      <c r="I17" s="815">
        <v>4.3600000000000003</v>
      </c>
      <c r="J17" s="819">
        <v>36</v>
      </c>
      <c r="K17" s="820">
        <v>2.41</v>
      </c>
      <c r="L17" s="817">
        <v>5</v>
      </c>
      <c r="M17" s="817">
        <v>49</v>
      </c>
      <c r="N17" s="821">
        <v>16.18</v>
      </c>
      <c r="O17" s="817" t="s">
        <v>5101</v>
      </c>
      <c r="P17" s="834" t="s">
        <v>5126</v>
      </c>
      <c r="Q17" s="822">
        <f t="shared" si="0"/>
        <v>0</v>
      </c>
      <c r="R17" s="822">
        <f t="shared" si="0"/>
        <v>0.90000000000000036</v>
      </c>
      <c r="S17" s="831">
        <f t="shared" si="1"/>
        <v>16.18</v>
      </c>
      <c r="T17" s="831">
        <f t="shared" si="2"/>
        <v>36</v>
      </c>
      <c r="U17" s="831">
        <f t="shared" si="3"/>
        <v>19.82</v>
      </c>
      <c r="V17" s="835">
        <f t="shared" si="4"/>
        <v>2.2249690976514214</v>
      </c>
      <c r="W17" s="823">
        <v>19.82</v>
      </c>
    </row>
    <row r="18" spans="1:23" ht="14.4" customHeight="1" x14ac:dyDescent="0.3">
      <c r="A18" s="880" t="s">
        <v>5127</v>
      </c>
      <c r="B18" s="824">
        <v>22</v>
      </c>
      <c r="C18" s="825">
        <v>35.450000000000003</v>
      </c>
      <c r="D18" s="826">
        <v>6.2</v>
      </c>
      <c r="E18" s="836">
        <v>6</v>
      </c>
      <c r="F18" s="818">
        <v>9.61</v>
      </c>
      <c r="G18" s="827">
        <v>6.3</v>
      </c>
      <c r="H18" s="817">
        <v>3</v>
      </c>
      <c r="I18" s="818">
        <v>4.93</v>
      </c>
      <c r="J18" s="827">
        <v>2.2999999999999998</v>
      </c>
      <c r="K18" s="820">
        <v>1.67</v>
      </c>
      <c r="L18" s="817">
        <v>3</v>
      </c>
      <c r="M18" s="817">
        <v>27</v>
      </c>
      <c r="N18" s="821">
        <v>8.92</v>
      </c>
      <c r="O18" s="817" t="s">
        <v>5101</v>
      </c>
      <c r="P18" s="834" t="s">
        <v>5128</v>
      </c>
      <c r="Q18" s="822">
        <f t="shared" si="0"/>
        <v>-19</v>
      </c>
      <c r="R18" s="822">
        <f t="shared" si="0"/>
        <v>-30.520000000000003</v>
      </c>
      <c r="S18" s="831">
        <f t="shared" si="1"/>
        <v>26.759999999999998</v>
      </c>
      <c r="T18" s="831">
        <f t="shared" si="2"/>
        <v>6.8999999999999995</v>
      </c>
      <c r="U18" s="831">
        <f t="shared" si="3"/>
        <v>-19.86</v>
      </c>
      <c r="V18" s="835">
        <f t="shared" si="4"/>
        <v>0.25784753363228702</v>
      </c>
      <c r="W18" s="823"/>
    </row>
    <row r="19" spans="1:23" ht="14.4" customHeight="1" x14ac:dyDescent="0.3">
      <c r="A19" s="880" t="s">
        <v>5129</v>
      </c>
      <c r="B19" s="824">
        <v>1</v>
      </c>
      <c r="C19" s="825">
        <v>1.55</v>
      </c>
      <c r="D19" s="826">
        <v>28</v>
      </c>
      <c r="E19" s="836"/>
      <c r="F19" s="818"/>
      <c r="G19" s="827"/>
      <c r="H19" s="817"/>
      <c r="I19" s="818"/>
      <c r="J19" s="827"/>
      <c r="K19" s="820">
        <v>1.55</v>
      </c>
      <c r="L19" s="817">
        <v>5</v>
      </c>
      <c r="M19" s="817">
        <v>43</v>
      </c>
      <c r="N19" s="821">
        <v>14.39</v>
      </c>
      <c r="O19" s="817" t="s">
        <v>5101</v>
      </c>
      <c r="P19" s="834" t="s">
        <v>5130</v>
      </c>
      <c r="Q19" s="822">
        <f t="shared" si="0"/>
        <v>-1</v>
      </c>
      <c r="R19" s="822">
        <f t="shared" si="0"/>
        <v>-1.55</v>
      </c>
      <c r="S19" s="831" t="str">
        <f t="shared" si="1"/>
        <v/>
      </c>
      <c r="T19" s="831" t="str">
        <f t="shared" si="2"/>
        <v/>
      </c>
      <c r="U19" s="831" t="str">
        <f t="shared" si="3"/>
        <v/>
      </c>
      <c r="V19" s="835" t="str">
        <f t="shared" si="4"/>
        <v/>
      </c>
      <c r="W19" s="823"/>
    </row>
    <row r="20" spans="1:23" ht="14.4" customHeight="1" x14ac:dyDescent="0.3">
      <c r="A20" s="880" t="s">
        <v>5131</v>
      </c>
      <c r="B20" s="831"/>
      <c r="C20" s="832"/>
      <c r="D20" s="833"/>
      <c r="E20" s="836"/>
      <c r="F20" s="818"/>
      <c r="G20" s="827"/>
      <c r="H20" s="814">
        <v>2</v>
      </c>
      <c r="I20" s="815">
        <v>2.16</v>
      </c>
      <c r="J20" s="816">
        <v>5</v>
      </c>
      <c r="K20" s="820">
        <v>1.06</v>
      </c>
      <c r="L20" s="817">
        <v>4</v>
      </c>
      <c r="M20" s="817">
        <v>34</v>
      </c>
      <c r="N20" s="821">
        <v>11.35</v>
      </c>
      <c r="O20" s="817" t="s">
        <v>5101</v>
      </c>
      <c r="P20" s="834" t="s">
        <v>5132</v>
      </c>
      <c r="Q20" s="822">
        <f t="shared" si="0"/>
        <v>2</v>
      </c>
      <c r="R20" s="822">
        <f t="shared" si="0"/>
        <v>2.16</v>
      </c>
      <c r="S20" s="831">
        <f t="shared" si="1"/>
        <v>22.7</v>
      </c>
      <c r="T20" s="831">
        <f t="shared" si="2"/>
        <v>10</v>
      </c>
      <c r="U20" s="831">
        <f t="shared" si="3"/>
        <v>-12.7</v>
      </c>
      <c r="V20" s="835">
        <f t="shared" si="4"/>
        <v>0.44052863436123352</v>
      </c>
      <c r="W20" s="823"/>
    </row>
    <row r="21" spans="1:23" ht="14.4" customHeight="1" x14ac:dyDescent="0.3">
      <c r="A21" s="880" t="s">
        <v>5133</v>
      </c>
      <c r="B21" s="831">
        <v>1</v>
      </c>
      <c r="C21" s="832">
        <v>0.42</v>
      </c>
      <c r="D21" s="833">
        <v>2</v>
      </c>
      <c r="E21" s="836"/>
      <c r="F21" s="818"/>
      <c r="G21" s="827"/>
      <c r="H21" s="814">
        <v>2</v>
      </c>
      <c r="I21" s="815">
        <v>0.87</v>
      </c>
      <c r="J21" s="816">
        <v>1</v>
      </c>
      <c r="K21" s="820">
        <v>0.42</v>
      </c>
      <c r="L21" s="817">
        <v>1</v>
      </c>
      <c r="M21" s="817">
        <v>7</v>
      </c>
      <c r="N21" s="821">
        <v>2.46</v>
      </c>
      <c r="O21" s="817" t="s">
        <v>5101</v>
      </c>
      <c r="P21" s="834" t="s">
        <v>5134</v>
      </c>
      <c r="Q21" s="822">
        <f t="shared" si="0"/>
        <v>1</v>
      </c>
      <c r="R21" s="822">
        <f t="shared" si="0"/>
        <v>0.45</v>
      </c>
      <c r="S21" s="831">
        <f t="shared" si="1"/>
        <v>4.92</v>
      </c>
      <c r="T21" s="831">
        <f t="shared" si="2"/>
        <v>2</v>
      </c>
      <c r="U21" s="831">
        <f t="shared" si="3"/>
        <v>-2.92</v>
      </c>
      <c r="V21" s="835">
        <f t="shared" si="4"/>
        <v>0.4065040650406504</v>
      </c>
      <c r="W21" s="823"/>
    </row>
    <row r="22" spans="1:23" ht="14.4" customHeight="1" x14ac:dyDescent="0.3">
      <c r="A22" s="880" t="s">
        <v>5135</v>
      </c>
      <c r="B22" s="831"/>
      <c r="C22" s="832"/>
      <c r="D22" s="833"/>
      <c r="E22" s="814">
        <v>1</v>
      </c>
      <c r="F22" s="815">
        <v>2.69</v>
      </c>
      <c r="G22" s="816">
        <v>2</v>
      </c>
      <c r="H22" s="817"/>
      <c r="I22" s="818"/>
      <c r="J22" s="827"/>
      <c r="K22" s="820">
        <v>7.26</v>
      </c>
      <c r="L22" s="817">
        <v>4</v>
      </c>
      <c r="M22" s="817">
        <v>39</v>
      </c>
      <c r="N22" s="821">
        <v>13.04</v>
      </c>
      <c r="O22" s="817" t="s">
        <v>5101</v>
      </c>
      <c r="P22" s="834" t="s">
        <v>5136</v>
      </c>
      <c r="Q22" s="822">
        <f t="shared" si="0"/>
        <v>0</v>
      </c>
      <c r="R22" s="822">
        <f t="shared" si="0"/>
        <v>0</v>
      </c>
      <c r="S22" s="831" t="str">
        <f t="shared" si="1"/>
        <v/>
      </c>
      <c r="T22" s="831" t="str">
        <f t="shared" si="2"/>
        <v/>
      </c>
      <c r="U22" s="831" t="str">
        <f t="shared" si="3"/>
        <v/>
      </c>
      <c r="V22" s="835" t="str">
        <f t="shared" si="4"/>
        <v/>
      </c>
      <c r="W22" s="823"/>
    </row>
    <row r="23" spans="1:23" ht="14.4" customHeight="1" x14ac:dyDescent="0.3">
      <c r="A23" s="881" t="s">
        <v>5137</v>
      </c>
      <c r="B23" s="867">
        <v>2</v>
      </c>
      <c r="C23" s="868">
        <v>14.05</v>
      </c>
      <c r="D23" s="837">
        <v>3.5</v>
      </c>
      <c r="E23" s="871">
        <v>3</v>
      </c>
      <c r="F23" s="872">
        <v>19.54</v>
      </c>
      <c r="G23" s="829">
        <v>5.3</v>
      </c>
      <c r="H23" s="874"/>
      <c r="I23" s="870"/>
      <c r="J23" s="828"/>
      <c r="K23" s="873">
        <v>9.31</v>
      </c>
      <c r="L23" s="874">
        <v>5</v>
      </c>
      <c r="M23" s="874">
        <v>47</v>
      </c>
      <c r="N23" s="875">
        <v>15.68</v>
      </c>
      <c r="O23" s="874" t="s">
        <v>5101</v>
      </c>
      <c r="P23" s="876" t="s">
        <v>5138</v>
      </c>
      <c r="Q23" s="877">
        <f t="shared" si="0"/>
        <v>-2</v>
      </c>
      <c r="R23" s="877">
        <f t="shared" si="0"/>
        <v>-14.05</v>
      </c>
      <c r="S23" s="867" t="str">
        <f t="shared" si="1"/>
        <v/>
      </c>
      <c r="T23" s="867" t="str">
        <f t="shared" si="2"/>
        <v/>
      </c>
      <c r="U23" s="867" t="str">
        <f t="shared" si="3"/>
        <v/>
      </c>
      <c r="V23" s="878" t="str">
        <f t="shared" si="4"/>
        <v/>
      </c>
      <c r="W23" s="830"/>
    </row>
    <row r="24" spans="1:23" ht="14.4" customHeight="1" x14ac:dyDescent="0.3">
      <c r="A24" s="880" t="s">
        <v>5139</v>
      </c>
      <c r="B24" s="831"/>
      <c r="C24" s="832"/>
      <c r="D24" s="833"/>
      <c r="E24" s="836"/>
      <c r="F24" s="818"/>
      <c r="G24" s="827"/>
      <c r="H24" s="814">
        <v>2</v>
      </c>
      <c r="I24" s="815">
        <v>8.4499999999999993</v>
      </c>
      <c r="J24" s="816">
        <v>3</v>
      </c>
      <c r="K24" s="820">
        <v>4.2300000000000004</v>
      </c>
      <c r="L24" s="817">
        <v>2</v>
      </c>
      <c r="M24" s="817">
        <v>20</v>
      </c>
      <c r="N24" s="821">
        <v>6.76</v>
      </c>
      <c r="O24" s="817" t="s">
        <v>5101</v>
      </c>
      <c r="P24" s="834" t="s">
        <v>5140</v>
      </c>
      <c r="Q24" s="822">
        <f t="shared" si="0"/>
        <v>2</v>
      </c>
      <c r="R24" s="822">
        <f t="shared" si="0"/>
        <v>8.4499999999999993</v>
      </c>
      <c r="S24" s="831">
        <f t="shared" si="1"/>
        <v>13.52</v>
      </c>
      <c r="T24" s="831">
        <f t="shared" si="2"/>
        <v>6</v>
      </c>
      <c r="U24" s="831">
        <f t="shared" si="3"/>
        <v>-7.52</v>
      </c>
      <c r="V24" s="835">
        <f t="shared" si="4"/>
        <v>0.4437869822485207</v>
      </c>
      <c r="W24" s="823"/>
    </row>
    <row r="25" spans="1:23" ht="14.4" customHeight="1" x14ac:dyDescent="0.3">
      <c r="A25" s="880" t="s">
        <v>5141</v>
      </c>
      <c r="B25" s="831"/>
      <c r="C25" s="832"/>
      <c r="D25" s="833"/>
      <c r="E25" s="814">
        <v>1</v>
      </c>
      <c r="F25" s="815">
        <v>4.4400000000000004</v>
      </c>
      <c r="G25" s="816">
        <v>35</v>
      </c>
      <c r="H25" s="817"/>
      <c r="I25" s="818"/>
      <c r="J25" s="827"/>
      <c r="K25" s="820">
        <v>4.2300000000000004</v>
      </c>
      <c r="L25" s="817">
        <v>4</v>
      </c>
      <c r="M25" s="817">
        <v>33</v>
      </c>
      <c r="N25" s="821">
        <v>10.88</v>
      </c>
      <c r="O25" s="817" t="s">
        <v>4441</v>
      </c>
      <c r="P25" s="834" t="s">
        <v>5142</v>
      </c>
      <c r="Q25" s="822">
        <f t="shared" si="0"/>
        <v>0</v>
      </c>
      <c r="R25" s="822">
        <f t="shared" si="0"/>
        <v>0</v>
      </c>
      <c r="S25" s="831" t="str">
        <f t="shared" si="1"/>
        <v/>
      </c>
      <c r="T25" s="831" t="str">
        <f t="shared" si="2"/>
        <v/>
      </c>
      <c r="U25" s="831" t="str">
        <f t="shared" si="3"/>
        <v/>
      </c>
      <c r="V25" s="835" t="str">
        <f t="shared" si="4"/>
        <v/>
      </c>
      <c r="W25" s="823"/>
    </row>
    <row r="26" spans="1:23" ht="14.4" customHeight="1" x14ac:dyDescent="0.3">
      <c r="A26" s="880" t="s">
        <v>5143</v>
      </c>
      <c r="B26" s="831"/>
      <c r="C26" s="832"/>
      <c r="D26" s="833"/>
      <c r="E26" s="836"/>
      <c r="F26" s="818"/>
      <c r="G26" s="827"/>
      <c r="H26" s="814">
        <v>1</v>
      </c>
      <c r="I26" s="815">
        <v>1.36</v>
      </c>
      <c r="J26" s="816">
        <v>3</v>
      </c>
      <c r="K26" s="820">
        <v>2.5299999999999998</v>
      </c>
      <c r="L26" s="817">
        <v>6</v>
      </c>
      <c r="M26" s="817">
        <v>55</v>
      </c>
      <c r="N26" s="821">
        <v>18.37</v>
      </c>
      <c r="O26" s="817" t="s">
        <v>5101</v>
      </c>
      <c r="P26" s="834" t="s">
        <v>5144</v>
      </c>
      <c r="Q26" s="822">
        <f t="shared" si="0"/>
        <v>1</v>
      </c>
      <c r="R26" s="822">
        <f t="shared" si="0"/>
        <v>1.36</v>
      </c>
      <c r="S26" s="831">
        <f t="shared" si="1"/>
        <v>18.37</v>
      </c>
      <c r="T26" s="831">
        <f t="shared" si="2"/>
        <v>3</v>
      </c>
      <c r="U26" s="831">
        <f t="shared" si="3"/>
        <v>-15.370000000000001</v>
      </c>
      <c r="V26" s="835">
        <f t="shared" si="4"/>
        <v>0.16330974414806748</v>
      </c>
      <c r="W26" s="823"/>
    </row>
    <row r="27" spans="1:23" ht="14.4" customHeight="1" x14ac:dyDescent="0.3">
      <c r="A27" s="880" t="s">
        <v>5145</v>
      </c>
      <c r="B27" s="824">
        <v>1</v>
      </c>
      <c r="C27" s="825">
        <v>1.36</v>
      </c>
      <c r="D27" s="826">
        <v>6</v>
      </c>
      <c r="E27" s="836"/>
      <c r="F27" s="818"/>
      <c r="G27" s="827"/>
      <c r="H27" s="817"/>
      <c r="I27" s="818"/>
      <c r="J27" s="827"/>
      <c r="K27" s="820">
        <v>1.36</v>
      </c>
      <c r="L27" s="817">
        <v>3</v>
      </c>
      <c r="M27" s="817">
        <v>30</v>
      </c>
      <c r="N27" s="821">
        <v>10.07</v>
      </c>
      <c r="O27" s="817" t="s">
        <v>5101</v>
      </c>
      <c r="P27" s="834" t="s">
        <v>5146</v>
      </c>
      <c r="Q27" s="822">
        <f t="shared" si="0"/>
        <v>-1</v>
      </c>
      <c r="R27" s="822">
        <f t="shared" si="0"/>
        <v>-1.36</v>
      </c>
      <c r="S27" s="831" t="str">
        <f t="shared" si="1"/>
        <v/>
      </c>
      <c r="T27" s="831" t="str">
        <f t="shared" si="2"/>
        <v/>
      </c>
      <c r="U27" s="831" t="str">
        <f t="shared" si="3"/>
        <v/>
      </c>
      <c r="V27" s="835" t="str">
        <f t="shared" si="4"/>
        <v/>
      </c>
      <c r="W27" s="823"/>
    </row>
    <row r="28" spans="1:23" ht="14.4" customHeight="1" x14ac:dyDescent="0.3">
      <c r="A28" s="880" t="s">
        <v>5147</v>
      </c>
      <c r="B28" s="831">
        <v>1</v>
      </c>
      <c r="C28" s="832">
        <v>1.5</v>
      </c>
      <c r="D28" s="833">
        <v>4</v>
      </c>
      <c r="E28" s="836"/>
      <c r="F28" s="818"/>
      <c r="G28" s="827"/>
      <c r="H28" s="814"/>
      <c r="I28" s="815"/>
      <c r="J28" s="816"/>
      <c r="K28" s="820">
        <v>1.45</v>
      </c>
      <c r="L28" s="817">
        <v>4</v>
      </c>
      <c r="M28" s="817">
        <v>32</v>
      </c>
      <c r="N28" s="821">
        <v>10.67</v>
      </c>
      <c r="O28" s="817" t="s">
        <v>5101</v>
      </c>
      <c r="P28" s="834" t="s">
        <v>5148</v>
      </c>
      <c r="Q28" s="822">
        <f t="shared" si="0"/>
        <v>-1</v>
      </c>
      <c r="R28" s="822">
        <f t="shared" si="0"/>
        <v>-1.5</v>
      </c>
      <c r="S28" s="831" t="str">
        <f t="shared" si="1"/>
        <v/>
      </c>
      <c r="T28" s="831" t="str">
        <f t="shared" si="2"/>
        <v/>
      </c>
      <c r="U28" s="831" t="str">
        <f t="shared" si="3"/>
        <v/>
      </c>
      <c r="V28" s="835" t="str">
        <f t="shared" si="4"/>
        <v/>
      </c>
      <c r="W28" s="823"/>
    </row>
    <row r="29" spans="1:23" ht="14.4" customHeight="1" x14ac:dyDescent="0.3">
      <c r="A29" s="881" t="s">
        <v>5149</v>
      </c>
      <c r="B29" s="867">
        <v>1</v>
      </c>
      <c r="C29" s="868">
        <v>2.69</v>
      </c>
      <c r="D29" s="837">
        <v>3</v>
      </c>
      <c r="E29" s="869">
        <v>1</v>
      </c>
      <c r="F29" s="870">
        <v>2.69</v>
      </c>
      <c r="G29" s="828">
        <v>4</v>
      </c>
      <c r="H29" s="871">
        <v>2</v>
      </c>
      <c r="I29" s="872">
        <v>5.38</v>
      </c>
      <c r="J29" s="829">
        <v>5</v>
      </c>
      <c r="K29" s="873">
        <v>2.69</v>
      </c>
      <c r="L29" s="874">
        <v>3</v>
      </c>
      <c r="M29" s="874">
        <v>31</v>
      </c>
      <c r="N29" s="875">
        <v>10.34</v>
      </c>
      <c r="O29" s="874" t="s">
        <v>5101</v>
      </c>
      <c r="P29" s="876" t="s">
        <v>5150</v>
      </c>
      <c r="Q29" s="877">
        <f t="shared" si="0"/>
        <v>1</v>
      </c>
      <c r="R29" s="877">
        <f t="shared" si="0"/>
        <v>2.69</v>
      </c>
      <c r="S29" s="867">
        <f t="shared" si="1"/>
        <v>20.68</v>
      </c>
      <c r="T29" s="867">
        <f t="shared" si="2"/>
        <v>10</v>
      </c>
      <c r="U29" s="867">
        <f t="shared" si="3"/>
        <v>-10.68</v>
      </c>
      <c r="V29" s="878">
        <f t="shared" si="4"/>
        <v>0.48355899419729209</v>
      </c>
      <c r="W29" s="830"/>
    </row>
    <row r="30" spans="1:23" ht="14.4" customHeight="1" x14ac:dyDescent="0.3">
      <c r="A30" s="880" t="s">
        <v>5151</v>
      </c>
      <c r="B30" s="831"/>
      <c r="C30" s="832"/>
      <c r="D30" s="833"/>
      <c r="E30" s="836"/>
      <c r="F30" s="818"/>
      <c r="G30" s="827"/>
      <c r="H30" s="814">
        <v>1</v>
      </c>
      <c r="I30" s="815">
        <v>3.35</v>
      </c>
      <c r="J30" s="819">
        <v>27</v>
      </c>
      <c r="K30" s="820">
        <v>2.74</v>
      </c>
      <c r="L30" s="817">
        <v>2</v>
      </c>
      <c r="M30" s="817">
        <v>22</v>
      </c>
      <c r="N30" s="821">
        <v>7.21</v>
      </c>
      <c r="O30" s="817" t="s">
        <v>5101</v>
      </c>
      <c r="P30" s="834" t="s">
        <v>5152</v>
      </c>
      <c r="Q30" s="822">
        <f t="shared" si="0"/>
        <v>1</v>
      </c>
      <c r="R30" s="822">
        <f t="shared" si="0"/>
        <v>3.35</v>
      </c>
      <c r="S30" s="831">
        <f t="shared" si="1"/>
        <v>7.21</v>
      </c>
      <c r="T30" s="831">
        <f t="shared" si="2"/>
        <v>27</v>
      </c>
      <c r="U30" s="831">
        <f t="shared" si="3"/>
        <v>19.79</v>
      </c>
      <c r="V30" s="835">
        <f t="shared" si="4"/>
        <v>3.7447988904299585</v>
      </c>
      <c r="W30" s="823">
        <v>19.79</v>
      </c>
    </row>
    <row r="31" spans="1:23" ht="14.4" customHeight="1" x14ac:dyDescent="0.3">
      <c r="A31" s="880" t="s">
        <v>5153</v>
      </c>
      <c r="B31" s="824">
        <v>2</v>
      </c>
      <c r="C31" s="825">
        <v>8.92</v>
      </c>
      <c r="D31" s="826">
        <v>17.5</v>
      </c>
      <c r="E31" s="836"/>
      <c r="F31" s="818"/>
      <c r="G31" s="827"/>
      <c r="H31" s="817"/>
      <c r="I31" s="818"/>
      <c r="J31" s="827"/>
      <c r="K31" s="820">
        <v>6.37</v>
      </c>
      <c r="L31" s="817">
        <v>7</v>
      </c>
      <c r="M31" s="817">
        <v>61</v>
      </c>
      <c r="N31" s="821">
        <v>20.329999999999998</v>
      </c>
      <c r="O31" s="817" t="s">
        <v>5101</v>
      </c>
      <c r="P31" s="834" t="s">
        <v>5154</v>
      </c>
      <c r="Q31" s="822">
        <f t="shared" si="0"/>
        <v>-2</v>
      </c>
      <c r="R31" s="822">
        <f t="shared" si="0"/>
        <v>-8.92</v>
      </c>
      <c r="S31" s="831" t="str">
        <f t="shared" si="1"/>
        <v/>
      </c>
      <c r="T31" s="831" t="str">
        <f t="shared" si="2"/>
        <v/>
      </c>
      <c r="U31" s="831" t="str">
        <f t="shared" si="3"/>
        <v/>
      </c>
      <c r="V31" s="835" t="str">
        <f t="shared" si="4"/>
        <v/>
      </c>
      <c r="W31" s="823"/>
    </row>
    <row r="32" spans="1:23" ht="14.4" customHeight="1" x14ac:dyDescent="0.3">
      <c r="A32" s="880" t="s">
        <v>5155</v>
      </c>
      <c r="B32" s="824">
        <v>2</v>
      </c>
      <c r="C32" s="825">
        <v>19.940000000000001</v>
      </c>
      <c r="D32" s="826">
        <v>8</v>
      </c>
      <c r="E32" s="836"/>
      <c r="F32" s="818"/>
      <c r="G32" s="827"/>
      <c r="H32" s="817"/>
      <c r="I32" s="818"/>
      <c r="J32" s="827"/>
      <c r="K32" s="820">
        <v>8.5</v>
      </c>
      <c r="L32" s="817">
        <v>7</v>
      </c>
      <c r="M32" s="817">
        <v>67</v>
      </c>
      <c r="N32" s="821">
        <v>22.19</v>
      </c>
      <c r="O32" s="817" t="s">
        <v>5101</v>
      </c>
      <c r="P32" s="834" t="s">
        <v>5156</v>
      </c>
      <c r="Q32" s="822">
        <f t="shared" si="0"/>
        <v>-2</v>
      </c>
      <c r="R32" s="822">
        <f t="shared" si="0"/>
        <v>-19.940000000000001</v>
      </c>
      <c r="S32" s="831" t="str">
        <f t="shared" si="1"/>
        <v/>
      </c>
      <c r="T32" s="831" t="str">
        <f t="shared" si="2"/>
        <v/>
      </c>
      <c r="U32" s="831" t="str">
        <f t="shared" si="3"/>
        <v/>
      </c>
      <c r="V32" s="835" t="str">
        <f t="shared" si="4"/>
        <v/>
      </c>
      <c r="W32" s="823"/>
    </row>
    <row r="33" spans="1:23" ht="14.4" customHeight="1" x14ac:dyDescent="0.3">
      <c r="A33" s="880" t="s">
        <v>5157</v>
      </c>
      <c r="B33" s="831"/>
      <c r="C33" s="832"/>
      <c r="D33" s="833"/>
      <c r="E33" s="814">
        <v>1</v>
      </c>
      <c r="F33" s="815">
        <v>1.41</v>
      </c>
      <c r="G33" s="816">
        <v>3</v>
      </c>
      <c r="H33" s="817"/>
      <c r="I33" s="818"/>
      <c r="J33" s="827"/>
      <c r="K33" s="820">
        <v>2.25</v>
      </c>
      <c r="L33" s="817">
        <v>5</v>
      </c>
      <c r="M33" s="817">
        <v>42</v>
      </c>
      <c r="N33" s="821">
        <v>13.92</v>
      </c>
      <c r="O33" s="817" t="s">
        <v>5101</v>
      </c>
      <c r="P33" s="834" t="s">
        <v>5158</v>
      </c>
      <c r="Q33" s="822">
        <f t="shared" si="0"/>
        <v>0</v>
      </c>
      <c r="R33" s="822">
        <f t="shared" si="0"/>
        <v>0</v>
      </c>
      <c r="S33" s="831" t="str">
        <f t="shared" si="1"/>
        <v/>
      </c>
      <c r="T33" s="831" t="str">
        <f t="shared" si="2"/>
        <v/>
      </c>
      <c r="U33" s="831" t="str">
        <f t="shared" si="3"/>
        <v/>
      </c>
      <c r="V33" s="835" t="str">
        <f t="shared" si="4"/>
        <v/>
      </c>
      <c r="W33" s="823"/>
    </row>
    <row r="34" spans="1:23" ht="14.4" customHeight="1" x14ac:dyDescent="0.3">
      <c r="A34" s="880" t="s">
        <v>5159</v>
      </c>
      <c r="B34" s="831"/>
      <c r="C34" s="832"/>
      <c r="D34" s="833"/>
      <c r="E34" s="836"/>
      <c r="F34" s="818"/>
      <c r="G34" s="827"/>
      <c r="H34" s="814">
        <v>1</v>
      </c>
      <c r="I34" s="815">
        <v>3.31</v>
      </c>
      <c r="J34" s="816">
        <v>7</v>
      </c>
      <c r="K34" s="820">
        <v>0.53</v>
      </c>
      <c r="L34" s="817">
        <v>3</v>
      </c>
      <c r="M34" s="817">
        <v>23</v>
      </c>
      <c r="N34" s="821">
        <v>7.6</v>
      </c>
      <c r="O34" s="817" t="s">
        <v>5101</v>
      </c>
      <c r="P34" s="834" t="s">
        <v>5160</v>
      </c>
      <c r="Q34" s="822">
        <f t="shared" si="0"/>
        <v>1</v>
      </c>
      <c r="R34" s="822">
        <f t="shared" si="0"/>
        <v>3.31</v>
      </c>
      <c r="S34" s="831">
        <f t="shared" si="1"/>
        <v>7.6</v>
      </c>
      <c r="T34" s="831">
        <f t="shared" si="2"/>
        <v>7</v>
      </c>
      <c r="U34" s="831">
        <f t="shared" si="3"/>
        <v>-0.59999999999999964</v>
      </c>
      <c r="V34" s="835">
        <f t="shared" si="4"/>
        <v>0.92105263157894746</v>
      </c>
      <c r="W34" s="823"/>
    </row>
    <row r="35" spans="1:23" ht="14.4" customHeight="1" x14ac:dyDescent="0.3">
      <c r="A35" s="881" t="s">
        <v>5161</v>
      </c>
      <c r="B35" s="867">
        <v>1</v>
      </c>
      <c r="C35" s="868">
        <v>0.91</v>
      </c>
      <c r="D35" s="837">
        <v>9</v>
      </c>
      <c r="E35" s="869"/>
      <c r="F35" s="870"/>
      <c r="G35" s="828"/>
      <c r="H35" s="871"/>
      <c r="I35" s="872"/>
      <c r="J35" s="829"/>
      <c r="K35" s="873">
        <v>0.91</v>
      </c>
      <c r="L35" s="874">
        <v>3</v>
      </c>
      <c r="M35" s="874">
        <v>30</v>
      </c>
      <c r="N35" s="875">
        <v>9.91</v>
      </c>
      <c r="O35" s="874" t="s">
        <v>5101</v>
      </c>
      <c r="P35" s="876" t="s">
        <v>5162</v>
      </c>
      <c r="Q35" s="877">
        <f t="shared" si="0"/>
        <v>-1</v>
      </c>
      <c r="R35" s="877">
        <f t="shared" si="0"/>
        <v>-0.91</v>
      </c>
      <c r="S35" s="867" t="str">
        <f t="shared" si="1"/>
        <v/>
      </c>
      <c r="T35" s="867" t="str">
        <f t="shared" si="2"/>
        <v/>
      </c>
      <c r="U35" s="867" t="str">
        <f t="shared" si="3"/>
        <v/>
      </c>
      <c r="V35" s="878" t="str">
        <f t="shared" si="4"/>
        <v/>
      </c>
      <c r="W35" s="830"/>
    </row>
    <row r="36" spans="1:23" ht="14.4" customHeight="1" x14ac:dyDescent="0.3">
      <c r="A36" s="880" t="s">
        <v>5163</v>
      </c>
      <c r="B36" s="824">
        <v>1</v>
      </c>
      <c r="C36" s="825">
        <v>2.4</v>
      </c>
      <c r="D36" s="826">
        <v>2</v>
      </c>
      <c r="E36" s="836"/>
      <c r="F36" s="818"/>
      <c r="G36" s="827"/>
      <c r="H36" s="817"/>
      <c r="I36" s="818"/>
      <c r="J36" s="827"/>
      <c r="K36" s="820">
        <v>3.09</v>
      </c>
      <c r="L36" s="817">
        <v>3</v>
      </c>
      <c r="M36" s="817">
        <v>30</v>
      </c>
      <c r="N36" s="821">
        <v>10.119999999999999</v>
      </c>
      <c r="O36" s="817" t="s">
        <v>5101</v>
      </c>
      <c r="P36" s="834" t="s">
        <v>5164</v>
      </c>
      <c r="Q36" s="822">
        <f t="shared" si="0"/>
        <v>-1</v>
      </c>
      <c r="R36" s="822">
        <f t="shared" si="0"/>
        <v>-2.4</v>
      </c>
      <c r="S36" s="831" t="str">
        <f t="shared" si="1"/>
        <v/>
      </c>
      <c r="T36" s="831" t="str">
        <f t="shared" si="2"/>
        <v/>
      </c>
      <c r="U36" s="831" t="str">
        <f t="shared" si="3"/>
        <v/>
      </c>
      <c r="V36" s="835" t="str">
        <f t="shared" si="4"/>
        <v/>
      </c>
      <c r="W36" s="823"/>
    </row>
    <row r="37" spans="1:23" ht="14.4" customHeight="1" x14ac:dyDescent="0.3">
      <c r="A37" s="880" t="s">
        <v>5165</v>
      </c>
      <c r="B37" s="824">
        <v>2</v>
      </c>
      <c r="C37" s="825">
        <v>8.34</v>
      </c>
      <c r="D37" s="826">
        <v>13.5</v>
      </c>
      <c r="E37" s="836">
        <v>1</v>
      </c>
      <c r="F37" s="818">
        <v>8.83</v>
      </c>
      <c r="G37" s="827">
        <v>4</v>
      </c>
      <c r="H37" s="817"/>
      <c r="I37" s="818"/>
      <c r="J37" s="827"/>
      <c r="K37" s="820">
        <v>1.83</v>
      </c>
      <c r="L37" s="817">
        <v>3</v>
      </c>
      <c r="M37" s="817">
        <v>31</v>
      </c>
      <c r="N37" s="821">
        <v>10.23</v>
      </c>
      <c r="O37" s="817" t="s">
        <v>5101</v>
      </c>
      <c r="P37" s="834" t="s">
        <v>5166</v>
      </c>
      <c r="Q37" s="822">
        <f t="shared" si="0"/>
        <v>-2</v>
      </c>
      <c r="R37" s="822">
        <f t="shared" si="0"/>
        <v>-8.34</v>
      </c>
      <c r="S37" s="831" t="str">
        <f t="shared" si="1"/>
        <v/>
      </c>
      <c r="T37" s="831" t="str">
        <f t="shared" si="2"/>
        <v/>
      </c>
      <c r="U37" s="831" t="str">
        <f t="shared" si="3"/>
        <v/>
      </c>
      <c r="V37" s="835" t="str">
        <f t="shared" si="4"/>
        <v/>
      </c>
      <c r="W37" s="823"/>
    </row>
    <row r="38" spans="1:23" ht="14.4" customHeight="1" x14ac:dyDescent="0.3">
      <c r="A38" s="880" t="s">
        <v>5167</v>
      </c>
      <c r="B38" s="824">
        <v>2</v>
      </c>
      <c r="C38" s="825">
        <v>10.87</v>
      </c>
      <c r="D38" s="826">
        <v>7.5</v>
      </c>
      <c r="E38" s="836">
        <v>1</v>
      </c>
      <c r="F38" s="818">
        <v>5.89</v>
      </c>
      <c r="G38" s="827">
        <v>8</v>
      </c>
      <c r="H38" s="817"/>
      <c r="I38" s="818"/>
      <c r="J38" s="827"/>
      <c r="K38" s="820">
        <v>5.89</v>
      </c>
      <c r="L38" s="817">
        <v>7</v>
      </c>
      <c r="M38" s="817">
        <v>66</v>
      </c>
      <c r="N38" s="821">
        <v>21.95</v>
      </c>
      <c r="O38" s="817" t="s">
        <v>5101</v>
      </c>
      <c r="P38" s="834" t="s">
        <v>5168</v>
      </c>
      <c r="Q38" s="822">
        <f t="shared" si="0"/>
        <v>-2</v>
      </c>
      <c r="R38" s="822">
        <f t="shared" si="0"/>
        <v>-10.87</v>
      </c>
      <c r="S38" s="831" t="str">
        <f t="shared" si="1"/>
        <v/>
      </c>
      <c r="T38" s="831" t="str">
        <f t="shared" si="2"/>
        <v/>
      </c>
      <c r="U38" s="831" t="str">
        <f t="shared" si="3"/>
        <v/>
      </c>
      <c r="V38" s="835" t="str">
        <f t="shared" si="4"/>
        <v/>
      </c>
      <c r="W38" s="823"/>
    </row>
    <row r="39" spans="1:23" ht="14.4" customHeight="1" x14ac:dyDescent="0.3">
      <c r="A39" s="880" t="s">
        <v>5169</v>
      </c>
      <c r="B39" s="831">
        <v>6</v>
      </c>
      <c r="C39" s="832">
        <v>9.93</v>
      </c>
      <c r="D39" s="833">
        <v>11.2</v>
      </c>
      <c r="E39" s="814">
        <v>6</v>
      </c>
      <c r="F39" s="815">
        <v>12.19</v>
      </c>
      <c r="G39" s="816">
        <v>5.2</v>
      </c>
      <c r="H39" s="817">
        <v>3</v>
      </c>
      <c r="I39" s="818">
        <v>5.99</v>
      </c>
      <c r="J39" s="827">
        <v>3.3</v>
      </c>
      <c r="K39" s="820">
        <v>2.02</v>
      </c>
      <c r="L39" s="817">
        <v>4</v>
      </c>
      <c r="M39" s="817">
        <v>38</v>
      </c>
      <c r="N39" s="821">
        <v>12.73</v>
      </c>
      <c r="O39" s="817" t="s">
        <v>5101</v>
      </c>
      <c r="P39" s="834" t="s">
        <v>5170</v>
      </c>
      <c r="Q39" s="822">
        <f t="shared" si="0"/>
        <v>-3</v>
      </c>
      <c r="R39" s="822">
        <f t="shared" si="0"/>
        <v>-3.9399999999999995</v>
      </c>
      <c r="S39" s="831">
        <f t="shared" si="1"/>
        <v>38.19</v>
      </c>
      <c r="T39" s="831">
        <f t="shared" si="2"/>
        <v>9.8999999999999986</v>
      </c>
      <c r="U39" s="831">
        <f t="shared" si="3"/>
        <v>-28.29</v>
      </c>
      <c r="V39" s="835">
        <f t="shared" si="4"/>
        <v>0.2592301649646504</v>
      </c>
      <c r="W39" s="823"/>
    </row>
    <row r="40" spans="1:23" ht="14.4" customHeight="1" x14ac:dyDescent="0.3">
      <c r="A40" s="880" t="s">
        <v>5171</v>
      </c>
      <c r="B40" s="824">
        <v>1</v>
      </c>
      <c r="C40" s="825">
        <v>0.73</v>
      </c>
      <c r="D40" s="826">
        <v>2</v>
      </c>
      <c r="E40" s="836"/>
      <c r="F40" s="818"/>
      <c r="G40" s="827"/>
      <c r="H40" s="817"/>
      <c r="I40" s="818"/>
      <c r="J40" s="827"/>
      <c r="K40" s="820">
        <v>1.0900000000000001</v>
      </c>
      <c r="L40" s="817">
        <v>3</v>
      </c>
      <c r="M40" s="817">
        <v>24</v>
      </c>
      <c r="N40" s="821">
        <v>7.91</v>
      </c>
      <c r="O40" s="817" t="s">
        <v>5101</v>
      </c>
      <c r="P40" s="834" t="s">
        <v>5172</v>
      </c>
      <c r="Q40" s="822">
        <f t="shared" si="0"/>
        <v>-1</v>
      </c>
      <c r="R40" s="822">
        <f t="shared" si="0"/>
        <v>-0.73</v>
      </c>
      <c r="S40" s="831" t="str">
        <f t="shared" si="1"/>
        <v/>
      </c>
      <c r="T40" s="831" t="str">
        <f t="shared" si="2"/>
        <v/>
      </c>
      <c r="U40" s="831" t="str">
        <f t="shared" si="3"/>
        <v/>
      </c>
      <c r="V40" s="835" t="str">
        <f t="shared" si="4"/>
        <v/>
      </c>
      <c r="W40" s="823"/>
    </row>
    <row r="41" spans="1:23" ht="14.4" customHeight="1" x14ac:dyDescent="0.3">
      <c r="A41" s="880" t="s">
        <v>5173</v>
      </c>
      <c r="B41" s="831"/>
      <c r="C41" s="832"/>
      <c r="D41" s="833"/>
      <c r="E41" s="836"/>
      <c r="F41" s="818"/>
      <c r="G41" s="827"/>
      <c r="H41" s="814">
        <v>1</v>
      </c>
      <c r="I41" s="815">
        <v>4.18</v>
      </c>
      <c r="J41" s="816">
        <v>1</v>
      </c>
      <c r="K41" s="820">
        <v>4.8499999999999996</v>
      </c>
      <c r="L41" s="817">
        <v>5</v>
      </c>
      <c r="M41" s="817">
        <v>48</v>
      </c>
      <c r="N41" s="821">
        <v>16.04</v>
      </c>
      <c r="O41" s="817" t="s">
        <v>5101</v>
      </c>
      <c r="P41" s="834" t="s">
        <v>5174</v>
      </c>
      <c r="Q41" s="822">
        <f t="shared" si="0"/>
        <v>1</v>
      </c>
      <c r="R41" s="822">
        <f t="shared" si="0"/>
        <v>4.18</v>
      </c>
      <c r="S41" s="831">
        <f t="shared" si="1"/>
        <v>16.04</v>
      </c>
      <c r="T41" s="831">
        <f t="shared" si="2"/>
        <v>1</v>
      </c>
      <c r="U41" s="831">
        <f t="shared" si="3"/>
        <v>-15.04</v>
      </c>
      <c r="V41" s="835">
        <f t="shared" si="4"/>
        <v>6.2344139650872821E-2</v>
      </c>
      <c r="W41" s="823"/>
    </row>
    <row r="42" spans="1:23" ht="14.4" customHeight="1" x14ac:dyDescent="0.3">
      <c r="A42" s="880" t="s">
        <v>5175</v>
      </c>
      <c r="B42" s="831"/>
      <c r="C42" s="832"/>
      <c r="D42" s="833"/>
      <c r="E42" s="814">
        <v>5</v>
      </c>
      <c r="F42" s="815">
        <v>2.15</v>
      </c>
      <c r="G42" s="816">
        <v>1.8</v>
      </c>
      <c r="H42" s="817">
        <v>3</v>
      </c>
      <c r="I42" s="818">
        <v>1.76</v>
      </c>
      <c r="J42" s="827">
        <v>1.7</v>
      </c>
      <c r="K42" s="820">
        <v>0.85</v>
      </c>
      <c r="L42" s="817">
        <v>3</v>
      </c>
      <c r="M42" s="817">
        <v>23</v>
      </c>
      <c r="N42" s="821">
        <v>7.67</v>
      </c>
      <c r="O42" s="817" t="s">
        <v>5101</v>
      </c>
      <c r="P42" s="834" t="s">
        <v>5176</v>
      </c>
      <c r="Q42" s="822">
        <f t="shared" si="0"/>
        <v>3</v>
      </c>
      <c r="R42" s="822">
        <f t="shared" si="0"/>
        <v>1.76</v>
      </c>
      <c r="S42" s="831">
        <f t="shared" si="1"/>
        <v>23.009999999999998</v>
      </c>
      <c r="T42" s="831">
        <f t="shared" si="2"/>
        <v>5.0999999999999996</v>
      </c>
      <c r="U42" s="831">
        <f t="shared" si="3"/>
        <v>-17.909999999999997</v>
      </c>
      <c r="V42" s="835">
        <f t="shared" si="4"/>
        <v>0.22164276401564537</v>
      </c>
      <c r="W42" s="823"/>
    </row>
    <row r="43" spans="1:23" ht="14.4" customHeight="1" x14ac:dyDescent="0.3">
      <c r="A43" s="880" t="s">
        <v>5177</v>
      </c>
      <c r="B43" s="831"/>
      <c r="C43" s="832"/>
      <c r="D43" s="833"/>
      <c r="E43" s="814">
        <v>1</v>
      </c>
      <c r="F43" s="815">
        <v>5.8</v>
      </c>
      <c r="G43" s="816">
        <v>3</v>
      </c>
      <c r="H43" s="817"/>
      <c r="I43" s="818"/>
      <c r="J43" s="827"/>
      <c r="K43" s="820">
        <v>4.07</v>
      </c>
      <c r="L43" s="817">
        <v>5</v>
      </c>
      <c r="M43" s="817">
        <v>44</v>
      </c>
      <c r="N43" s="821">
        <v>14.57</v>
      </c>
      <c r="O43" s="817" t="s">
        <v>5101</v>
      </c>
      <c r="P43" s="834" t="s">
        <v>5178</v>
      </c>
      <c r="Q43" s="822">
        <f t="shared" si="0"/>
        <v>0</v>
      </c>
      <c r="R43" s="822">
        <f t="shared" si="0"/>
        <v>0</v>
      </c>
      <c r="S43" s="831" t="str">
        <f t="shared" si="1"/>
        <v/>
      </c>
      <c r="T43" s="831" t="str">
        <f t="shared" si="2"/>
        <v/>
      </c>
      <c r="U43" s="831" t="str">
        <f t="shared" si="3"/>
        <v/>
      </c>
      <c r="V43" s="835" t="str">
        <f t="shared" si="4"/>
        <v/>
      </c>
      <c r="W43" s="823"/>
    </row>
    <row r="44" spans="1:23" ht="14.4" customHeight="1" x14ac:dyDescent="0.3">
      <c r="A44" s="880" t="s">
        <v>5179</v>
      </c>
      <c r="B44" s="831"/>
      <c r="C44" s="832"/>
      <c r="D44" s="833"/>
      <c r="E44" s="836"/>
      <c r="F44" s="818"/>
      <c r="G44" s="827"/>
      <c r="H44" s="814">
        <v>1</v>
      </c>
      <c r="I44" s="815">
        <v>37.340000000000003</v>
      </c>
      <c r="J44" s="816">
        <v>30</v>
      </c>
      <c r="K44" s="820">
        <v>37.340000000000003</v>
      </c>
      <c r="L44" s="817">
        <v>15</v>
      </c>
      <c r="M44" s="817">
        <v>132</v>
      </c>
      <c r="N44" s="821">
        <v>43.98</v>
      </c>
      <c r="O44" s="817" t="s">
        <v>5101</v>
      </c>
      <c r="P44" s="834" t="s">
        <v>5180</v>
      </c>
      <c r="Q44" s="822">
        <f t="shared" si="0"/>
        <v>1</v>
      </c>
      <c r="R44" s="822">
        <f t="shared" si="0"/>
        <v>37.340000000000003</v>
      </c>
      <c r="S44" s="831">
        <f t="shared" si="1"/>
        <v>43.98</v>
      </c>
      <c r="T44" s="831">
        <f t="shared" si="2"/>
        <v>30</v>
      </c>
      <c r="U44" s="831">
        <f t="shared" si="3"/>
        <v>-13.979999999999997</v>
      </c>
      <c r="V44" s="835">
        <f t="shared" si="4"/>
        <v>0.68212824010914053</v>
      </c>
      <c r="W44" s="823"/>
    </row>
    <row r="45" spans="1:23" ht="14.4" customHeight="1" x14ac:dyDescent="0.3">
      <c r="A45" s="880" t="s">
        <v>5181</v>
      </c>
      <c r="B45" s="824">
        <v>1</v>
      </c>
      <c r="C45" s="825">
        <v>23.68</v>
      </c>
      <c r="D45" s="826">
        <v>28</v>
      </c>
      <c r="E45" s="836"/>
      <c r="F45" s="818"/>
      <c r="G45" s="827"/>
      <c r="H45" s="817"/>
      <c r="I45" s="818"/>
      <c r="J45" s="827"/>
      <c r="K45" s="820">
        <v>23.68</v>
      </c>
      <c r="L45" s="817">
        <v>10</v>
      </c>
      <c r="M45" s="817">
        <v>87</v>
      </c>
      <c r="N45" s="821">
        <v>28.98</v>
      </c>
      <c r="O45" s="817" t="s">
        <v>5101</v>
      </c>
      <c r="P45" s="834" t="s">
        <v>5182</v>
      </c>
      <c r="Q45" s="822">
        <f t="shared" si="0"/>
        <v>-1</v>
      </c>
      <c r="R45" s="822">
        <f t="shared" si="0"/>
        <v>-23.68</v>
      </c>
      <c r="S45" s="831" t="str">
        <f t="shared" si="1"/>
        <v/>
      </c>
      <c r="T45" s="831" t="str">
        <f t="shared" si="2"/>
        <v/>
      </c>
      <c r="U45" s="831" t="str">
        <f t="shared" si="3"/>
        <v/>
      </c>
      <c r="V45" s="835" t="str">
        <f t="shared" si="4"/>
        <v/>
      </c>
      <c r="W45" s="823"/>
    </row>
    <row r="46" spans="1:23" ht="14.4" customHeight="1" x14ac:dyDescent="0.3">
      <c r="A46" s="880" t="s">
        <v>5183</v>
      </c>
      <c r="B46" s="831"/>
      <c r="C46" s="832"/>
      <c r="D46" s="833"/>
      <c r="E46" s="814">
        <v>2</v>
      </c>
      <c r="F46" s="815">
        <v>19.11</v>
      </c>
      <c r="G46" s="816">
        <v>21</v>
      </c>
      <c r="H46" s="817"/>
      <c r="I46" s="818"/>
      <c r="J46" s="827"/>
      <c r="K46" s="820">
        <v>9.25</v>
      </c>
      <c r="L46" s="817">
        <v>5</v>
      </c>
      <c r="M46" s="817">
        <v>49</v>
      </c>
      <c r="N46" s="821">
        <v>16.18</v>
      </c>
      <c r="O46" s="817" t="s">
        <v>5101</v>
      </c>
      <c r="P46" s="834" t="s">
        <v>5184</v>
      </c>
      <c r="Q46" s="822">
        <f t="shared" si="0"/>
        <v>0</v>
      </c>
      <c r="R46" s="822">
        <f t="shared" si="0"/>
        <v>0</v>
      </c>
      <c r="S46" s="831" t="str">
        <f t="shared" si="1"/>
        <v/>
      </c>
      <c r="T46" s="831" t="str">
        <f t="shared" si="2"/>
        <v/>
      </c>
      <c r="U46" s="831" t="str">
        <f t="shared" si="3"/>
        <v/>
      </c>
      <c r="V46" s="835" t="str">
        <f t="shared" si="4"/>
        <v/>
      </c>
      <c r="W46" s="823"/>
    </row>
    <row r="47" spans="1:23" ht="14.4" customHeight="1" x14ac:dyDescent="0.3">
      <c r="A47" s="880" t="s">
        <v>5185</v>
      </c>
      <c r="B47" s="831"/>
      <c r="C47" s="832"/>
      <c r="D47" s="833"/>
      <c r="E47" s="814">
        <v>1</v>
      </c>
      <c r="F47" s="815">
        <v>6.85</v>
      </c>
      <c r="G47" s="816">
        <v>1</v>
      </c>
      <c r="H47" s="817"/>
      <c r="I47" s="818"/>
      <c r="J47" s="827"/>
      <c r="K47" s="820">
        <v>3.18</v>
      </c>
      <c r="L47" s="817">
        <v>1</v>
      </c>
      <c r="M47" s="817">
        <v>6</v>
      </c>
      <c r="N47" s="821">
        <v>2.06</v>
      </c>
      <c r="O47" s="817" t="s">
        <v>5101</v>
      </c>
      <c r="P47" s="834" t="s">
        <v>5186</v>
      </c>
      <c r="Q47" s="822">
        <f t="shared" si="0"/>
        <v>0</v>
      </c>
      <c r="R47" s="822">
        <f t="shared" si="0"/>
        <v>0</v>
      </c>
      <c r="S47" s="831" t="str">
        <f t="shared" si="1"/>
        <v/>
      </c>
      <c r="T47" s="831" t="str">
        <f t="shared" si="2"/>
        <v/>
      </c>
      <c r="U47" s="831" t="str">
        <f t="shared" si="3"/>
        <v/>
      </c>
      <c r="V47" s="835" t="str">
        <f t="shared" si="4"/>
        <v/>
      </c>
      <c r="W47" s="823"/>
    </row>
    <row r="48" spans="1:23" ht="14.4" customHeight="1" thickBot="1" x14ac:dyDescent="0.35">
      <c r="A48" s="882" t="s">
        <v>5187</v>
      </c>
      <c r="B48" s="883"/>
      <c r="C48" s="884"/>
      <c r="D48" s="885"/>
      <c r="E48" s="886">
        <v>1</v>
      </c>
      <c r="F48" s="887">
        <v>3.78</v>
      </c>
      <c r="G48" s="888">
        <v>5</v>
      </c>
      <c r="H48" s="889"/>
      <c r="I48" s="890"/>
      <c r="J48" s="891"/>
      <c r="K48" s="892">
        <v>4.42</v>
      </c>
      <c r="L48" s="889">
        <v>6</v>
      </c>
      <c r="M48" s="889">
        <v>56</v>
      </c>
      <c r="N48" s="893">
        <v>18.690000000000001</v>
      </c>
      <c r="O48" s="889" t="s">
        <v>5101</v>
      </c>
      <c r="P48" s="894" t="s">
        <v>5188</v>
      </c>
      <c r="Q48" s="895">
        <f t="shared" si="0"/>
        <v>0</v>
      </c>
      <c r="R48" s="895">
        <f t="shared" si="0"/>
        <v>0</v>
      </c>
      <c r="S48" s="883" t="str">
        <f t="shared" si="1"/>
        <v/>
      </c>
      <c r="T48" s="883" t="str">
        <f t="shared" si="2"/>
        <v/>
      </c>
      <c r="U48" s="883" t="str">
        <f t="shared" si="3"/>
        <v/>
      </c>
      <c r="V48" s="896" t="str">
        <f t="shared" si="4"/>
        <v/>
      </c>
      <c r="W48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9:Q1048576">
    <cfRule type="cellIs" dxfId="12" priority="9" stopIfTrue="1" operator="lessThan">
      <formula>0</formula>
    </cfRule>
  </conditionalFormatting>
  <conditionalFormatting sqref="U49:U1048576">
    <cfRule type="cellIs" dxfId="11" priority="8" stopIfTrue="1" operator="greaterThan">
      <formula>0</formula>
    </cfRule>
  </conditionalFormatting>
  <conditionalFormatting sqref="V49:V1048576">
    <cfRule type="cellIs" dxfId="10" priority="7" stopIfTrue="1" operator="greaterThan">
      <formula>1</formula>
    </cfRule>
  </conditionalFormatting>
  <conditionalFormatting sqref="V49:V1048576">
    <cfRule type="cellIs" dxfId="9" priority="4" stopIfTrue="1" operator="greaterThan">
      <formula>1</formula>
    </cfRule>
  </conditionalFormatting>
  <conditionalFormatting sqref="U49:U1048576">
    <cfRule type="cellIs" dxfId="8" priority="5" stopIfTrue="1" operator="greaterThan">
      <formula>0</formula>
    </cfRule>
  </conditionalFormatting>
  <conditionalFormatting sqref="Q49:Q1048576">
    <cfRule type="cellIs" dxfId="7" priority="6" stopIfTrue="1" operator="lessThan">
      <formula>0</formula>
    </cfRule>
  </conditionalFormatting>
  <conditionalFormatting sqref="V5:V48">
    <cfRule type="cellIs" dxfId="6" priority="1" stopIfTrue="1" operator="greaterThan">
      <formula>1</formula>
    </cfRule>
  </conditionalFormatting>
  <conditionalFormatting sqref="U5:U48">
    <cfRule type="cellIs" dxfId="5" priority="2" stopIfTrue="1" operator="greaterThan">
      <formula>0</formula>
    </cfRule>
  </conditionalFormatting>
  <conditionalFormatting sqref="Q5:Q4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3544417</v>
      </c>
      <c r="C3" s="352">
        <f t="shared" ref="C3:L3" si="0">SUBTOTAL(9,C6:C1048576)</f>
        <v>9</v>
      </c>
      <c r="D3" s="352">
        <f t="shared" si="0"/>
        <v>2819555</v>
      </c>
      <c r="E3" s="352">
        <f t="shared" si="0"/>
        <v>5.4229639581050417</v>
      </c>
      <c r="F3" s="352">
        <f t="shared" si="0"/>
        <v>2596628</v>
      </c>
      <c r="G3" s="355">
        <f>IF(B3&lt;&gt;0,F3/B3,"")</f>
        <v>0.73259664424360904</v>
      </c>
      <c r="H3" s="351">
        <f t="shared" si="0"/>
        <v>265459.69</v>
      </c>
      <c r="I3" s="352">
        <f t="shared" si="0"/>
        <v>1</v>
      </c>
      <c r="J3" s="352">
        <f t="shared" si="0"/>
        <v>386316.68000000005</v>
      </c>
      <c r="K3" s="352">
        <f t="shared" si="0"/>
        <v>1.4552743582274208</v>
      </c>
      <c r="L3" s="352">
        <f t="shared" si="0"/>
        <v>47294.81</v>
      </c>
      <c r="M3" s="353">
        <f>IF(H3&lt;&gt;0,L3/H3,"")</f>
        <v>0.17816192733442882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8" t="s">
        <v>2</v>
      </c>
      <c r="H5" s="899">
        <v>2013</v>
      </c>
      <c r="I5" s="900"/>
      <c r="J5" s="900">
        <v>2014</v>
      </c>
      <c r="K5" s="900"/>
      <c r="L5" s="900">
        <v>2015</v>
      </c>
      <c r="M5" s="788" t="s">
        <v>2</v>
      </c>
    </row>
    <row r="6" spans="1:13" ht="14.4" customHeight="1" x14ac:dyDescent="0.3">
      <c r="A6" s="750" t="s">
        <v>4525</v>
      </c>
      <c r="B6" s="792"/>
      <c r="C6" s="736"/>
      <c r="D6" s="792">
        <v>258</v>
      </c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2360</v>
      </c>
      <c r="B7" s="793">
        <v>742</v>
      </c>
      <c r="C7" s="661">
        <v>1</v>
      </c>
      <c r="D7" s="793"/>
      <c r="E7" s="661"/>
      <c r="F7" s="793"/>
      <c r="G7" s="677"/>
      <c r="H7" s="793"/>
      <c r="I7" s="661"/>
      <c r="J7" s="793"/>
      <c r="K7" s="661"/>
      <c r="L7" s="793"/>
      <c r="M7" s="700"/>
    </row>
    <row r="8" spans="1:13" ht="14.4" customHeight="1" x14ac:dyDescent="0.3">
      <c r="A8" s="687" t="s">
        <v>4538</v>
      </c>
      <c r="B8" s="793">
        <v>2698</v>
      </c>
      <c r="C8" s="661">
        <v>1</v>
      </c>
      <c r="D8" s="793"/>
      <c r="E8" s="661"/>
      <c r="F8" s="793">
        <v>1262</v>
      </c>
      <c r="G8" s="677">
        <v>0.46775389177168275</v>
      </c>
      <c r="H8" s="793"/>
      <c r="I8" s="661"/>
      <c r="J8" s="793"/>
      <c r="K8" s="661"/>
      <c r="L8" s="793"/>
      <c r="M8" s="700"/>
    </row>
    <row r="9" spans="1:13" ht="14.4" customHeight="1" x14ac:dyDescent="0.3">
      <c r="A9" s="687" t="s">
        <v>5190</v>
      </c>
      <c r="B9" s="793"/>
      <c r="C9" s="661"/>
      <c r="D9" s="793"/>
      <c r="E9" s="661"/>
      <c r="F9" s="793">
        <v>2252</v>
      </c>
      <c r="G9" s="677"/>
      <c r="H9" s="793"/>
      <c r="I9" s="661"/>
      <c r="J9" s="793"/>
      <c r="K9" s="661"/>
      <c r="L9" s="793">
        <v>957.6</v>
      </c>
      <c r="M9" s="700"/>
    </row>
    <row r="10" spans="1:13" ht="14.4" customHeight="1" x14ac:dyDescent="0.3">
      <c r="A10" s="687" t="s">
        <v>4547</v>
      </c>
      <c r="B10" s="793">
        <v>189560</v>
      </c>
      <c r="C10" s="661">
        <v>1</v>
      </c>
      <c r="D10" s="793">
        <v>152529</v>
      </c>
      <c r="E10" s="661">
        <v>0.80464760497995358</v>
      </c>
      <c r="F10" s="793">
        <v>240178</v>
      </c>
      <c r="G10" s="677">
        <v>1.2670289090525428</v>
      </c>
      <c r="H10" s="793"/>
      <c r="I10" s="661"/>
      <c r="J10" s="793"/>
      <c r="K10" s="661"/>
      <c r="L10" s="793"/>
      <c r="M10" s="700"/>
    </row>
    <row r="11" spans="1:13" ht="14.4" customHeight="1" x14ac:dyDescent="0.3">
      <c r="A11" s="687" t="s">
        <v>5191</v>
      </c>
      <c r="B11" s="793">
        <v>1679023</v>
      </c>
      <c r="C11" s="661">
        <v>1</v>
      </c>
      <c r="D11" s="793">
        <v>1170772</v>
      </c>
      <c r="E11" s="661">
        <v>0.6972936046736703</v>
      </c>
      <c r="F11" s="793">
        <v>1305223</v>
      </c>
      <c r="G11" s="677">
        <v>0.77737053036200221</v>
      </c>
      <c r="H11" s="793"/>
      <c r="I11" s="661"/>
      <c r="J11" s="793"/>
      <c r="K11" s="661"/>
      <c r="L11" s="793"/>
      <c r="M11" s="700"/>
    </row>
    <row r="12" spans="1:13" ht="14.4" customHeight="1" x14ac:dyDescent="0.3">
      <c r="A12" s="687" t="s">
        <v>5192</v>
      </c>
      <c r="B12" s="793">
        <v>634267</v>
      </c>
      <c r="C12" s="661">
        <v>1</v>
      </c>
      <c r="D12" s="793">
        <v>660270</v>
      </c>
      <c r="E12" s="661">
        <v>1.0409969303148359</v>
      </c>
      <c r="F12" s="793">
        <v>363861</v>
      </c>
      <c r="G12" s="677">
        <v>0.5736716556276773</v>
      </c>
      <c r="H12" s="793">
        <v>265459.69</v>
      </c>
      <c r="I12" s="661">
        <v>1</v>
      </c>
      <c r="J12" s="793">
        <v>386316.68000000005</v>
      </c>
      <c r="K12" s="661">
        <v>1.4552743582274208</v>
      </c>
      <c r="L12" s="793">
        <v>46337.21</v>
      </c>
      <c r="M12" s="700">
        <v>0.17455459998465303</v>
      </c>
    </row>
    <row r="13" spans="1:13" ht="14.4" customHeight="1" x14ac:dyDescent="0.3">
      <c r="A13" s="687" t="s">
        <v>5193</v>
      </c>
      <c r="B13" s="793">
        <v>185200</v>
      </c>
      <c r="C13" s="661">
        <v>1</v>
      </c>
      <c r="D13" s="793">
        <v>248220</v>
      </c>
      <c r="E13" s="661">
        <v>1.340280777537797</v>
      </c>
      <c r="F13" s="793">
        <v>186288</v>
      </c>
      <c r="G13" s="677">
        <v>1.0058747300215982</v>
      </c>
      <c r="H13" s="793"/>
      <c r="I13" s="661"/>
      <c r="J13" s="793"/>
      <c r="K13" s="661"/>
      <c r="L13" s="793"/>
      <c r="M13" s="700"/>
    </row>
    <row r="14" spans="1:13" ht="14.4" customHeight="1" x14ac:dyDescent="0.3">
      <c r="A14" s="687" t="s">
        <v>5194</v>
      </c>
      <c r="B14" s="793">
        <v>174707</v>
      </c>
      <c r="C14" s="661">
        <v>1</v>
      </c>
      <c r="D14" s="793">
        <v>75010</v>
      </c>
      <c r="E14" s="661">
        <v>0.42934742168316092</v>
      </c>
      <c r="F14" s="793">
        <v>51211</v>
      </c>
      <c r="G14" s="677">
        <v>0.29312506081610928</v>
      </c>
      <c r="H14" s="793"/>
      <c r="I14" s="661"/>
      <c r="J14" s="793"/>
      <c r="K14" s="661"/>
      <c r="L14" s="793"/>
      <c r="M14" s="700"/>
    </row>
    <row r="15" spans="1:13" ht="14.4" customHeight="1" x14ac:dyDescent="0.3">
      <c r="A15" s="687" t="s">
        <v>5195</v>
      </c>
      <c r="B15" s="793">
        <v>427192</v>
      </c>
      <c r="C15" s="661">
        <v>1</v>
      </c>
      <c r="D15" s="793">
        <v>463414</v>
      </c>
      <c r="E15" s="661">
        <v>1.0847909136875222</v>
      </c>
      <c r="F15" s="793">
        <v>440841</v>
      </c>
      <c r="G15" s="677">
        <v>1.0319505046910991</v>
      </c>
      <c r="H15" s="793"/>
      <c r="I15" s="661"/>
      <c r="J15" s="793"/>
      <c r="K15" s="661"/>
      <c r="L15" s="793"/>
      <c r="M15" s="700"/>
    </row>
    <row r="16" spans="1:13" ht="14.4" customHeight="1" x14ac:dyDescent="0.3">
      <c r="A16" s="687" t="s">
        <v>5196</v>
      </c>
      <c r="B16" s="793">
        <v>251028</v>
      </c>
      <c r="C16" s="661">
        <v>1</v>
      </c>
      <c r="D16" s="793">
        <v>6428</v>
      </c>
      <c r="E16" s="661">
        <v>2.5606705228102045E-2</v>
      </c>
      <c r="F16" s="793">
        <v>5512</v>
      </c>
      <c r="G16" s="677">
        <v>2.1957709896903932E-2</v>
      </c>
      <c r="H16" s="793"/>
      <c r="I16" s="661"/>
      <c r="J16" s="793"/>
      <c r="K16" s="661"/>
      <c r="L16" s="793"/>
      <c r="M16" s="700"/>
    </row>
    <row r="17" spans="1:13" ht="14.4" customHeight="1" thickBot="1" x14ac:dyDescent="0.35">
      <c r="A17" s="795" t="s">
        <v>5197</v>
      </c>
      <c r="B17" s="794"/>
      <c r="C17" s="667"/>
      <c r="D17" s="794">
        <v>42654</v>
      </c>
      <c r="E17" s="667"/>
      <c r="F17" s="794"/>
      <c r="G17" s="678"/>
      <c r="H17" s="794"/>
      <c r="I17" s="667"/>
      <c r="J17" s="794"/>
      <c r="K17" s="667"/>
      <c r="L17" s="794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5813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42137.669999999984</v>
      </c>
      <c r="G3" s="215">
        <f t="shared" si="0"/>
        <v>3809876.6900000004</v>
      </c>
      <c r="H3" s="216"/>
      <c r="I3" s="216"/>
      <c r="J3" s="211">
        <f t="shared" si="0"/>
        <v>29098.129999999994</v>
      </c>
      <c r="K3" s="215">
        <f t="shared" si="0"/>
        <v>3205871.6799999997</v>
      </c>
      <c r="L3" s="216"/>
      <c r="M3" s="216"/>
      <c r="N3" s="211">
        <f t="shared" si="0"/>
        <v>34131.07</v>
      </c>
      <c r="O3" s="215">
        <f t="shared" si="0"/>
        <v>2643922.81</v>
      </c>
      <c r="P3" s="181">
        <f>IF(G3=0,"",O3/G3)</f>
        <v>0.69396545482420846</v>
      </c>
      <c r="Q3" s="213">
        <f>IF(N3=0,"",O3/N3)</f>
        <v>77.463812590698154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4550</v>
      </c>
      <c r="B6" s="736" t="s">
        <v>5198</v>
      </c>
      <c r="C6" s="736" t="s">
        <v>4441</v>
      </c>
      <c r="D6" s="736" t="s">
        <v>5199</v>
      </c>
      <c r="E6" s="736" t="s">
        <v>5200</v>
      </c>
      <c r="F6" s="229"/>
      <c r="G6" s="229"/>
      <c r="H6" s="229"/>
      <c r="I6" s="229"/>
      <c r="J6" s="229">
        <v>1</v>
      </c>
      <c r="K6" s="229">
        <v>258</v>
      </c>
      <c r="L6" s="229"/>
      <c r="M6" s="229">
        <v>258</v>
      </c>
      <c r="N6" s="229"/>
      <c r="O6" s="229"/>
      <c r="P6" s="741"/>
      <c r="Q6" s="749"/>
    </row>
    <row r="7" spans="1:17" ht="14.4" customHeight="1" x14ac:dyDescent="0.3">
      <c r="A7" s="660" t="s">
        <v>564</v>
      </c>
      <c r="B7" s="661" t="s">
        <v>5074</v>
      </c>
      <c r="C7" s="661" t="s">
        <v>4441</v>
      </c>
      <c r="D7" s="661" t="s">
        <v>4480</v>
      </c>
      <c r="E7" s="661" t="s">
        <v>4481</v>
      </c>
      <c r="F7" s="664">
        <v>1</v>
      </c>
      <c r="G7" s="664">
        <v>742</v>
      </c>
      <c r="H7" s="664">
        <v>1</v>
      </c>
      <c r="I7" s="664">
        <v>742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5085</v>
      </c>
      <c r="B8" s="661" t="s">
        <v>5201</v>
      </c>
      <c r="C8" s="661" t="s">
        <v>4441</v>
      </c>
      <c r="D8" s="661" t="s">
        <v>5202</v>
      </c>
      <c r="E8" s="661" t="s">
        <v>5203</v>
      </c>
      <c r="F8" s="664">
        <v>4</v>
      </c>
      <c r="G8" s="664">
        <v>432</v>
      </c>
      <c r="H8" s="664">
        <v>1</v>
      </c>
      <c r="I8" s="664">
        <v>108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5085</v>
      </c>
      <c r="B9" s="661" t="s">
        <v>5201</v>
      </c>
      <c r="C9" s="661" t="s">
        <v>4441</v>
      </c>
      <c r="D9" s="661" t="s">
        <v>5204</v>
      </c>
      <c r="E9" s="661" t="s">
        <v>5205</v>
      </c>
      <c r="F9" s="664">
        <v>1</v>
      </c>
      <c r="G9" s="664">
        <v>664</v>
      </c>
      <c r="H9" s="664">
        <v>1</v>
      </c>
      <c r="I9" s="664">
        <v>664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5085</v>
      </c>
      <c r="B10" s="661" t="s">
        <v>5201</v>
      </c>
      <c r="C10" s="661" t="s">
        <v>4441</v>
      </c>
      <c r="D10" s="661" t="s">
        <v>5206</v>
      </c>
      <c r="E10" s="661" t="s">
        <v>5207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926</v>
      </c>
      <c r="P10" s="677"/>
      <c r="Q10" s="665">
        <v>463</v>
      </c>
    </row>
    <row r="11" spans="1:17" ht="14.4" customHeight="1" x14ac:dyDescent="0.3">
      <c r="A11" s="660" t="s">
        <v>5085</v>
      </c>
      <c r="B11" s="661" t="s">
        <v>5201</v>
      </c>
      <c r="C11" s="661" t="s">
        <v>4441</v>
      </c>
      <c r="D11" s="661" t="s">
        <v>5208</v>
      </c>
      <c r="E11" s="661" t="s">
        <v>5209</v>
      </c>
      <c r="F11" s="664">
        <v>1</v>
      </c>
      <c r="G11" s="664">
        <v>237</v>
      </c>
      <c r="H11" s="664">
        <v>1</v>
      </c>
      <c r="I11" s="664">
        <v>237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5085</v>
      </c>
      <c r="B12" s="661" t="s">
        <v>5201</v>
      </c>
      <c r="C12" s="661" t="s">
        <v>4441</v>
      </c>
      <c r="D12" s="661" t="s">
        <v>5210</v>
      </c>
      <c r="E12" s="661" t="s">
        <v>5211</v>
      </c>
      <c r="F12" s="664">
        <v>14</v>
      </c>
      <c r="G12" s="664">
        <v>1106</v>
      </c>
      <c r="H12" s="664">
        <v>1</v>
      </c>
      <c r="I12" s="664">
        <v>79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5085</v>
      </c>
      <c r="B13" s="661" t="s">
        <v>5201</v>
      </c>
      <c r="C13" s="661" t="s">
        <v>4441</v>
      </c>
      <c r="D13" s="661" t="s">
        <v>5212</v>
      </c>
      <c r="E13" s="661" t="s">
        <v>5213</v>
      </c>
      <c r="F13" s="664">
        <v>1</v>
      </c>
      <c r="G13" s="664">
        <v>164</v>
      </c>
      <c r="H13" s="664">
        <v>1</v>
      </c>
      <c r="I13" s="664">
        <v>164</v>
      </c>
      <c r="J13" s="664"/>
      <c r="K13" s="664"/>
      <c r="L13" s="664"/>
      <c r="M13" s="664"/>
      <c r="N13" s="664">
        <v>1</v>
      </c>
      <c r="O13" s="664">
        <v>166</v>
      </c>
      <c r="P13" s="677">
        <v>1.0121951219512195</v>
      </c>
      <c r="Q13" s="665">
        <v>166</v>
      </c>
    </row>
    <row r="14" spans="1:17" ht="14.4" customHeight="1" x14ac:dyDescent="0.3">
      <c r="A14" s="660" t="s">
        <v>5085</v>
      </c>
      <c r="B14" s="661" t="s">
        <v>5201</v>
      </c>
      <c r="C14" s="661" t="s">
        <v>4441</v>
      </c>
      <c r="D14" s="661" t="s">
        <v>5214</v>
      </c>
      <c r="E14" s="661" t="s">
        <v>5215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170</v>
      </c>
      <c r="P14" s="677"/>
      <c r="Q14" s="665">
        <v>170</v>
      </c>
    </row>
    <row r="15" spans="1:17" ht="14.4" customHeight="1" x14ac:dyDescent="0.3">
      <c r="A15" s="660" t="s">
        <v>5085</v>
      </c>
      <c r="B15" s="661" t="s">
        <v>5201</v>
      </c>
      <c r="C15" s="661" t="s">
        <v>4441</v>
      </c>
      <c r="D15" s="661" t="s">
        <v>5216</v>
      </c>
      <c r="E15" s="661" t="s">
        <v>5217</v>
      </c>
      <c r="F15" s="664">
        <v>1</v>
      </c>
      <c r="G15" s="664">
        <v>95</v>
      </c>
      <c r="H15" s="664">
        <v>1</v>
      </c>
      <c r="I15" s="664">
        <v>95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5218</v>
      </c>
      <c r="B16" s="661" t="s">
        <v>5219</v>
      </c>
      <c r="C16" s="661" t="s">
        <v>4884</v>
      </c>
      <c r="D16" s="661" t="s">
        <v>5220</v>
      </c>
      <c r="E16" s="661" t="s">
        <v>5221</v>
      </c>
      <c r="F16" s="664"/>
      <c r="G16" s="664"/>
      <c r="H16" s="664"/>
      <c r="I16" s="664"/>
      <c r="J16" s="664"/>
      <c r="K16" s="664"/>
      <c r="L16" s="664"/>
      <c r="M16" s="664"/>
      <c r="N16" s="664">
        <v>180</v>
      </c>
      <c r="O16" s="664">
        <v>957.6</v>
      </c>
      <c r="P16" s="677"/>
      <c r="Q16" s="665">
        <v>5.32</v>
      </c>
    </row>
    <row r="17" spans="1:17" ht="14.4" customHeight="1" x14ac:dyDescent="0.3">
      <c r="A17" s="660" t="s">
        <v>5218</v>
      </c>
      <c r="B17" s="661" t="s">
        <v>5219</v>
      </c>
      <c r="C17" s="661" t="s">
        <v>4441</v>
      </c>
      <c r="D17" s="661" t="s">
        <v>5222</v>
      </c>
      <c r="E17" s="661" t="s">
        <v>5223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1762</v>
      </c>
      <c r="P17" s="677"/>
      <c r="Q17" s="665">
        <v>1762</v>
      </c>
    </row>
    <row r="18" spans="1:17" ht="14.4" customHeight="1" x14ac:dyDescent="0.3">
      <c r="A18" s="660" t="s">
        <v>5218</v>
      </c>
      <c r="B18" s="661" t="s">
        <v>5219</v>
      </c>
      <c r="C18" s="661" t="s">
        <v>4441</v>
      </c>
      <c r="D18" s="661" t="s">
        <v>5224</v>
      </c>
      <c r="E18" s="661" t="s">
        <v>5225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490</v>
      </c>
      <c r="P18" s="677"/>
      <c r="Q18" s="665">
        <v>490</v>
      </c>
    </row>
    <row r="19" spans="1:17" ht="14.4" customHeight="1" x14ac:dyDescent="0.3">
      <c r="A19" s="660" t="s">
        <v>5094</v>
      </c>
      <c r="B19" s="661" t="s">
        <v>5226</v>
      </c>
      <c r="C19" s="661" t="s">
        <v>4441</v>
      </c>
      <c r="D19" s="661" t="s">
        <v>5227</v>
      </c>
      <c r="E19" s="661" t="s">
        <v>5228</v>
      </c>
      <c r="F19" s="664"/>
      <c r="G19" s="664"/>
      <c r="H19" s="664"/>
      <c r="I19" s="664"/>
      <c r="J19" s="664">
        <v>2</v>
      </c>
      <c r="K19" s="664">
        <v>1808</v>
      </c>
      <c r="L19" s="664"/>
      <c r="M19" s="664">
        <v>904</v>
      </c>
      <c r="N19" s="664"/>
      <c r="O19" s="664"/>
      <c r="P19" s="677"/>
      <c r="Q19" s="665"/>
    </row>
    <row r="20" spans="1:17" ht="14.4" customHeight="1" x14ac:dyDescent="0.3">
      <c r="A20" s="660" t="s">
        <v>5094</v>
      </c>
      <c r="B20" s="661" t="s">
        <v>5226</v>
      </c>
      <c r="C20" s="661" t="s">
        <v>4441</v>
      </c>
      <c r="D20" s="661" t="s">
        <v>5229</v>
      </c>
      <c r="E20" s="661" t="s">
        <v>5230</v>
      </c>
      <c r="F20" s="664">
        <v>1</v>
      </c>
      <c r="G20" s="664">
        <v>297</v>
      </c>
      <c r="H20" s="664">
        <v>1</v>
      </c>
      <c r="I20" s="664">
        <v>297</v>
      </c>
      <c r="J20" s="664"/>
      <c r="K20" s="664"/>
      <c r="L20" s="664"/>
      <c r="M20" s="664"/>
      <c r="N20" s="664">
        <v>1</v>
      </c>
      <c r="O20" s="664">
        <v>303</v>
      </c>
      <c r="P20" s="677">
        <v>1.0202020202020201</v>
      </c>
      <c r="Q20" s="665">
        <v>303</v>
      </c>
    </row>
    <row r="21" spans="1:17" ht="14.4" customHeight="1" x14ac:dyDescent="0.3">
      <c r="A21" s="660" t="s">
        <v>5094</v>
      </c>
      <c r="B21" s="661" t="s">
        <v>5226</v>
      </c>
      <c r="C21" s="661" t="s">
        <v>4441</v>
      </c>
      <c r="D21" s="661" t="s">
        <v>5231</v>
      </c>
      <c r="E21" s="661" t="s">
        <v>5232</v>
      </c>
      <c r="F21" s="664">
        <v>2</v>
      </c>
      <c r="G21" s="664">
        <v>2490</v>
      </c>
      <c r="H21" s="664">
        <v>1</v>
      </c>
      <c r="I21" s="664">
        <v>1245</v>
      </c>
      <c r="J21" s="664">
        <v>1</v>
      </c>
      <c r="K21" s="664">
        <v>1245</v>
      </c>
      <c r="L21" s="664">
        <v>0.5</v>
      </c>
      <c r="M21" s="664">
        <v>1245</v>
      </c>
      <c r="N21" s="664"/>
      <c r="O21" s="664"/>
      <c r="P21" s="677"/>
      <c r="Q21" s="665"/>
    </row>
    <row r="22" spans="1:17" ht="14.4" customHeight="1" x14ac:dyDescent="0.3">
      <c r="A22" s="660" t="s">
        <v>5094</v>
      </c>
      <c r="B22" s="661" t="s">
        <v>5226</v>
      </c>
      <c r="C22" s="661" t="s">
        <v>4441</v>
      </c>
      <c r="D22" s="661" t="s">
        <v>5233</v>
      </c>
      <c r="E22" s="661" t="s">
        <v>5234</v>
      </c>
      <c r="F22" s="664">
        <v>1</v>
      </c>
      <c r="G22" s="664">
        <v>9747</v>
      </c>
      <c r="H22" s="664">
        <v>1</v>
      </c>
      <c r="I22" s="664">
        <v>9747</v>
      </c>
      <c r="J22" s="664"/>
      <c r="K22" s="664"/>
      <c r="L22" s="664"/>
      <c r="M22" s="664"/>
      <c r="N22" s="664">
        <v>1</v>
      </c>
      <c r="O22" s="664">
        <v>9864</v>
      </c>
      <c r="P22" s="677">
        <v>1.0120036934441368</v>
      </c>
      <c r="Q22" s="665">
        <v>9864</v>
      </c>
    </row>
    <row r="23" spans="1:17" ht="14.4" customHeight="1" x14ac:dyDescent="0.3">
      <c r="A23" s="660" t="s">
        <v>5094</v>
      </c>
      <c r="B23" s="661" t="s">
        <v>5226</v>
      </c>
      <c r="C23" s="661" t="s">
        <v>4441</v>
      </c>
      <c r="D23" s="661" t="s">
        <v>5235</v>
      </c>
      <c r="E23" s="661" t="s">
        <v>5236</v>
      </c>
      <c r="F23" s="664">
        <v>11</v>
      </c>
      <c r="G23" s="664">
        <v>11022</v>
      </c>
      <c r="H23" s="664">
        <v>1</v>
      </c>
      <c r="I23" s="664">
        <v>1002</v>
      </c>
      <c r="J23" s="664">
        <v>2</v>
      </c>
      <c r="K23" s="664">
        <v>2004</v>
      </c>
      <c r="L23" s="664">
        <v>0.18181818181818182</v>
      </c>
      <c r="M23" s="664">
        <v>1002</v>
      </c>
      <c r="N23" s="664"/>
      <c r="O23" s="664"/>
      <c r="P23" s="677"/>
      <c r="Q23" s="665"/>
    </row>
    <row r="24" spans="1:17" ht="14.4" customHeight="1" x14ac:dyDescent="0.3">
      <c r="A24" s="660" t="s">
        <v>5094</v>
      </c>
      <c r="B24" s="661" t="s">
        <v>5226</v>
      </c>
      <c r="C24" s="661" t="s">
        <v>4441</v>
      </c>
      <c r="D24" s="661" t="s">
        <v>5237</v>
      </c>
      <c r="E24" s="661" t="s">
        <v>5238</v>
      </c>
      <c r="F24" s="664">
        <v>8</v>
      </c>
      <c r="G24" s="664">
        <v>17864</v>
      </c>
      <c r="H24" s="664">
        <v>1</v>
      </c>
      <c r="I24" s="664">
        <v>2233</v>
      </c>
      <c r="J24" s="664">
        <v>4</v>
      </c>
      <c r="K24" s="664">
        <v>8932</v>
      </c>
      <c r="L24" s="664">
        <v>0.5</v>
      </c>
      <c r="M24" s="664">
        <v>2233</v>
      </c>
      <c r="N24" s="664"/>
      <c r="O24" s="664"/>
      <c r="P24" s="677"/>
      <c r="Q24" s="665"/>
    </row>
    <row r="25" spans="1:17" ht="14.4" customHeight="1" x14ac:dyDescent="0.3">
      <c r="A25" s="660" t="s">
        <v>5094</v>
      </c>
      <c r="B25" s="661" t="s">
        <v>5226</v>
      </c>
      <c r="C25" s="661" t="s">
        <v>4441</v>
      </c>
      <c r="D25" s="661" t="s">
        <v>5239</v>
      </c>
      <c r="E25" s="661" t="s">
        <v>5240</v>
      </c>
      <c r="F25" s="664"/>
      <c r="G25" s="664"/>
      <c r="H25" s="664"/>
      <c r="I25" s="664"/>
      <c r="J25" s="664">
        <v>2</v>
      </c>
      <c r="K25" s="664">
        <v>732</v>
      </c>
      <c r="L25" s="664"/>
      <c r="M25" s="664">
        <v>366</v>
      </c>
      <c r="N25" s="664"/>
      <c r="O25" s="664"/>
      <c r="P25" s="677"/>
      <c r="Q25" s="665"/>
    </row>
    <row r="26" spans="1:17" ht="14.4" customHeight="1" x14ac:dyDescent="0.3">
      <c r="A26" s="660" t="s">
        <v>5094</v>
      </c>
      <c r="B26" s="661" t="s">
        <v>5241</v>
      </c>
      <c r="C26" s="661" t="s">
        <v>4441</v>
      </c>
      <c r="D26" s="661" t="s">
        <v>5242</v>
      </c>
      <c r="E26" s="661" t="s">
        <v>5243</v>
      </c>
      <c r="F26" s="664">
        <v>2</v>
      </c>
      <c r="G26" s="664">
        <v>434</v>
      </c>
      <c r="H26" s="664">
        <v>1</v>
      </c>
      <c r="I26" s="664">
        <v>217</v>
      </c>
      <c r="J26" s="664"/>
      <c r="K26" s="664"/>
      <c r="L26" s="664"/>
      <c r="M26" s="664"/>
      <c r="N26" s="664">
        <v>1</v>
      </c>
      <c r="O26" s="664">
        <v>219</v>
      </c>
      <c r="P26" s="677">
        <v>0.50460829493087556</v>
      </c>
      <c r="Q26" s="665">
        <v>219</v>
      </c>
    </row>
    <row r="27" spans="1:17" ht="14.4" customHeight="1" x14ac:dyDescent="0.3">
      <c r="A27" s="660" t="s">
        <v>5094</v>
      </c>
      <c r="B27" s="661" t="s">
        <v>5241</v>
      </c>
      <c r="C27" s="661" t="s">
        <v>4441</v>
      </c>
      <c r="D27" s="661" t="s">
        <v>5244</v>
      </c>
      <c r="E27" s="661" t="s">
        <v>5245</v>
      </c>
      <c r="F27" s="664">
        <v>2</v>
      </c>
      <c r="G27" s="664">
        <v>994</v>
      </c>
      <c r="H27" s="664">
        <v>1</v>
      </c>
      <c r="I27" s="664">
        <v>497</v>
      </c>
      <c r="J27" s="664"/>
      <c r="K27" s="664"/>
      <c r="L27" s="664"/>
      <c r="M27" s="664"/>
      <c r="N27" s="664">
        <v>1</v>
      </c>
      <c r="O27" s="664">
        <v>503</v>
      </c>
      <c r="P27" s="677">
        <v>0.50603621730382298</v>
      </c>
      <c r="Q27" s="665">
        <v>503</v>
      </c>
    </row>
    <row r="28" spans="1:17" ht="14.4" customHeight="1" x14ac:dyDescent="0.3">
      <c r="A28" s="660" t="s">
        <v>5094</v>
      </c>
      <c r="B28" s="661" t="s">
        <v>5241</v>
      </c>
      <c r="C28" s="661" t="s">
        <v>4441</v>
      </c>
      <c r="D28" s="661" t="s">
        <v>5246</v>
      </c>
      <c r="E28" s="661" t="s">
        <v>5247</v>
      </c>
      <c r="F28" s="664">
        <v>26</v>
      </c>
      <c r="G28" s="664">
        <v>9100</v>
      </c>
      <c r="H28" s="664">
        <v>1</v>
      </c>
      <c r="I28" s="664">
        <v>350</v>
      </c>
      <c r="J28" s="664">
        <v>41</v>
      </c>
      <c r="K28" s="664">
        <v>14360</v>
      </c>
      <c r="L28" s="664">
        <v>1.578021978021978</v>
      </c>
      <c r="M28" s="664">
        <v>350.2439024390244</v>
      </c>
      <c r="N28" s="664">
        <v>150</v>
      </c>
      <c r="O28" s="664">
        <v>52650</v>
      </c>
      <c r="P28" s="677">
        <v>5.7857142857142856</v>
      </c>
      <c r="Q28" s="665">
        <v>351</v>
      </c>
    </row>
    <row r="29" spans="1:17" ht="14.4" customHeight="1" x14ac:dyDescent="0.3">
      <c r="A29" s="660" t="s">
        <v>5094</v>
      </c>
      <c r="B29" s="661" t="s">
        <v>5241</v>
      </c>
      <c r="C29" s="661" t="s">
        <v>4441</v>
      </c>
      <c r="D29" s="661" t="s">
        <v>5248</v>
      </c>
      <c r="E29" s="661" t="s">
        <v>5249</v>
      </c>
      <c r="F29" s="664">
        <v>75</v>
      </c>
      <c r="G29" s="664">
        <v>4875</v>
      </c>
      <c r="H29" s="664">
        <v>1</v>
      </c>
      <c r="I29" s="664">
        <v>65</v>
      </c>
      <c r="J29" s="664">
        <v>53</v>
      </c>
      <c r="K29" s="664">
        <v>3445</v>
      </c>
      <c r="L29" s="664">
        <v>0.70666666666666667</v>
      </c>
      <c r="M29" s="664">
        <v>65</v>
      </c>
      <c r="N29" s="664">
        <v>81</v>
      </c>
      <c r="O29" s="664">
        <v>5265</v>
      </c>
      <c r="P29" s="677">
        <v>1.08</v>
      </c>
      <c r="Q29" s="665">
        <v>65</v>
      </c>
    </row>
    <row r="30" spans="1:17" ht="14.4" customHeight="1" x14ac:dyDescent="0.3">
      <c r="A30" s="660" t="s">
        <v>5094</v>
      </c>
      <c r="B30" s="661" t="s">
        <v>5241</v>
      </c>
      <c r="C30" s="661" t="s">
        <v>4441</v>
      </c>
      <c r="D30" s="661" t="s">
        <v>5250</v>
      </c>
      <c r="E30" s="661" t="s">
        <v>5251</v>
      </c>
      <c r="F30" s="664"/>
      <c r="G30" s="664"/>
      <c r="H30" s="664"/>
      <c r="I30" s="664"/>
      <c r="J30" s="664"/>
      <c r="K30" s="664"/>
      <c r="L30" s="664"/>
      <c r="M30" s="664"/>
      <c r="N30" s="664">
        <v>2</v>
      </c>
      <c r="O30" s="664">
        <v>1182</v>
      </c>
      <c r="P30" s="677"/>
      <c r="Q30" s="665">
        <v>591</v>
      </c>
    </row>
    <row r="31" spans="1:17" ht="14.4" customHeight="1" x14ac:dyDescent="0.3">
      <c r="A31" s="660" t="s">
        <v>5094</v>
      </c>
      <c r="B31" s="661" t="s">
        <v>5241</v>
      </c>
      <c r="C31" s="661" t="s">
        <v>4441</v>
      </c>
      <c r="D31" s="661" t="s">
        <v>5252</v>
      </c>
      <c r="E31" s="661" t="s">
        <v>5253</v>
      </c>
      <c r="F31" s="664"/>
      <c r="G31" s="664"/>
      <c r="H31" s="664"/>
      <c r="I31" s="664"/>
      <c r="J31" s="664"/>
      <c r="K31" s="664"/>
      <c r="L31" s="664"/>
      <c r="M31" s="664"/>
      <c r="N31" s="664">
        <v>2</v>
      </c>
      <c r="O31" s="664">
        <v>1232</v>
      </c>
      <c r="P31" s="677"/>
      <c r="Q31" s="665">
        <v>616</v>
      </c>
    </row>
    <row r="32" spans="1:17" ht="14.4" customHeight="1" x14ac:dyDescent="0.3">
      <c r="A32" s="660" t="s">
        <v>5094</v>
      </c>
      <c r="B32" s="661" t="s">
        <v>5241</v>
      </c>
      <c r="C32" s="661" t="s">
        <v>4441</v>
      </c>
      <c r="D32" s="661" t="s">
        <v>5254</v>
      </c>
      <c r="E32" s="661" t="s">
        <v>5255</v>
      </c>
      <c r="F32" s="664"/>
      <c r="G32" s="664"/>
      <c r="H32" s="664"/>
      <c r="I32" s="664"/>
      <c r="J32" s="664"/>
      <c r="K32" s="664"/>
      <c r="L32" s="664"/>
      <c r="M32" s="664"/>
      <c r="N32" s="664">
        <v>2</v>
      </c>
      <c r="O32" s="664">
        <v>300</v>
      </c>
      <c r="P32" s="677"/>
      <c r="Q32" s="665">
        <v>150</v>
      </c>
    </row>
    <row r="33" spans="1:17" ht="14.4" customHeight="1" x14ac:dyDescent="0.3">
      <c r="A33" s="660" t="s">
        <v>5094</v>
      </c>
      <c r="B33" s="661" t="s">
        <v>5241</v>
      </c>
      <c r="C33" s="661" t="s">
        <v>4441</v>
      </c>
      <c r="D33" s="661" t="s">
        <v>5256</v>
      </c>
      <c r="E33" s="661" t="s">
        <v>5257</v>
      </c>
      <c r="F33" s="664">
        <v>30</v>
      </c>
      <c r="G33" s="664">
        <v>690</v>
      </c>
      <c r="H33" s="664">
        <v>1</v>
      </c>
      <c r="I33" s="664">
        <v>23</v>
      </c>
      <c r="J33" s="664">
        <v>23</v>
      </c>
      <c r="K33" s="664">
        <v>535</v>
      </c>
      <c r="L33" s="664">
        <v>0.77536231884057971</v>
      </c>
      <c r="M33" s="664">
        <v>23.260869565217391</v>
      </c>
      <c r="N33" s="664">
        <v>18</v>
      </c>
      <c r="O33" s="664">
        <v>432</v>
      </c>
      <c r="P33" s="677">
        <v>0.62608695652173918</v>
      </c>
      <c r="Q33" s="665">
        <v>24</v>
      </c>
    </row>
    <row r="34" spans="1:17" ht="14.4" customHeight="1" x14ac:dyDescent="0.3">
      <c r="A34" s="660" t="s">
        <v>5094</v>
      </c>
      <c r="B34" s="661" t="s">
        <v>5241</v>
      </c>
      <c r="C34" s="661" t="s">
        <v>4441</v>
      </c>
      <c r="D34" s="661" t="s">
        <v>5258</v>
      </c>
      <c r="E34" s="661" t="s">
        <v>5259</v>
      </c>
      <c r="F34" s="664">
        <v>41</v>
      </c>
      <c r="G34" s="664">
        <v>2214</v>
      </c>
      <c r="H34" s="664">
        <v>1</v>
      </c>
      <c r="I34" s="664">
        <v>54</v>
      </c>
      <c r="J34" s="664">
        <v>36</v>
      </c>
      <c r="K34" s="664">
        <v>1944</v>
      </c>
      <c r="L34" s="664">
        <v>0.87804878048780488</v>
      </c>
      <c r="M34" s="664">
        <v>54</v>
      </c>
      <c r="N34" s="664">
        <v>41</v>
      </c>
      <c r="O34" s="664">
        <v>2214</v>
      </c>
      <c r="P34" s="677">
        <v>1</v>
      </c>
      <c r="Q34" s="665">
        <v>54</v>
      </c>
    </row>
    <row r="35" spans="1:17" ht="14.4" customHeight="1" x14ac:dyDescent="0.3">
      <c r="A35" s="660" t="s">
        <v>5094</v>
      </c>
      <c r="B35" s="661" t="s">
        <v>5241</v>
      </c>
      <c r="C35" s="661" t="s">
        <v>4441</v>
      </c>
      <c r="D35" s="661" t="s">
        <v>5260</v>
      </c>
      <c r="E35" s="661" t="s">
        <v>5261</v>
      </c>
      <c r="F35" s="664">
        <v>856</v>
      </c>
      <c r="G35" s="664">
        <v>65912</v>
      </c>
      <c r="H35" s="664">
        <v>1</v>
      </c>
      <c r="I35" s="664">
        <v>77</v>
      </c>
      <c r="J35" s="664">
        <v>749</v>
      </c>
      <c r="K35" s="664">
        <v>57673</v>
      </c>
      <c r="L35" s="664">
        <v>0.875</v>
      </c>
      <c r="M35" s="664">
        <v>77</v>
      </c>
      <c r="N35" s="664">
        <v>816</v>
      </c>
      <c r="O35" s="664">
        <v>62832</v>
      </c>
      <c r="P35" s="677">
        <v>0.95327102803738317</v>
      </c>
      <c r="Q35" s="665">
        <v>77</v>
      </c>
    </row>
    <row r="36" spans="1:17" ht="14.4" customHeight="1" x14ac:dyDescent="0.3">
      <c r="A36" s="660" t="s">
        <v>5094</v>
      </c>
      <c r="B36" s="661" t="s">
        <v>5241</v>
      </c>
      <c r="C36" s="661" t="s">
        <v>4441</v>
      </c>
      <c r="D36" s="661" t="s">
        <v>5262</v>
      </c>
      <c r="E36" s="661" t="s">
        <v>5263</v>
      </c>
      <c r="F36" s="664">
        <v>54</v>
      </c>
      <c r="G36" s="664">
        <v>1188</v>
      </c>
      <c r="H36" s="664">
        <v>1</v>
      </c>
      <c r="I36" s="664">
        <v>22</v>
      </c>
      <c r="J36" s="664">
        <v>44</v>
      </c>
      <c r="K36" s="664">
        <v>981</v>
      </c>
      <c r="L36" s="664">
        <v>0.8257575757575758</v>
      </c>
      <c r="M36" s="664">
        <v>22.295454545454547</v>
      </c>
      <c r="N36" s="664">
        <v>45</v>
      </c>
      <c r="O36" s="664">
        <v>1035</v>
      </c>
      <c r="P36" s="677">
        <v>0.87121212121212122</v>
      </c>
      <c r="Q36" s="665">
        <v>23</v>
      </c>
    </row>
    <row r="37" spans="1:17" ht="14.4" customHeight="1" x14ac:dyDescent="0.3">
      <c r="A37" s="660" t="s">
        <v>5094</v>
      </c>
      <c r="B37" s="661" t="s">
        <v>5241</v>
      </c>
      <c r="C37" s="661" t="s">
        <v>4441</v>
      </c>
      <c r="D37" s="661" t="s">
        <v>5264</v>
      </c>
      <c r="E37" s="661" t="s">
        <v>5265</v>
      </c>
      <c r="F37" s="664">
        <v>91</v>
      </c>
      <c r="G37" s="664">
        <v>19019</v>
      </c>
      <c r="H37" s="664">
        <v>1</v>
      </c>
      <c r="I37" s="664">
        <v>209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5094</v>
      </c>
      <c r="B38" s="661" t="s">
        <v>5241</v>
      </c>
      <c r="C38" s="661" t="s">
        <v>4441</v>
      </c>
      <c r="D38" s="661" t="s">
        <v>5266</v>
      </c>
      <c r="E38" s="661" t="s">
        <v>5267</v>
      </c>
      <c r="F38" s="664">
        <v>4</v>
      </c>
      <c r="G38" s="664">
        <v>264</v>
      </c>
      <c r="H38" s="664">
        <v>1</v>
      </c>
      <c r="I38" s="664">
        <v>66</v>
      </c>
      <c r="J38" s="664">
        <v>3</v>
      </c>
      <c r="K38" s="664">
        <v>198</v>
      </c>
      <c r="L38" s="664">
        <v>0.75</v>
      </c>
      <c r="M38" s="664">
        <v>66</v>
      </c>
      <c r="N38" s="664">
        <v>9</v>
      </c>
      <c r="O38" s="664">
        <v>594</v>
      </c>
      <c r="P38" s="677">
        <v>2.25</v>
      </c>
      <c r="Q38" s="665">
        <v>66</v>
      </c>
    </row>
    <row r="39" spans="1:17" ht="14.4" customHeight="1" x14ac:dyDescent="0.3">
      <c r="A39" s="660" t="s">
        <v>5094</v>
      </c>
      <c r="B39" s="661" t="s">
        <v>5241</v>
      </c>
      <c r="C39" s="661" t="s">
        <v>4441</v>
      </c>
      <c r="D39" s="661" t="s">
        <v>5268</v>
      </c>
      <c r="E39" s="661" t="s">
        <v>5269</v>
      </c>
      <c r="F39" s="664"/>
      <c r="G39" s="664"/>
      <c r="H39" s="664"/>
      <c r="I39" s="664"/>
      <c r="J39" s="664">
        <v>1</v>
      </c>
      <c r="K39" s="664">
        <v>294</v>
      </c>
      <c r="L39" s="664"/>
      <c r="M39" s="664">
        <v>294</v>
      </c>
      <c r="N39" s="664"/>
      <c r="O39" s="664"/>
      <c r="P39" s="677"/>
      <c r="Q39" s="665"/>
    </row>
    <row r="40" spans="1:17" ht="14.4" customHeight="1" x14ac:dyDescent="0.3">
      <c r="A40" s="660" t="s">
        <v>5094</v>
      </c>
      <c r="B40" s="661" t="s">
        <v>5241</v>
      </c>
      <c r="C40" s="661" t="s">
        <v>4441</v>
      </c>
      <c r="D40" s="661" t="s">
        <v>5270</v>
      </c>
      <c r="E40" s="661" t="s">
        <v>5271</v>
      </c>
      <c r="F40" s="664">
        <v>37</v>
      </c>
      <c r="G40" s="664">
        <v>12876</v>
      </c>
      <c r="H40" s="664">
        <v>1</v>
      </c>
      <c r="I40" s="664">
        <v>348</v>
      </c>
      <c r="J40" s="664">
        <v>14</v>
      </c>
      <c r="K40" s="664">
        <v>4872</v>
      </c>
      <c r="L40" s="664">
        <v>0.3783783783783784</v>
      </c>
      <c r="M40" s="664">
        <v>348</v>
      </c>
      <c r="N40" s="664">
        <v>35</v>
      </c>
      <c r="O40" s="664">
        <v>12215</v>
      </c>
      <c r="P40" s="677">
        <v>0.94866418142280207</v>
      </c>
      <c r="Q40" s="665">
        <v>349</v>
      </c>
    </row>
    <row r="41" spans="1:17" ht="14.4" customHeight="1" x14ac:dyDescent="0.3">
      <c r="A41" s="660" t="s">
        <v>5094</v>
      </c>
      <c r="B41" s="661" t="s">
        <v>5241</v>
      </c>
      <c r="C41" s="661" t="s">
        <v>4441</v>
      </c>
      <c r="D41" s="661" t="s">
        <v>5272</v>
      </c>
      <c r="E41" s="661" t="s">
        <v>5273</v>
      </c>
      <c r="F41" s="664">
        <v>22</v>
      </c>
      <c r="G41" s="664">
        <v>528</v>
      </c>
      <c r="H41" s="664">
        <v>1</v>
      </c>
      <c r="I41" s="664">
        <v>24</v>
      </c>
      <c r="J41" s="664">
        <v>21</v>
      </c>
      <c r="K41" s="664">
        <v>504</v>
      </c>
      <c r="L41" s="664">
        <v>0.95454545454545459</v>
      </c>
      <c r="M41" s="664">
        <v>24</v>
      </c>
      <c r="N41" s="664">
        <v>27</v>
      </c>
      <c r="O41" s="664">
        <v>648</v>
      </c>
      <c r="P41" s="677">
        <v>1.2272727272727273</v>
      </c>
      <c r="Q41" s="665">
        <v>24</v>
      </c>
    </row>
    <row r="42" spans="1:17" ht="14.4" customHeight="1" x14ac:dyDescent="0.3">
      <c r="A42" s="660" t="s">
        <v>5094</v>
      </c>
      <c r="B42" s="661" t="s">
        <v>5241</v>
      </c>
      <c r="C42" s="661" t="s">
        <v>4441</v>
      </c>
      <c r="D42" s="661" t="s">
        <v>5274</v>
      </c>
      <c r="E42" s="661" t="s">
        <v>5275</v>
      </c>
      <c r="F42" s="664"/>
      <c r="G42" s="664"/>
      <c r="H42" s="664"/>
      <c r="I42" s="664"/>
      <c r="J42" s="664"/>
      <c r="K42" s="664"/>
      <c r="L42" s="664"/>
      <c r="M42" s="664"/>
      <c r="N42" s="664">
        <v>2</v>
      </c>
      <c r="O42" s="664">
        <v>1478</v>
      </c>
      <c r="P42" s="677"/>
      <c r="Q42" s="665">
        <v>739</v>
      </c>
    </row>
    <row r="43" spans="1:17" ht="14.4" customHeight="1" x14ac:dyDescent="0.3">
      <c r="A43" s="660" t="s">
        <v>5094</v>
      </c>
      <c r="B43" s="661" t="s">
        <v>5241</v>
      </c>
      <c r="C43" s="661" t="s">
        <v>4441</v>
      </c>
      <c r="D43" s="661" t="s">
        <v>5276</v>
      </c>
      <c r="E43" s="661" t="s">
        <v>5277</v>
      </c>
      <c r="F43" s="664">
        <v>54</v>
      </c>
      <c r="G43" s="664">
        <v>9720</v>
      </c>
      <c r="H43" s="664">
        <v>1</v>
      </c>
      <c r="I43" s="664">
        <v>180</v>
      </c>
      <c r="J43" s="664">
        <v>64</v>
      </c>
      <c r="K43" s="664">
        <v>11520</v>
      </c>
      <c r="L43" s="664">
        <v>1.1851851851851851</v>
      </c>
      <c r="M43" s="664">
        <v>180</v>
      </c>
      <c r="N43" s="664">
        <v>47</v>
      </c>
      <c r="O43" s="664">
        <v>8460</v>
      </c>
      <c r="P43" s="677">
        <v>0.87037037037037035</v>
      </c>
      <c r="Q43" s="665">
        <v>180</v>
      </c>
    </row>
    <row r="44" spans="1:17" ht="14.4" customHeight="1" x14ac:dyDescent="0.3">
      <c r="A44" s="660" t="s">
        <v>5094</v>
      </c>
      <c r="B44" s="661" t="s">
        <v>5241</v>
      </c>
      <c r="C44" s="661" t="s">
        <v>4441</v>
      </c>
      <c r="D44" s="661" t="s">
        <v>5278</v>
      </c>
      <c r="E44" s="661" t="s">
        <v>5279</v>
      </c>
      <c r="F44" s="664">
        <v>17</v>
      </c>
      <c r="G44" s="664">
        <v>4301</v>
      </c>
      <c r="H44" s="664">
        <v>1</v>
      </c>
      <c r="I44" s="664">
        <v>253</v>
      </c>
      <c r="J44" s="664">
        <v>98</v>
      </c>
      <c r="K44" s="664">
        <v>24794</v>
      </c>
      <c r="L44" s="664">
        <v>5.7647058823529411</v>
      </c>
      <c r="M44" s="664">
        <v>253</v>
      </c>
      <c r="N44" s="664">
        <v>95</v>
      </c>
      <c r="O44" s="664">
        <v>24035</v>
      </c>
      <c r="P44" s="677">
        <v>5.5882352941176467</v>
      </c>
      <c r="Q44" s="665">
        <v>253</v>
      </c>
    </row>
    <row r="45" spans="1:17" ht="14.4" customHeight="1" x14ac:dyDescent="0.3">
      <c r="A45" s="660" t="s">
        <v>5094</v>
      </c>
      <c r="B45" s="661" t="s">
        <v>5241</v>
      </c>
      <c r="C45" s="661" t="s">
        <v>4441</v>
      </c>
      <c r="D45" s="661" t="s">
        <v>5280</v>
      </c>
      <c r="E45" s="661" t="s">
        <v>5281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530</v>
      </c>
      <c r="P45" s="677"/>
      <c r="Q45" s="665">
        <v>265</v>
      </c>
    </row>
    <row r="46" spans="1:17" ht="14.4" customHeight="1" x14ac:dyDescent="0.3">
      <c r="A46" s="660" t="s">
        <v>5094</v>
      </c>
      <c r="B46" s="661" t="s">
        <v>5241</v>
      </c>
      <c r="C46" s="661" t="s">
        <v>4441</v>
      </c>
      <c r="D46" s="661" t="s">
        <v>5282</v>
      </c>
      <c r="E46" s="661" t="s">
        <v>5283</v>
      </c>
      <c r="F46" s="664">
        <v>65</v>
      </c>
      <c r="G46" s="664">
        <v>14040</v>
      </c>
      <c r="H46" s="664">
        <v>1</v>
      </c>
      <c r="I46" s="664">
        <v>216</v>
      </c>
      <c r="J46" s="664">
        <v>68</v>
      </c>
      <c r="K46" s="664">
        <v>14688</v>
      </c>
      <c r="L46" s="664">
        <v>1.0461538461538462</v>
      </c>
      <c r="M46" s="664">
        <v>216</v>
      </c>
      <c r="N46" s="664">
        <v>74</v>
      </c>
      <c r="O46" s="664">
        <v>15984</v>
      </c>
      <c r="P46" s="677">
        <v>1.1384615384615384</v>
      </c>
      <c r="Q46" s="665">
        <v>216</v>
      </c>
    </row>
    <row r="47" spans="1:17" ht="14.4" customHeight="1" x14ac:dyDescent="0.3">
      <c r="A47" s="660" t="s">
        <v>5094</v>
      </c>
      <c r="B47" s="661" t="s">
        <v>5241</v>
      </c>
      <c r="C47" s="661" t="s">
        <v>4441</v>
      </c>
      <c r="D47" s="661" t="s">
        <v>5284</v>
      </c>
      <c r="E47" s="661" t="s">
        <v>5285</v>
      </c>
      <c r="F47" s="664">
        <v>1</v>
      </c>
      <c r="G47" s="664">
        <v>35</v>
      </c>
      <c r="H47" s="664">
        <v>1</v>
      </c>
      <c r="I47" s="664">
        <v>35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5094</v>
      </c>
      <c r="B48" s="661" t="s">
        <v>5241</v>
      </c>
      <c r="C48" s="661" t="s">
        <v>4441</v>
      </c>
      <c r="D48" s="661" t="s">
        <v>5286</v>
      </c>
      <c r="E48" s="661" t="s">
        <v>5287</v>
      </c>
      <c r="F48" s="664"/>
      <c r="G48" s="664"/>
      <c r="H48" s="664"/>
      <c r="I48" s="664"/>
      <c r="J48" s="664"/>
      <c r="K48" s="664"/>
      <c r="L48" s="664"/>
      <c r="M48" s="664"/>
      <c r="N48" s="664">
        <v>2</v>
      </c>
      <c r="O48" s="664">
        <v>1182</v>
      </c>
      <c r="P48" s="677"/>
      <c r="Q48" s="665">
        <v>591</v>
      </c>
    </row>
    <row r="49" spans="1:17" ht="14.4" customHeight="1" x14ac:dyDescent="0.3">
      <c r="A49" s="660" t="s">
        <v>5094</v>
      </c>
      <c r="B49" s="661" t="s">
        <v>5241</v>
      </c>
      <c r="C49" s="661" t="s">
        <v>4441</v>
      </c>
      <c r="D49" s="661" t="s">
        <v>5288</v>
      </c>
      <c r="E49" s="661" t="s">
        <v>5289</v>
      </c>
      <c r="F49" s="664">
        <v>39</v>
      </c>
      <c r="G49" s="664">
        <v>1950</v>
      </c>
      <c r="H49" s="664">
        <v>1</v>
      </c>
      <c r="I49" s="664">
        <v>50</v>
      </c>
      <c r="J49" s="664">
        <v>40</v>
      </c>
      <c r="K49" s="664">
        <v>2000</v>
      </c>
      <c r="L49" s="664">
        <v>1.0256410256410255</v>
      </c>
      <c r="M49" s="664">
        <v>50</v>
      </c>
      <c r="N49" s="664">
        <v>562</v>
      </c>
      <c r="O49" s="664">
        <v>28100</v>
      </c>
      <c r="P49" s="677">
        <v>14.410256410256411</v>
      </c>
      <c r="Q49" s="665">
        <v>50</v>
      </c>
    </row>
    <row r="50" spans="1:17" ht="14.4" customHeight="1" x14ac:dyDescent="0.3">
      <c r="A50" s="660" t="s">
        <v>5094</v>
      </c>
      <c r="B50" s="661" t="s">
        <v>5241</v>
      </c>
      <c r="C50" s="661" t="s">
        <v>4441</v>
      </c>
      <c r="D50" s="661" t="s">
        <v>5290</v>
      </c>
      <c r="E50" s="661" t="s">
        <v>5291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1092</v>
      </c>
      <c r="P50" s="677"/>
      <c r="Q50" s="665">
        <v>546</v>
      </c>
    </row>
    <row r="51" spans="1:17" ht="14.4" customHeight="1" x14ac:dyDescent="0.3">
      <c r="A51" s="660" t="s">
        <v>5094</v>
      </c>
      <c r="B51" s="661" t="s">
        <v>5241</v>
      </c>
      <c r="C51" s="661" t="s">
        <v>4441</v>
      </c>
      <c r="D51" s="661" t="s">
        <v>5292</v>
      </c>
      <c r="E51" s="661" t="s">
        <v>5293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485</v>
      </c>
      <c r="P51" s="677"/>
      <c r="Q51" s="665">
        <v>485</v>
      </c>
    </row>
    <row r="52" spans="1:17" ht="14.4" customHeight="1" x14ac:dyDescent="0.3">
      <c r="A52" s="660" t="s">
        <v>5094</v>
      </c>
      <c r="B52" s="661" t="s">
        <v>5241</v>
      </c>
      <c r="C52" s="661" t="s">
        <v>4441</v>
      </c>
      <c r="D52" s="661" t="s">
        <v>5294</v>
      </c>
      <c r="E52" s="661" t="s">
        <v>5295</v>
      </c>
      <c r="F52" s="664"/>
      <c r="G52" s="664"/>
      <c r="H52" s="664"/>
      <c r="I52" s="664"/>
      <c r="J52" s="664"/>
      <c r="K52" s="664"/>
      <c r="L52" s="664"/>
      <c r="M52" s="664"/>
      <c r="N52" s="664">
        <v>2</v>
      </c>
      <c r="O52" s="664">
        <v>1470</v>
      </c>
      <c r="P52" s="677"/>
      <c r="Q52" s="665">
        <v>735</v>
      </c>
    </row>
    <row r="53" spans="1:17" ht="14.4" customHeight="1" x14ac:dyDescent="0.3">
      <c r="A53" s="660" t="s">
        <v>5094</v>
      </c>
      <c r="B53" s="661" t="s">
        <v>5241</v>
      </c>
      <c r="C53" s="661" t="s">
        <v>4441</v>
      </c>
      <c r="D53" s="661" t="s">
        <v>5296</v>
      </c>
      <c r="E53" s="661" t="s">
        <v>5297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690</v>
      </c>
      <c r="P53" s="677"/>
      <c r="Q53" s="665">
        <v>345</v>
      </c>
    </row>
    <row r="54" spans="1:17" ht="14.4" customHeight="1" x14ac:dyDescent="0.3">
      <c r="A54" s="660" t="s">
        <v>5094</v>
      </c>
      <c r="B54" s="661" t="s">
        <v>5241</v>
      </c>
      <c r="C54" s="661" t="s">
        <v>4441</v>
      </c>
      <c r="D54" s="661" t="s">
        <v>5298</v>
      </c>
      <c r="E54" s="661" t="s">
        <v>5299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231</v>
      </c>
      <c r="P54" s="677"/>
      <c r="Q54" s="665">
        <v>231</v>
      </c>
    </row>
    <row r="55" spans="1:17" ht="14.4" customHeight="1" x14ac:dyDescent="0.3">
      <c r="A55" s="660" t="s">
        <v>5094</v>
      </c>
      <c r="B55" s="661" t="s">
        <v>5241</v>
      </c>
      <c r="C55" s="661" t="s">
        <v>4441</v>
      </c>
      <c r="D55" s="661" t="s">
        <v>5300</v>
      </c>
      <c r="E55" s="661" t="s">
        <v>5301</v>
      </c>
      <c r="F55" s="664"/>
      <c r="G55" s="664"/>
      <c r="H55" s="664"/>
      <c r="I55" s="664"/>
      <c r="J55" s="664"/>
      <c r="K55" s="664"/>
      <c r="L55" s="664"/>
      <c r="M55" s="664"/>
      <c r="N55" s="664">
        <v>4</v>
      </c>
      <c r="O55" s="664">
        <v>3144</v>
      </c>
      <c r="P55" s="677"/>
      <c r="Q55" s="665">
        <v>786</v>
      </c>
    </row>
    <row r="56" spans="1:17" ht="14.4" customHeight="1" x14ac:dyDescent="0.3">
      <c r="A56" s="660" t="s">
        <v>5094</v>
      </c>
      <c r="B56" s="661" t="s">
        <v>5241</v>
      </c>
      <c r="C56" s="661" t="s">
        <v>4441</v>
      </c>
      <c r="D56" s="661" t="s">
        <v>5302</v>
      </c>
      <c r="E56" s="661" t="s">
        <v>5303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916</v>
      </c>
      <c r="P56" s="677"/>
      <c r="Q56" s="665">
        <v>916</v>
      </c>
    </row>
    <row r="57" spans="1:17" ht="14.4" customHeight="1" x14ac:dyDescent="0.3">
      <c r="A57" s="660" t="s">
        <v>5094</v>
      </c>
      <c r="B57" s="661" t="s">
        <v>5241</v>
      </c>
      <c r="C57" s="661" t="s">
        <v>4441</v>
      </c>
      <c r="D57" s="661" t="s">
        <v>5304</v>
      </c>
      <c r="E57" s="661" t="s">
        <v>5305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893</v>
      </c>
      <c r="P57" s="677"/>
      <c r="Q57" s="665">
        <v>893</v>
      </c>
    </row>
    <row r="58" spans="1:17" ht="14.4" customHeight="1" x14ac:dyDescent="0.3">
      <c r="A58" s="660" t="s">
        <v>5306</v>
      </c>
      <c r="B58" s="661" t="s">
        <v>5307</v>
      </c>
      <c r="C58" s="661" t="s">
        <v>4441</v>
      </c>
      <c r="D58" s="661" t="s">
        <v>5308</v>
      </c>
      <c r="E58" s="661" t="s">
        <v>5309</v>
      </c>
      <c r="F58" s="664">
        <v>135</v>
      </c>
      <c r="G58" s="664">
        <v>3645</v>
      </c>
      <c r="H58" s="664">
        <v>1</v>
      </c>
      <c r="I58" s="664">
        <v>27</v>
      </c>
      <c r="J58" s="664">
        <v>147</v>
      </c>
      <c r="K58" s="664">
        <v>3969</v>
      </c>
      <c r="L58" s="664">
        <v>1.0888888888888888</v>
      </c>
      <c r="M58" s="664">
        <v>27</v>
      </c>
      <c r="N58" s="664">
        <v>131</v>
      </c>
      <c r="O58" s="664">
        <v>3537</v>
      </c>
      <c r="P58" s="677">
        <v>0.97037037037037033</v>
      </c>
      <c r="Q58" s="665">
        <v>27</v>
      </c>
    </row>
    <row r="59" spans="1:17" ht="14.4" customHeight="1" x14ac:dyDescent="0.3">
      <c r="A59" s="660" t="s">
        <v>5306</v>
      </c>
      <c r="B59" s="661" t="s">
        <v>5307</v>
      </c>
      <c r="C59" s="661" t="s">
        <v>4441</v>
      </c>
      <c r="D59" s="661" t="s">
        <v>5310</v>
      </c>
      <c r="E59" s="661" t="s">
        <v>5311</v>
      </c>
      <c r="F59" s="664">
        <v>55</v>
      </c>
      <c r="G59" s="664">
        <v>2970</v>
      </c>
      <c r="H59" s="664">
        <v>1</v>
      </c>
      <c r="I59" s="664">
        <v>54</v>
      </c>
      <c r="J59" s="664">
        <v>64</v>
      </c>
      <c r="K59" s="664">
        <v>3456</v>
      </c>
      <c r="L59" s="664">
        <v>1.1636363636363636</v>
      </c>
      <c r="M59" s="664">
        <v>54</v>
      </c>
      <c r="N59" s="664">
        <v>47</v>
      </c>
      <c r="O59" s="664">
        <v>2538</v>
      </c>
      <c r="P59" s="677">
        <v>0.8545454545454545</v>
      </c>
      <c r="Q59" s="665">
        <v>54</v>
      </c>
    </row>
    <row r="60" spans="1:17" ht="14.4" customHeight="1" x14ac:dyDescent="0.3">
      <c r="A60" s="660" t="s">
        <v>5306</v>
      </c>
      <c r="B60" s="661" t="s">
        <v>5307</v>
      </c>
      <c r="C60" s="661" t="s">
        <v>4441</v>
      </c>
      <c r="D60" s="661" t="s">
        <v>5312</v>
      </c>
      <c r="E60" s="661" t="s">
        <v>5313</v>
      </c>
      <c r="F60" s="664">
        <v>191</v>
      </c>
      <c r="G60" s="664">
        <v>4584</v>
      </c>
      <c r="H60" s="664">
        <v>1</v>
      </c>
      <c r="I60" s="664">
        <v>24</v>
      </c>
      <c r="J60" s="664">
        <v>177</v>
      </c>
      <c r="K60" s="664">
        <v>4248</v>
      </c>
      <c r="L60" s="664">
        <v>0.92670157068062831</v>
      </c>
      <c r="M60" s="664">
        <v>24</v>
      </c>
      <c r="N60" s="664">
        <v>160</v>
      </c>
      <c r="O60" s="664">
        <v>3840</v>
      </c>
      <c r="P60" s="677">
        <v>0.83769633507853403</v>
      </c>
      <c r="Q60" s="665">
        <v>24</v>
      </c>
    </row>
    <row r="61" spans="1:17" ht="14.4" customHeight="1" x14ac:dyDescent="0.3">
      <c r="A61" s="660" t="s">
        <v>5306</v>
      </c>
      <c r="B61" s="661" t="s">
        <v>5307</v>
      </c>
      <c r="C61" s="661" t="s">
        <v>4441</v>
      </c>
      <c r="D61" s="661" t="s">
        <v>5314</v>
      </c>
      <c r="E61" s="661" t="s">
        <v>5315</v>
      </c>
      <c r="F61" s="664">
        <v>3708</v>
      </c>
      <c r="G61" s="664">
        <v>100116</v>
      </c>
      <c r="H61" s="664">
        <v>1</v>
      </c>
      <c r="I61" s="664">
        <v>27</v>
      </c>
      <c r="J61" s="664">
        <v>342</v>
      </c>
      <c r="K61" s="664">
        <v>9234</v>
      </c>
      <c r="L61" s="664">
        <v>9.2233009708737865E-2</v>
      </c>
      <c r="M61" s="664">
        <v>27</v>
      </c>
      <c r="N61" s="664">
        <v>408</v>
      </c>
      <c r="O61" s="664">
        <v>11016</v>
      </c>
      <c r="P61" s="677">
        <v>0.11003236245954692</v>
      </c>
      <c r="Q61" s="665">
        <v>27</v>
      </c>
    </row>
    <row r="62" spans="1:17" ht="14.4" customHeight="1" x14ac:dyDescent="0.3">
      <c r="A62" s="660" t="s">
        <v>5306</v>
      </c>
      <c r="B62" s="661" t="s">
        <v>5307</v>
      </c>
      <c r="C62" s="661" t="s">
        <v>4441</v>
      </c>
      <c r="D62" s="661" t="s">
        <v>5316</v>
      </c>
      <c r="E62" s="661" t="s">
        <v>5317</v>
      </c>
      <c r="F62" s="664">
        <v>3502</v>
      </c>
      <c r="G62" s="664">
        <v>196112</v>
      </c>
      <c r="H62" s="664">
        <v>1</v>
      </c>
      <c r="I62" s="664">
        <v>56</v>
      </c>
      <c r="J62" s="664">
        <v>1718</v>
      </c>
      <c r="K62" s="664">
        <v>96208</v>
      </c>
      <c r="L62" s="664">
        <v>0.4905768132495717</v>
      </c>
      <c r="M62" s="664">
        <v>56</v>
      </c>
      <c r="N62" s="664">
        <v>12</v>
      </c>
      <c r="O62" s="664">
        <v>684</v>
      </c>
      <c r="P62" s="677">
        <v>3.4878028881455496E-3</v>
      </c>
      <c r="Q62" s="665">
        <v>57</v>
      </c>
    </row>
    <row r="63" spans="1:17" ht="14.4" customHeight="1" x14ac:dyDescent="0.3">
      <c r="A63" s="660" t="s">
        <v>5306</v>
      </c>
      <c r="B63" s="661" t="s">
        <v>5307</v>
      </c>
      <c r="C63" s="661" t="s">
        <v>4441</v>
      </c>
      <c r="D63" s="661" t="s">
        <v>5318</v>
      </c>
      <c r="E63" s="661" t="s">
        <v>5319</v>
      </c>
      <c r="F63" s="664">
        <v>83</v>
      </c>
      <c r="G63" s="664">
        <v>2241</v>
      </c>
      <c r="H63" s="664">
        <v>1</v>
      </c>
      <c r="I63" s="664">
        <v>27</v>
      </c>
      <c r="J63" s="664">
        <v>97</v>
      </c>
      <c r="K63" s="664">
        <v>2619</v>
      </c>
      <c r="L63" s="664">
        <v>1.1686746987951808</v>
      </c>
      <c r="M63" s="664">
        <v>27</v>
      </c>
      <c r="N63" s="664">
        <v>82</v>
      </c>
      <c r="O63" s="664">
        <v>2214</v>
      </c>
      <c r="P63" s="677">
        <v>0.98795180722891562</v>
      </c>
      <c r="Q63" s="665">
        <v>27</v>
      </c>
    </row>
    <row r="64" spans="1:17" ht="14.4" customHeight="1" x14ac:dyDescent="0.3">
      <c r="A64" s="660" t="s">
        <v>5306</v>
      </c>
      <c r="B64" s="661" t="s">
        <v>5307</v>
      </c>
      <c r="C64" s="661" t="s">
        <v>4441</v>
      </c>
      <c r="D64" s="661" t="s">
        <v>5320</v>
      </c>
      <c r="E64" s="661" t="s">
        <v>5321</v>
      </c>
      <c r="F64" s="664">
        <v>3572</v>
      </c>
      <c r="G64" s="664">
        <v>78584</v>
      </c>
      <c r="H64" s="664">
        <v>1</v>
      </c>
      <c r="I64" s="664">
        <v>22</v>
      </c>
      <c r="J64" s="664">
        <v>3289</v>
      </c>
      <c r="K64" s="664">
        <v>72358</v>
      </c>
      <c r="L64" s="664">
        <v>0.92077267637178051</v>
      </c>
      <c r="M64" s="664">
        <v>22</v>
      </c>
      <c r="N64" s="664">
        <v>4210</v>
      </c>
      <c r="O64" s="664">
        <v>92620</v>
      </c>
      <c r="P64" s="677">
        <v>1.1786114221724524</v>
      </c>
      <c r="Q64" s="665">
        <v>22</v>
      </c>
    </row>
    <row r="65" spans="1:17" ht="14.4" customHeight="1" x14ac:dyDescent="0.3">
      <c r="A65" s="660" t="s">
        <v>5306</v>
      </c>
      <c r="B65" s="661" t="s">
        <v>5307</v>
      </c>
      <c r="C65" s="661" t="s">
        <v>4441</v>
      </c>
      <c r="D65" s="661" t="s">
        <v>5322</v>
      </c>
      <c r="E65" s="661" t="s">
        <v>5323</v>
      </c>
      <c r="F65" s="664">
        <v>13</v>
      </c>
      <c r="G65" s="664">
        <v>884</v>
      </c>
      <c r="H65" s="664">
        <v>1</v>
      </c>
      <c r="I65" s="664">
        <v>68</v>
      </c>
      <c r="J65" s="664">
        <v>21</v>
      </c>
      <c r="K65" s="664">
        <v>1428</v>
      </c>
      <c r="L65" s="664">
        <v>1.6153846153846154</v>
      </c>
      <c r="M65" s="664">
        <v>68</v>
      </c>
      <c r="N65" s="664">
        <v>18</v>
      </c>
      <c r="O65" s="664">
        <v>1224</v>
      </c>
      <c r="P65" s="677">
        <v>1.3846153846153846</v>
      </c>
      <c r="Q65" s="665">
        <v>68</v>
      </c>
    </row>
    <row r="66" spans="1:17" ht="14.4" customHeight="1" x14ac:dyDescent="0.3">
      <c r="A66" s="660" t="s">
        <v>5306</v>
      </c>
      <c r="B66" s="661" t="s">
        <v>5307</v>
      </c>
      <c r="C66" s="661" t="s">
        <v>4441</v>
      </c>
      <c r="D66" s="661" t="s">
        <v>5324</v>
      </c>
      <c r="E66" s="661" t="s">
        <v>5325</v>
      </c>
      <c r="F66" s="664">
        <v>4</v>
      </c>
      <c r="G66" s="664">
        <v>248</v>
      </c>
      <c r="H66" s="664">
        <v>1</v>
      </c>
      <c r="I66" s="664">
        <v>62</v>
      </c>
      <c r="J66" s="664">
        <v>5</v>
      </c>
      <c r="K66" s="664">
        <v>310</v>
      </c>
      <c r="L66" s="664">
        <v>1.25</v>
      </c>
      <c r="M66" s="664">
        <v>62</v>
      </c>
      <c r="N66" s="664">
        <v>5</v>
      </c>
      <c r="O66" s="664">
        <v>310</v>
      </c>
      <c r="P66" s="677">
        <v>1.25</v>
      </c>
      <c r="Q66" s="665">
        <v>62</v>
      </c>
    </row>
    <row r="67" spans="1:17" ht="14.4" customHeight="1" x14ac:dyDescent="0.3">
      <c r="A67" s="660" t="s">
        <v>5306</v>
      </c>
      <c r="B67" s="661" t="s">
        <v>5307</v>
      </c>
      <c r="C67" s="661" t="s">
        <v>4441</v>
      </c>
      <c r="D67" s="661" t="s">
        <v>5326</v>
      </c>
      <c r="E67" s="661" t="s">
        <v>5327</v>
      </c>
      <c r="F67" s="664">
        <v>3515</v>
      </c>
      <c r="G67" s="664">
        <v>214415</v>
      </c>
      <c r="H67" s="664">
        <v>1</v>
      </c>
      <c r="I67" s="664">
        <v>61</v>
      </c>
      <c r="J67" s="664">
        <v>3305</v>
      </c>
      <c r="K67" s="664">
        <v>202670</v>
      </c>
      <c r="L67" s="664">
        <v>0.94522304876058116</v>
      </c>
      <c r="M67" s="664">
        <v>61.322239031770046</v>
      </c>
      <c r="N67" s="664">
        <v>4281</v>
      </c>
      <c r="O67" s="664">
        <v>265422</v>
      </c>
      <c r="P67" s="677">
        <v>1.2378891402187346</v>
      </c>
      <c r="Q67" s="665">
        <v>62</v>
      </c>
    </row>
    <row r="68" spans="1:17" ht="14.4" customHeight="1" x14ac:dyDescent="0.3">
      <c r="A68" s="660" t="s">
        <v>5306</v>
      </c>
      <c r="B68" s="661" t="s">
        <v>5307</v>
      </c>
      <c r="C68" s="661" t="s">
        <v>4441</v>
      </c>
      <c r="D68" s="661" t="s">
        <v>5328</v>
      </c>
      <c r="E68" s="661" t="s">
        <v>5329</v>
      </c>
      <c r="F68" s="664"/>
      <c r="G68" s="664"/>
      <c r="H68" s="664"/>
      <c r="I68" s="664"/>
      <c r="J68" s="664">
        <v>30</v>
      </c>
      <c r="K68" s="664">
        <v>2430</v>
      </c>
      <c r="L68" s="664"/>
      <c r="M68" s="664">
        <v>81</v>
      </c>
      <c r="N68" s="664">
        <v>46</v>
      </c>
      <c r="O68" s="664">
        <v>3772</v>
      </c>
      <c r="P68" s="677"/>
      <c r="Q68" s="665">
        <v>82</v>
      </c>
    </row>
    <row r="69" spans="1:17" ht="14.4" customHeight="1" x14ac:dyDescent="0.3">
      <c r="A69" s="660" t="s">
        <v>5306</v>
      </c>
      <c r="B69" s="661" t="s">
        <v>5307</v>
      </c>
      <c r="C69" s="661" t="s">
        <v>4441</v>
      </c>
      <c r="D69" s="661" t="s">
        <v>5330</v>
      </c>
      <c r="E69" s="661" t="s">
        <v>5331</v>
      </c>
      <c r="F69" s="664">
        <v>146</v>
      </c>
      <c r="G69" s="664">
        <v>144102</v>
      </c>
      <c r="H69" s="664">
        <v>1</v>
      </c>
      <c r="I69" s="664">
        <v>987</v>
      </c>
      <c r="J69" s="664">
        <v>119</v>
      </c>
      <c r="K69" s="664">
        <v>117453</v>
      </c>
      <c r="L69" s="664">
        <v>0.81506849315068497</v>
      </c>
      <c r="M69" s="664">
        <v>987</v>
      </c>
      <c r="N69" s="664">
        <v>118</v>
      </c>
      <c r="O69" s="664">
        <v>116466</v>
      </c>
      <c r="P69" s="677">
        <v>0.80821917808219179</v>
      </c>
      <c r="Q69" s="665">
        <v>987</v>
      </c>
    </row>
    <row r="70" spans="1:17" ht="14.4" customHeight="1" x14ac:dyDescent="0.3">
      <c r="A70" s="660" t="s">
        <v>5306</v>
      </c>
      <c r="B70" s="661" t="s">
        <v>5307</v>
      </c>
      <c r="C70" s="661" t="s">
        <v>4441</v>
      </c>
      <c r="D70" s="661" t="s">
        <v>5332</v>
      </c>
      <c r="E70" s="661" t="s">
        <v>5333</v>
      </c>
      <c r="F70" s="664">
        <v>9</v>
      </c>
      <c r="G70" s="664">
        <v>738</v>
      </c>
      <c r="H70" s="664">
        <v>1</v>
      </c>
      <c r="I70" s="664">
        <v>82</v>
      </c>
      <c r="J70" s="664">
        <v>21</v>
      </c>
      <c r="K70" s="664">
        <v>1722</v>
      </c>
      <c r="L70" s="664">
        <v>2.3333333333333335</v>
      </c>
      <c r="M70" s="664">
        <v>82</v>
      </c>
      <c r="N70" s="664">
        <v>9</v>
      </c>
      <c r="O70" s="664">
        <v>738</v>
      </c>
      <c r="P70" s="677">
        <v>1</v>
      </c>
      <c r="Q70" s="665">
        <v>82</v>
      </c>
    </row>
    <row r="71" spans="1:17" ht="14.4" customHeight="1" x14ac:dyDescent="0.3">
      <c r="A71" s="660" t="s">
        <v>5306</v>
      </c>
      <c r="B71" s="661" t="s">
        <v>5307</v>
      </c>
      <c r="C71" s="661" t="s">
        <v>4441</v>
      </c>
      <c r="D71" s="661" t="s">
        <v>5334</v>
      </c>
      <c r="E71" s="661" t="s">
        <v>5335</v>
      </c>
      <c r="F71" s="664"/>
      <c r="G71" s="664"/>
      <c r="H71" s="664"/>
      <c r="I71" s="664"/>
      <c r="J71" s="664">
        <v>1</v>
      </c>
      <c r="K71" s="664">
        <v>63</v>
      </c>
      <c r="L71" s="664"/>
      <c r="M71" s="664">
        <v>63</v>
      </c>
      <c r="N71" s="664"/>
      <c r="O71" s="664"/>
      <c r="P71" s="677"/>
      <c r="Q71" s="665"/>
    </row>
    <row r="72" spans="1:17" ht="14.4" customHeight="1" x14ac:dyDescent="0.3">
      <c r="A72" s="660" t="s">
        <v>5306</v>
      </c>
      <c r="B72" s="661" t="s">
        <v>5307</v>
      </c>
      <c r="C72" s="661" t="s">
        <v>4441</v>
      </c>
      <c r="D72" s="661" t="s">
        <v>2732</v>
      </c>
      <c r="E72" s="661" t="s">
        <v>5336</v>
      </c>
      <c r="F72" s="664">
        <v>111</v>
      </c>
      <c r="G72" s="664">
        <v>1887</v>
      </c>
      <c r="H72" s="664">
        <v>1</v>
      </c>
      <c r="I72" s="664">
        <v>17</v>
      </c>
      <c r="J72" s="664">
        <v>179</v>
      </c>
      <c r="K72" s="664">
        <v>3043</v>
      </c>
      <c r="L72" s="664">
        <v>1.6126126126126126</v>
      </c>
      <c r="M72" s="664">
        <v>17</v>
      </c>
      <c r="N72" s="664">
        <v>262</v>
      </c>
      <c r="O72" s="664">
        <v>4454</v>
      </c>
      <c r="P72" s="677">
        <v>2.3603603603603602</v>
      </c>
      <c r="Q72" s="665">
        <v>17</v>
      </c>
    </row>
    <row r="73" spans="1:17" ht="14.4" customHeight="1" x14ac:dyDescent="0.3">
      <c r="A73" s="660" t="s">
        <v>5306</v>
      </c>
      <c r="B73" s="661" t="s">
        <v>5307</v>
      </c>
      <c r="C73" s="661" t="s">
        <v>4441</v>
      </c>
      <c r="D73" s="661" t="s">
        <v>5337</v>
      </c>
      <c r="E73" s="661" t="s">
        <v>5338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480</v>
      </c>
      <c r="P73" s="677"/>
      <c r="Q73" s="665">
        <v>480</v>
      </c>
    </row>
    <row r="74" spans="1:17" ht="14.4" customHeight="1" x14ac:dyDescent="0.3">
      <c r="A74" s="660" t="s">
        <v>5306</v>
      </c>
      <c r="B74" s="661" t="s">
        <v>5307</v>
      </c>
      <c r="C74" s="661" t="s">
        <v>4441</v>
      </c>
      <c r="D74" s="661" t="s">
        <v>5339</v>
      </c>
      <c r="E74" s="661" t="s">
        <v>5340</v>
      </c>
      <c r="F74" s="664">
        <v>28</v>
      </c>
      <c r="G74" s="664">
        <v>1316</v>
      </c>
      <c r="H74" s="664">
        <v>1</v>
      </c>
      <c r="I74" s="664">
        <v>47</v>
      </c>
      <c r="J74" s="664">
        <v>42</v>
      </c>
      <c r="K74" s="664">
        <v>1974</v>
      </c>
      <c r="L74" s="664">
        <v>1.5</v>
      </c>
      <c r="M74" s="664">
        <v>47</v>
      </c>
      <c r="N74" s="664">
        <v>32</v>
      </c>
      <c r="O74" s="664">
        <v>1504</v>
      </c>
      <c r="P74" s="677">
        <v>1.1428571428571428</v>
      </c>
      <c r="Q74" s="665">
        <v>47</v>
      </c>
    </row>
    <row r="75" spans="1:17" ht="14.4" customHeight="1" x14ac:dyDescent="0.3">
      <c r="A75" s="660" t="s">
        <v>5306</v>
      </c>
      <c r="B75" s="661" t="s">
        <v>5307</v>
      </c>
      <c r="C75" s="661" t="s">
        <v>4441</v>
      </c>
      <c r="D75" s="661" t="s">
        <v>5341</v>
      </c>
      <c r="E75" s="661" t="s">
        <v>5342</v>
      </c>
      <c r="F75" s="664"/>
      <c r="G75" s="664"/>
      <c r="H75" s="664"/>
      <c r="I75" s="664"/>
      <c r="J75" s="664">
        <v>1</v>
      </c>
      <c r="K75" s="664">
        <v>53</v>
      </c>
      <c r="L75" s="664"/>
      <c r="M75" s="664">
        <v>53</v>
      </c>
      <c r="N75" s="664"/>
      <c r="O75" s="664"/>
      <c r="P75" s="677"/>
      <c r="Q75" s="665"/>
    </row>
    <row r="76" spans="1:17" ht="14.4" customHeight="1" x14ac:dyDescent="0.3">
      <c r="A76" s="660" t="s">
        <v>5306</v>
      </c>
      <c r="B76" s="661" t="s">
        <v>5307</v>
      </c>
      <c r="C76" s="661" t="s">
        <v>4441</v>
      </c>
      <c r="D76" s="661" t="s">
        <v>5343</v>
      </c>
      <c r="E76" s="661" t="s">
        <v>5344</v>
      </c>
      <c r="F76" s="664"/>
      <c r="G76" s="664"/>
      <c r="H76" s="664"/>
      <c r="I76" s="664"/>
      <c r="J76" s="664">
        <v>3</v>
      </c>
      <c r="K76" s="664">
        <v>180</v>
      </c>
      <c r="L76" s="664"/>
      <c r="M76" s="664">
        <v>60</v>
      </c>
      <c r="N76" s="664">
        <v>3</v>
      </c>
      <c r="O76" s="664">
        <v>180</v>
      </c>
      <c r="P76" s="677"/>
      <c r="Q76" s="665">
        <v>60</v>
      </c>
    </row>
    <row r="77" spans="1:17" ht="14.4" customHeight="1" x14ac:dyDescent="0.3">
      <c r="A77" s="660" t="s">
        <v>5306</v>
      </c>
      <c r="B77" s="661" t="s">
        <v>5307</v>
      </c>
      <c r="C77" s="661" t="s">
        <v>4441</v>
      </c>
      <c r="D77" s="661" t="s">
        <v>5345</v>
      </c>
      <c r="E77" s="661" t="s">
        <v>5346</v>
      </c>
      <c r="F77" s="664">
        <v>6</v>
      </c>
      <c r="G77" s="664">
        <v>2766</v>
      </c>
      <c r="H77" s="664">
        <v>1</v>
      </c>
      <c r="I77" s="664">
        <v>461</v>
      </c>
      <c r="J77" s="664">
        <v>1</v>
      </c>
      <c r="K77" s="664">
        <v>461</v>
      </c>
      <c r="L77" s="664">
        <v>0.16666666666666666</v>
      </c>
      <c r="M77" s="664">
        <v>461</v>
      </c>
      <c r="N77" s="664">
        <v>4</v>
      </c>
      <c r="O77" s="664">
        <v>1848</v>
      </c>
      <c r="P77" s="677">
        <v>0.66811279826464209</v>
      </c>
      <c r="Q77" s="665">
        <v>462</v>
      </c>
    </row>
    <row r="78" spans="1:17" ht="14.4" customHeight="1" x14ac:dyDescent="0.3">
      <c r="A78" s="660" t="s">
        <v>5306</v>
      </c>
      <c r="B78" s="661" t="s">
        <v>5307</v>
      </c>
      <c r="C78" s="661" t="s">
        <v>4441</v>
      </c>
      <c r="D78" s="661" t="s">
        <v>5347</v>
      </c>
      <c r="E78" s="661" t="s">
        <v>5348</v>
      </c>
      <c r="F78" s="664">
        <v>33</v>
      </c>
      <c r="G78" s="664">
        <v>28083</v>
      </c>
      <c r="H78" s="664">
        <v>1</v>
      </c>
      <c r="I78" s="664">
        <v>851</v>
      </c>
      <c r="J78" s="664">
        <v>18</v>
      </c>
      <c r="K78" s="664">
        <v>15321</v>
      </c>
      <c r="L78" s="664">
        <v>0.54556137164832819</v>
      </c>
      <c r="M78" s="664">
        <v>851.16666666666663</v>
      </c>
      <c r="N78" s="664">
        <v>29</v>
      </c>
      <c r="O78" s="664">
        <v>24708</v>
      </c>
      <c r="P78" s="677">
        <v>0.87982053199444499</v>
      </c>
      <c r="Q78" s="665">
        <v>852</v>
      </c>
    </row>
    <row r="79" spans="1:17" ht="14.4" customHeight="1" x14ac:dyDescent="0.3">
      <c r="A79" s="660" t="s">
        <v>5306</v>
      </c>
      <c r="B79" s="661" t="s">
        <v>5307</v>
      </c>
      <c r="C79" s="661" t="s">
        <v>4441</v>
      </c>
      <c r="D79" s="661" t="s">
        <v>5349</v>
      </c>
      <c r="E79" s="661" t="s">
        <v>5350</v>
      </c>
      <c r="F79" s="664">
        <v>78</v>
      </c>
      <c r="G79" s="664">
        <v>61074</v>
      </c>
      <c r="H79" s="664">
        <v>1</v>
      </c>
      <c r="I79" s="664">
        <v>783</v>
      </c>
      <c r="J79" s="664">
        <v>77</v>
      </c>
      <c r="K79" s="664">
        <v>60345</v>
      </c>
      <c r="L79" s="664">
        <v>0.98806366047745353</v>
      </c>
      <c r="M79" s="664">
        <v>783.7012987012987</v>
      </c>
      <c r="N79" s="664">
        <v>142</v>
      </c>
      <c r="O79" s="664">
        <v>111612</v>
      </c>
      <c r="P79" s="677">
        <v>1.8274879654189999</v>
      </c>
      <c r="Q79" s="665">
        <v>786</v>
      </c>
    </row>
    <row r="80" spans="1:17" ht="14.4" customHeight="1" x14ac:dyDescent="0.3">
      <c r="A80" s="660" t="s">
        <v>5306</v>
      </c>
      <c r="B80" s="661" t="s">
        <v>5307</v>
      </c>
      <c r="C80" s="661" t="s">
        <v>4441</v>
      </c>
      <c r="D80" s="661" t="s">
        <v>5351</v>
      </c>
      <c r="E80" s="661" t="s">
        <v>5352</v>
      </c>
      <c r="F80" s="664">
        <v>1</v>
      </c>
      <c r="G80" s="664">
        <v>460</v>
      </c>
      <c r="H80" s="664">
        <v>1</v>
      </c>
      <c r="I80" s="664">
        <v>460</v>
      </c>
      <c r="J80" s="664">
        <v>1</v>
      </c>
      <c r="K80" s="664">
        <v>460</v>
      </c>
      <c r="L80" s="664">
        <v>1</v>
      </c>
      <c r="M80" s="664">
        <v>460</v>
      </c>
      <c r="N80" s="664">
        <v>1</v>
      </c>
      <c r="O80" s="664">
        <v>461</v>
      </c>
      <c r="P80" s="677">
        <v>1.0021739130434784</v>
      </c>
      <c r="Q80" s="665">
        <v>461</v>
      </c>
    </row>
    <row r="81" spans="1:17" ht="14.4" customHeight="1" x14ac:dyDescent="0.3">
      <c r="A81" s="660" t="s">
        <v>5306</v>
      </c>
      <c r="B81" s="661" t="s">
        <v>5307</v>
      </c>
      <c r="C81" s="661" t="s">
        <v>4441</v>
      </c>
      <c r="D81" s="661" t="s">
        <v>5353</v>
      </c>
      <c r="E81" s="661" t="s">
        <v>5354</v>
      </c>
      <c r="F81" s="664">
        <v>2</v>
      </c>
      <c r="G81" s="664">
        <v>262</v>
      </c>
      <c r="H81" s="664">
        <v>1</v>
      </c>
      <c r="I81" s="664">
        <v>131</v>
      </c>
      <c r="J81" s="664"/>
      <c r="K81" s="664"/>
      <c r="L81" s="664"/>
      <c r="M81" s="664"/>
      <c r="N81" s="664">
        <v>1</v>
      </c>
      <c r="O81" s="664">
        <v>132</v>
      </c>
      <c r="P81" s="677">
        <v>0.50381679389312972</v>
      </c>
      <c r="Q81" s="665">
        <v>132</v>
      </c>
    </row>
    <row r="82" spans="1:17" ht="14.4" customHeight="1" x14ac:dyDescent="0.3">
      <c r="A82" s="660" t="s">
        <v>5306</v>
      </c>
      <c r="B82" s="661" t="s">
        <v>5307</v>
      </c>
      <c r="C82" s="661" t="s">
        <v>4441</v>
      </c>
      <c r="D82" s="661" t="s">
        <v>5355</v>
      </c>
      <c r="E82" s="661" t="s">
        <v>5356</v>
      </c>
      <c r="F82" s="664">
        <v>6</v>
      </c>
      <c r="G82" s="664">
        <v>528</v>
      </c>
      <c r="H82" s="664">
        <v>1</v>
      </c>
      <c r="I82" s="664">
        <v>88</v>
      </c>
      <c r="J82" s="664">
        <v>8</v>
      </c>
      <c r="K82" s="664">
        <v>707</v>
      </c>
      <c r="L82" s="664">
        <v>1.3390151515151516</v>
      </c>
      <c r="M82" s="664">
        <v>88.375</v>
      </c>
      <c r="N82" s="664">
        <v>7</v>
      </c>
      <c r="O82" s="664">
        <v>623</v>
      </c>
      <c r="P82" s="677">
        <v>1.1799242424242424</v>
      </c>
      <c r="Q82" s="665">
        <v>89</v>
      </c>
    </row>
    <row r="83" spans="1:17" ht="14.4" customHeight="1" x14ac:dyDescent="0.3">
      <c r="A83" s="660" t="s">
        <v>5306</v>
      </c>
      <c r="B83" s="661" t="s">
        <v>5307</v>
      </c>
      <c r="C83" s="661" t="s">
        <v>4441</v>
      </c>
      <c r="D83" s="661" t="s">
        <v>5357</v>
      </c>
      <c r="E83" s="661" t="s">
        <v>5358</v>
      </c>
      <c r="F83" s="664">
        <v>3587</v>
      </c>
      <c r="G83" s="664">
        <v>104023</v>
      </c>
      <c r="H83" s="664">
        <v>1</v>
      </c>
      <c r="I83" s="664">
        <v>29</v>
      </c>
      <c r="J83" s="664">
        <v>3457</v>
      </c>
      <c r="K83" s="664">
        <v>101331</v>
      </c>
      <c r="L83" s="664">
        <v>0.97412110783192174</v>
      </c>
      <c r="M83" s="664">
        <v>29.311831067399478</v>
      </c>
      <c r="N83" s="664">
        <v>4604</v>
      </c>
      <c r="O83" s="664">
        <v>138120</v>
      </c>
      <c r="P83" s="677">
        <v>1.3277832786979802</v>
      </c>
      <c r="Q83" s="665">
        <v>30</v>
      </c>
    </row>
    <row r="84" spans="1:17" ht="14.4" customHeight="1" x14ac:dyDescent="0.3">
      <c r="A84" s="660" t="s">
        <v>5306</v>
      </c>
      <c r="B84" s="661" t="s">
        <v>5307</v>
      </c>
      <c r="C84" s="661" t="s">
        <v>4441</v>
      </c>
      <c r="D84" s="661" t="s">
        <v>5359</v>
      </c>
      <c r="E84" s="661" t="s">
        <v>5360</v>
      </c>
      <c r="F84" s="664"/>
      <c r="G84" s="664"/>
      <c r="H84" s="664"/>
      <c r="I84" s="664"/>
      <c r="J84" s="664">
        <v>3</v>
      </c>
      <c r="K84" s="664">
        <v>150</v>
      </c>
      <c r="L84" s="664"/>
      <c r="M84" s="664">
        <v>50</v>
      </c>
      <c r="N84" s="664">
        <v>4</v>
      </c>
      <c r="O84" s="664">
        <v>200</v>
      </c>
      <c r="P84" s="677"/>
      <c r="Q84" s="665">
        <v>50</v>
      </c>
    </row>
    <row r="85" spans="1:17" ht="14.4" customHeight="1" x14ac:dyDescent="0.3">
      <c r="A85" s="660" t="s">
        <v>5306</v>
      </c>
      <c r="B85" s="661" t="s">
        <v>5307</v>
      </c>
      <c r="C85" s="661" t="s">
        <v>4441</v>
      </c>
      <c r="D85" s="661" t="s">
        <v>5361</v>
      </c>
      <c r="E85" s="661" t="s">
        <v>5362</v>
      </c>
      <c r="F85" s="664">
        <v>261</v>
      </c>
      <c r="G85" s="664">
        <v>3132</v>
      </c>
      <c r="H85" s="664">
        <v>1</v>
      </c>
      <c r="I85" s="664">
        <v>12</v>
      </c>
      <c r="J85" s="664">
        <v>782</v>
      </c>
      <c r="K85" s="664">
        <v>9384</v>
      </c>
      <c r="L85" s="664">
        <v>2.9961685823754789</v>
      </c>
      <c r="M85" s="664">
        <v>12</v>
      </c>
      <c r="N85" s="664">
        <v>880</v>
      </c>
      <c r="O85" s="664">
        <v>10560</v>
      </c>
      <c r="P85" s="677">
        <v>3.3716475095785441</v>
      </c>
      <c r="Q85" s="665">
        <v>12</v>
      </c>
    </row>
    <row r="86" spans="1:17" ht="14.4" customHeight="1" x14ac:dyDescent="0.3">
      <c r="A86" s="660" t="s">
        <v>5306</v>
      </c>
      <c r="B86" s="661" t="s">
        <v>5307</v>
      </c>
      <c r="C86" s="661" t="s">
        <v>4441</v>
      </c>
      <c r="D86" s="661" t="s">
        <v>5363</v>
      </c>
      <c r="E86" s="661" t="s">
        <v>5364</v>
      </c>
      <c r="F86" s="664">
        <v>7</v>
      </c>
      <c r="G86" s="664">
        <v>1267</v>
      </c>
      <c r="H86" s="664">
        <v>1</v>
      </c>
      <c r="I86" s="664">
        <v>181</v>
      </c>
      <c r="J86" s="664">
        <v>3</v>
      </c>
      <c r="K86" s="664">
        <v>544</v>
      </c>
      <c r="L86" s="664">
        <v>0.42936069455406473</v>
      </c>
      <c r="M86" s="664">
        <v>181.33333333333334</v>
      </c>
      <c r="N86" s="664">
        <v>6</v>
      </c>
      <c r="O86" s="664">
        <v>1092</v>
      </c>
      <c r="P86" s="677">
        <v>0.86187845303867405</v>
      </c>
      <c r="Q86" s="665">
        <v>182</v>
      </c>
    </row>
    <row r="87" spans="1:17" ht="14.4" customHeight="1" x14ac:dyDescent="0.3">
      <c r="A87" s="660" t="s">
        <v>5306</v>
      </c>
      <c r="B87" s="661" t="s">
        <v>5307</v>
      </c>
      <c r="C87" s="661" t="s">
        <v>4441</v>
      </c>
      <c r="D87" s="661" t="s">
        <v>5365</v>
      </c>
      <c r="E87" s="661" t="s">
        <v>5366</v>
      </c>
      <c r="F87" s="664">
        <v>3507</v>
      </c>
      <c r="G87" s="664">
        <v>248997</v>
      </c>
      <c r="H87" s="664">
        <v>1</v>
      </c>
      <c r="I87" s="664">
        <v>71</v>
      </c>
      <c r="J87" s="664">
        <v>1735</v>
      </c>
      <c r="K87" s="664">
        <v>123185</v>
      </c>
      <c r="L87" s="664">
        <v>0.4947248360422013</v>
      </c>
      <c r="M87" s="664">
        <v>71</v>
      </c>
      <c r="N87" s="664">
        <v>47</v>
      </c>
      <c r="O87" s="664">
        <v>3384</v>
      </c>
      <c r="P87" s="677">
        <v>1.3590525187050447E-2</v>
      </c>
      <c r="Q87" s="665">
        <v>72</v>
      </c>
    </row>
    <row r="88" spans="1:17" ht="14.4" customHeight="1" x14ac:dyDescent="0.3">
      <c r="A88" s="660" t="s">
        <v>5306</v>
      </c>
      <c r="B88" s="661" t="s">
        <v>5307</v>
      </c>
      <c r="C88" s="661" t="s">
        <v>4441</v>
      </c>
      <c r="D88" s="661" t="s">
        <v>5367</v>
      </c>
      <c r="E88" s="661" t="s">
        <v>5368</v>
      </c>
      <c r="F88" s="664">
        <v>6</v>
      </c>
      <c r="G88" s="664">
        <v>1092</v>
      </c>
      <c r="H88" s="664">
        <v>1</v>
      </c>
      <c r="I88" s="664">
        <v>182</v>
      </c>
      <c r="J88" s="664">
        <v>3</v>
      </c>
      <c r="K88" s="664">
        <v>547</v>
      </c>
      <c r="L88" s="664">
        <v>0.50091575091575091</v>
      </c>
      <c r="M88" s="664">
        <v>182.33333333333334</v>
      </c>
      <c r="N88" s="664">
        <v>7</v>
      </c>
      <c r="O88" s="664">
        <v>1281</v>
      </c>
      <c r="P88" s="677">
        <v>1.1730769230769231</v>
      </c>
      <c r="Q88" s="665">
        <v>183</v>
      </c>
    </row>
    <row r="89" spans="1:17" ht="14.4" customHeight="1" x14ac:dyDescent="0.3">
      <c r="A89" s="660" t="s">
        <v>5306</v>
      </c>
      <c r="B89" s="661" t="s">
        <v>5307</v>
      </c>
      <c r="C89" s="661" t="s">
        <v>4441</v>
      </c>
      <c r="D89" s="661" t="s">
        <v>5231</v>
      </c>
      <c r="E89" s="661" t="s">
        <v>5232</v>
      </c>
      <c r="F89" s="664"/>
      <c r="G89" s="664"/>
      <c r="H89" s="664"/>
      <c r="I89" s="664"/>
      <c r="J89" s="664">
        <v>3</v>
      </c>
      <c r="K89" s="664">
        <v>3751</v>
      </c>
      <c r="L89" s="664"/>
      <c r="M89" s="664">
        <v>1250.3333333333333</v>
      </c>
      <c r="N89" s="664">
        <v>3</v>
      </c>
      <c r="O89" s="664">
        <v>3804</v>
      </c>
      <c r="P89" s="677"/>
      <c r="Q89" s="665">
        <v>1268</v>
      </c>
    </row>
    <row r="90" spans="1:17" ht="14.4" customHeight="1" x14ac:dyDescent="0.3">
      <c r="A90" s="660" t="s">
        <v>5306</v>
      </c>
      <c r="B90" s="661" t="s">
        <v>5307</v>
      </c>
      <c r="C90" s="661" t="s">
        <v>4441</v>
      </c>
      <c r="D90" s="661" t="s">
        <v>5369</v>
      </c>
      <c r="E90" s="661" t="s">
        <v>5370</v>
      </c>
      <c r="F90" s="664">
        <v>770</v>
      </c>
      <c r="G90" s="664">
        <v>113190</v>
      </c>
      <c r="H90" s="664">
        <v>1</v>
      </c>
      <c r="I90" s="664">
        <v>147</v>
      </c>
      <c r="J90" s="664">
        <v>641</v>
      </c>
      <c r="K90" s="664">
        <v>94422</v>
      </c>
      <c r="L90" s="664">
        <v>0.83419029949642198</v>
      </c>
      <c r="M90" s="664">
        <v>147.30421216848674</v>
      </c>
      <c r="N90" s="664">
        <v>690</v>
      </c>
      <c r="O90" s="664">
        <v>102120</v>
      </c>
      <c r="P90" s="677">
        <v>0.90219984097535122</v>
      </c>
      <c r="Q90" s="665">
        <v>148</v>
      </c>
    </row>
    <row r="91" spans="1:17" ht="14.4" customHeight="1" x14ac:dyDescent="0.3">
      <c r="A91" s="660" t="s">
        <v>5306</v>
      </c>
      <c r="B91" s="661" t="s">
        <v>5307</v>
      </c>
      <c r="C91" s="661" t="s">
        <v>4441</v>
      </c>
      <c r="D91" s="661" t="s">
        <v>5371</v>
      </c>
      <c r="E91" s="661" t="s">
        <v>5372</v>
      </c>
      <c r="F91" s="664">
        <v>3621</v>
      </c>
      <c r="G91" s="664">
        <v>105009</v>
      </c>
      <c r="H91" s="664">
        <v>1</v>
      </c>
      <c r="I91" s="664">
        <v>29</v>
      </c>
      <c r="J91" s="664">
        <v>3492</v>
      </c>
      <c r="K91" s="664">
        <v>102367</v>
      </c>
      <c r="L91" s="664">
        <v>0.97484025178794198</v>
      </c>
      <c r="M91" s="664">
        <v>29.314719358533793</v>
      </c>
      <c r="N91" s="664">
        <v>4663</v>
      </c>
      <c r="O91" s="664">
        <v>139890</v>
      </c>
      <c r="P91" s="677">
        <v>1.3321715281547295</v>
      </c>
      <c r="Q91" s="665">
        <v>30</v>
      </c>
    </row>
    <row r="92" spans="1:17" ht="14.4" customHeight="1" x14ac:dyDescent="0.3">
      <c r="A92" s="660" t="s">
        <v>5306</v>
      </c>
      <c r="B92" s="661" t="s">
        <v>5307</v>
      </c>
      <c r="C92" s="661" t="s">
        <v>4441</v>
      </c>
      <c r="D92" s="661" t="s">
        <v>5373</v>
      </c>
      <c r="E92" s="661" t="s">
        <v>5374</v>
      </c>
      <c r="F92" s="664">
        <v>102</v>
      </c>
      <c r="G92" s="664">
        <v>3162</v>
      </c>
      <c r="H92" s="664">
        <v>1</v>
      </c>
      <c r="I92" s="664">
        <v>31</v>
      </c>
      <c r="J92" s="664">
        <v>118</v>
      </c>
      <c r="K92" s="664">
        <v>3658</v>
      </c>
      <c r="L92" s="664">
        <v>1.1568627450980393</v>
      </c>
      <c r="M92" s="664">
        <v>31</v>
      </c>
      <c r="N92" s="664">
        <v>99</v>
      </c>
      <c r="O92" s="664">
        <v>3069</v>
      </c>
      <c r="P92" s="677">
        <v>0.97058823529411764</v>
      </c>
      <c r="Q92" s="665">
        <v>31</v>
      </c>
    </row>
    <row r="93" spans="1:17" ht="14.4" customHeight="1" x14ac:dyDescent="0.3">
      <c r="A93" s="660" t="s">
        <v>5306</v>
      </c>
      <c r="B93" s="661" t="s">
        <v>5307</v>
      </c>
      <c r="C93" s="661" t="s">
        <v>4441</v>
      </c>
      <c r="D93" s="661" t="s">
        <v>5375</v>
      </c>
      <c r="E93" s="661" t="s">
        <v>5376</v>
      </c>
      <c r="F93" s="664">
        <v>135</v>
      </c>
      <c r="G93" s="664">
        <v>3645</v>
      </c>
      <c r="H93" s="664">
        <v>1</v>
      </c>
      <c r="I93" s="664">
        <v>27</v>
      </c>
      <c r="J93" s="664">
        <v>148</v>
      </c>
      <c r="K93" s="664">
        <v>3996</v>
      </c>
      <c r="L93" s="664">
        <v>1.0962962962962963</v>
      </c>
      <c r="M93" s="664">
        <v>27</v>
      </c>
      <c r="N93" s="664">
        <v>132</v>
      </c>
      <c r="O93" s="664">
        <v>3564</v>
      </c>
      <c r="P93" s="677">
        <v>0.97777777777777775</v>
      </c>
      <c r="Q93" s="665">
        <v>27</v>
      </c>
    </row>
    <row r="94" spans="1:17" ht="14.4" customHeight="1" x14ac:dyDescent="0.3">
      <c r="A94" s="660" t="s">
        <v>5306</v>
      </c>
      <c r="B94" s="661" t="s">
        <v>5307</v>
      </c>
      <c r="C94" s="661" t="s">
        <v>4441</v>
      </c>
      <c r="D94" s="661" t="s">
        <v>5377</v>
      </c>
      <c r="E94" s="661" t="s">
        <v>5378</v>
      </c>
      <c r="F94" s="664">
        <v>20</v>
      </c>
      <c r="G94" s="664">
        <v>440</v>
      </c>
      <c r="H94" s="664">
        <v>1</v>
      </c>
      <c r="I94" s="664">
        <v>22</v>
      </c>
      <c r="J94" s="664">
        <v>4</v>
      </c>
      <c r="K94" s="664">
        <v>88</v>
      </c>
      <c r="L94" s="664">
        <v>0.2</v>
      </c>
      <c r="M94" s="664">
        <v>22</v>
      </c>
      <c r="N94" s="664">
        <v>2</v>
      </c>
      <c r="O94" s="664">
        <v>44</v>
      </c>
      <c r="P94" s="677">
        <v>0.1</v>
      </c>
      <c r="Q94" s="665">
        <v>22</v>
      </c>
    </row>
    <row r="95" spans="1:17" ht="14.4" customHeight="1" x14ac:dyDescent="0.3">
      <c r="A95" s="660" t="s">
        <v>5306</v>
      </c>
      <c r="B95" s="661" t="s">
        <v>5307</v>
      </c>
      <c r="C95" s="661" t="s">
        <v>4441</v>
      </c>
      <c r="D95" s="661" t="s">
        <v>5379</v>
      </c>
      <c r="E95" s="661" t="s">
        <v>5380</v>
      </c>
      <c r="F95" s="664">
        <v>3716</v>
      </c>
      <c r="G95" s="664">
        <v>92900</v>
      </c>
      <c r="H95" s="664">
        <v>1</v>
      </c>
      <c r="I95" s="664">
        <v>25</v>
      </c>
      <c r="J95" s="664">
        <v>350</v>
      </c>
      <c r="K95" s="664">
        <v>8750</v>
      </c>
      <c r="L95" s="664">
        <v>9.4187298170075345E-2</v>
      </c>
      <c r="M95" s="664">
        <v>25</v>
      </c>
      <c r="N95" s="664">
        <v>401</v>
      </c>
      <c r="O95" s="664">
        <v>10025</v>
      </c>
      <c r="P95" s="677">
        <v>0.10791173304628633</v>
      </c>
      <c r="Q95" s="665">
        <v>25</v>
      </c>
    </row>
    <row r="96" spans="1:17" ht="14.4" customHeight="1" x14ac:dyDescent="0.3">
      <c r="A96" s="660" t="s">
        <v>5306</v>
      </c>
      <c r="B96" s="661" t="s">
        <v>5307</v>
      </c>
      <c r="C96" s="661" t="s">
        <v>4441</v>
      </c>
      <c r="D96" s="661" t="s">
        <v>5381</v>
      </c>
      <c r="E96" s="661" t="s">
        <v>5382</v>
      </c>
      <c r="F96" s="664">
        <v>12</v>
      </c>
      <c r="G96" s="664">
        <v>396</v>
      </c>
      <c r="H96" s="664">
        <v>1</v>
      </c>
      <c r="I96" s="664">
        <v>33</v>
      </c>
      <c r="J96" s="664">
        <v>3</v>
      </c>
      <c r="K96" s="664">
        <v>99</v>
      </c>
      <c r="L96" s="664">
        <v>0.25</v>
      </c>
      <c r="M96" s="664">
        <v>33</v>
      </c>
      <c r="N96" s="664">
        <v>3</v>
      </c>
      <c r="O96" s="664">
        <v>99</v>
      </c>
      <c r="P96" s="677">
        <v>0.25</v>
      </c>
      <c r="Q96" s="665">
        <v>33</v>
      </c>
    </row>
    <row r="97" spans="1:17" ht="14.4" customHeight="1" x14ac:dyDescent="0.3">
      <c r="A97" s="660" t="s">
        <v>5306</v>
      </c>
      <c r="B97" s="661" t="s">
        <v>5307</v>
      </c>
      <c r="C97" s="661" t="s">
        <v>4441</v>
      </c>
      <c r="D97" s="661" t="s">
        <v>5383</v>
      </c>
      <c r="E97" s="661" t="s">
        <v>5384</v>
      </c>
      <c r="F97" s="664">
        <v>5</v>
      </c>
      <c r="G97" s="664">
        <v>150</v>
      </c>
      <c r="H97" s="664">
        <v>1</v>
      </c>
      <c r="I97" s="664">
        <v>30</v>
      </c>
      <c r="J97" s="664"/>
      <c r="K97" s="664"/>
      <c r="L97" s="664"/>
      <c r="M97" s="664"/>
      <c r="N97" s="664">
        <v>2</v>
      </c>
      <c r="O97" s="664">
        <v>60</v>
      </c>
      <c r="P97" s="677">
        <v>0.4</v>
      </c>
      <c r="Q97" s="665">
        <v>30</v>
      </c>
    </row>
    <row r="98" spans="1:17" ht="14.4" customHeight="1" x14ac:dyDescent="0.3">
      <c r="A98" s="660" t="s">
        <v>5306</v>
      </c>
      <c r="B98" s="661" t="s">
        <v>5307</v>
      </c>
      <c r="C98" s="661" t="s">
        <v>4441</v>
      </c>
      <c r="D98" s="661" t="s">
        <v>5385</v>
      </c>
      <c r="E98" s="661" t="s">
        <v>5386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204</v>
      </c>
      <c r="P98" s="677"/>
      <c r="Q98" s="665">
        <v>204</v>
      </c>
    </row>
    <row r="99" spans="1:17" ht="14.4" customHeight="1" x14ac:dyDescent="0.3">
      <c r="A99" s="660" t="s">
        <v>5306</v>
      </c>
      <c r="B99" s="661" t="s">
        <v>5307</v>
      </c>
      <c r="C99" s="661" t="s">
        <v>4441</v>
      </c>
      <c r="D99" s="661" t="s">
        <v>5387</v>
      </c>
      <c r="E99" s="661" t="s">
        <v>5388</v>
      </c>
      <c r="F99" s="664">
        <v>57</v>
      </c>
      <c r="G99" s="664">
        <v>1482</v>
      </c>
      <c r="H99" s="664">
        <v>1</v>
      </c>
      <c r="I99" s="664">
        <v>26</v>
      </c>
      <c r="J99" s="664">
        <v>94</v>
      </c>
      <c r="K99" s="664">
        <v>2444</v>
      </c>
      <c r="L99" s="664">
        <v>1.6491228070175439</v>
      </c>
      <c r="M99" s="664">
        <v>26</v>
      </c>
      <c r="N99" s="664">
        <v>168</v>
      </c>
      <c r="O99" s="664">
        <v>4368</v>
      </c>
      <c r="P99" s="677">
        <v>2.9473684210526314</v>
      </c>
      <c r="Q99" s="665">
        <v>26</v>
      </c>
    </row>
    <row r="100" spans="1:17" ht="14.4" customHeight="1" x14ac:dyDescent="0.3">
      <c r="A100" s="660" t="s">
        <v>5306</v>
      </c>
      <c r="B100" s="661" t="s">
        <v>5307</v>
      </c>
      <c r="C100" s="661" t="s">
        <v>4441</v>
      </c>
      <c r="D100" s="661" t="s">
        <v>5389</v>
      </c>
      <c r="E100" s="661" t="s">
        <v>5390</v>
      </c>
      <c r="F100" s="664">
        <v>20</v>
      </c>
      <c r="G100" s="664">
        <v>1680</v>
      </c>
      <c r="H100" s="664">
        <v>1</v>
      </c>
      <c r="I100" s="664">
        <v>84</v>
      </c>
      <c r="J100" s="664">
        <v>34</v>
      </c>
      <c r="K100" s="664">
        <v>2856</v>
      </c>
      <c r="L100" s="664">
        <v>1.7</v>
      </c>
      <c r="M100" s="664">
        <v>84</v>
      </c>
      <c r="N100" s="664">
        <v>33</v>
      </c>
      <c r="O100" s="664">
        <v>2772</v>
      </c>
      <c r="P100" s="677">
        <v>1.65</v>
      </c>
      <c r="Q100" s="665">
        <v>84</v>
      </c>
    </row>
    <row r="101" spans="1:17" ht="14.4" customHeight="1" x14ac:dyDescent="0.3">
      <c r="A101" s="660" t="s">
        <v>5306</v>
      </c>
      <c r="B101" s="661" t="s">
        <v>5307</v>
      </c>
      <c r="C101" s="661" t="s">
        <v>4441</v>
      </c>
      <c r="D101" s="661" t="s">
        <v>5391</v>
      </c>
      <c r="E101" s="661" t="s">
        <v>5392</v>
      </c>
      <c r="F101" s="664">
        <v>7</v>
      </c>
      <c r="G101" s="664">
        <v>1218</v>
      </c>
      <c r="H101" s="664">
        <v>1</v>
      </c>
      <c r="I101" s="664">
        <v>174</v>
      </c>
      <c r="J101" s="664">
        <v>3</v>
      </c>
      <c r="K101" s="664">
        <v>523</v>
      </c>
      <c r="L101" s="664">
        <v>0.42939244663382592</v>
      </c>
      <c r="M101" s="664">
        <v>174.33333333333334</v>
      </c>
      <c r="N101" s="664">
        <v>8</v>
      </c>
      <c r="O101" s="664">
        <v>1400</v>
      </c>
      <c r="P101" s="677">
        <v>1.1494252873563218</v>
      </c>
      <c r="Q101" s="665">
        <v>175</v>
      </c>
    </row>
    <row r="102" spans="1:17" ht="14.4" customHeight="1" x14ac:dyDescent="0.3">
      <c r="A102" s="660" t="s">
        <v>5306</v>
      </c>
      <c r="B102" s="661" t="s">
        <v>5307</v>
      </c>
      <c r="C102" s="661" t="s">
        <v>4441</v>
      </c>
      <c r="D102" s="661" t="s">
        <v>5393</v>
      </c>
      <c r="E102" s="661" t="s">
        <v>5394</v>
      </c>
      <c r="F102" s="664">
        <v>200</v>
      </c>
      <c r="G102" s="664">
        <v>3000</v>
      </c>
      <c r="H102" s="664">
        <v>1</v>
      </c>
      <c r="I102" s="664">
        <v>15</v>
      </c>
      <c r="J102" s="664">
        <v>144</v>
      </c>
      <c r="K102" s="664">
        <v>2160</v>
      </c>
      <c r="L102" s="664">
        <v>0.72</v>
      </c>
      <c r="M102" s="664">
        <v>15</v>
      </c>
      <c r="N102" s="664">
        <v>135</v>
      </c>
      <c r="O102" s="664">
        <v>2025</v>
      </c>
      <c r="P102" s="677">
        <v>0.67500000000000004</v>
      </c>
      <c r="Q102" s="665">
        <v>15</v>
      </c>
    </row>
    <row r="103" spans="1:17" ht="14.4" customHeight="1" x14ac:dyDescent="0.3">
      <c r="A103" s="660" t="s">
        <v>5306</v>
      </c>
      <c r="B103" s="661" t="s">
        <v>5307</v>
      </c>
      <c r="C103" s="661" t="s">
        <v>4441</v>
      </c>
      <c r="D103" s="661" t="s">
        <v>5395</v>
      </c>
      <c r="E103" s="661" t="s">
        <v>5396</v>
      </c>
      <c r="F103" s="664">
        <v>69</v>
      </c>
      <c r="G103" s="664">
        <v>1587</v>
      </c>
      <c r="H103" s="664">
        <v>1</v>
      </c>
      <c r="I103" s="664">
        <v>23</v>
      </c>
      <c r="J103" s="664">
        <v>69</v>
      </c>
      <c r="K103" s="664">
        <v>1587</v>
      </c>
      <c r="L103" s="664">
        <v>1</v>
      </c>
      <c r="M103" s="664">
        <v>23</v>
      </c>
      <c r="N103" s="664">
        <v>59</v>
      </c>
      <c r="O103" s="664">
        <v>1357</v>
      </c>
      <c r="P103" s="677">
        <v>0.85507246376811596</v>
      </c>
      <c r="Q103" s="665">
        <v>23</v>
      </c>
    </row>
    <row r="104" spans="1:17" ht="14.4" customHeight="1" x14ac:dyDescent="0.3">
      <c r="A104" s="660" t="s">
        <v>5306</v>
      </c>
      <c r="B104" s="661" t="s">
        <v>5307</v>
      </c>
      <c r="C104" s="661" t="s">
        <v>4441</v>
      </c>
      <c r="D104" s="661" t="s">
        <v>5397</v>
      </c>
      <c r="E104" s="661" t="s">
        <v>5398</v>
      </c>
      <c r="F104" s="664">
        <v>92</v>
      </c>
      <c r="G104" s="664">
        <v>3404</v>
      </c>
      <c r="H104" s="664">
        <v>1</v>
      </c>
      <c r="I104" s="664">
        <v>37</v>
      </c>
      <c r="J104" s="664">
        <v>87</v>
      </c>
      <c r="K104" s="664">
        <v>3219</v>
      </c>
      <c r="L104" s="664">
        <v>0.94565217391304346</v>
      </c>
      <c r="M104" s="664">
        <v>37</v>
      </c>
      <c r="N104" s="664">
        <v>106</v>
      </c>
      <c r="O104" s="664">
        <v>3922</v>
      </c>
      <c r="P104" s="677">
        <v>1.1521739130434783</v>
      </c>
      <c r="Q104" s="665">
        <v>37</v>
      </c>
    </row>
    <row r="105" spans="1:17" ht="14.4" customHeight="1" x14ac:dyDescent="0.3">
      <c r="A105" s="660" t="s">
        <v>5306</v>
      </c>
      <c r="B105" s="661" t="s">
        <v>5307</v>
      </c>
      <c r="C105" s="661" t="s">
        <v>4441</v>
      </c>
      <c r="D105" s="661" t="s">
        <v>5399</v>
      </c>
      <c r="E105" s="661" t="s">
        <v>5400</v>
      </c>
      <c r="F105" s="664">
        <v>48</v>
      </c>
      <c r="G105" s="664">
        <v>1104</v>
      </c>
      <c r="H105" s="664">
        <v>1</v>
      </c>
      <c r="I105" s="664">
        <v>23</v>
      </c>
      <c r="J105" s="664">
        <v>1642</v>
      </c>
      <c r="K105" s="664">
        <v>37766</v>
      </c>
      <c r="L105" s="664">
        <v>34.208333333333336</v>
      </c>
      <c r="M105" s="664">
        <v>23</v>
      </c>
      <c r="N105" s="664">
        <v>4475</v>
      </c>
      <c r="O105" s="664">
        <v>102925</v>
      </c>
      <c r="P105" s="677">
        <v>93.229166666666671</v>
      </c>
      <c r="Q105" s="665">
        <v>23</v>
      </c>
    </row>
    <row r="106" spans="1:17" ht="14.4" customHeight="1" x14ac:dyDescent="0.3">
      <c r="A106" s="660" t="s">
        <v>5306</v>
      </c>
      <c r="B106" s="661" t="s">
        <v>5307</v>
      </c>
      <c r="C106" s="661" t="s">
        <v>4441</v>
      </c>
      <c r="D106" s="661" t="s">
        <v>5401</v>
      </c>
      <c r="E106" s="661" t="s">
        <v>5402</v>
      </c>
      <c r="F106" s="664">
        <v>1</v>
      </c>
      <c r="G106" s="664">
        <v>331</v>
      </c>
      <c r="H106" s="664">
        <v>1</v>
      </c>
      <c r="I106" s="664">
        <v>331</v>
      </c>
      <c r="J106" s="664">
        <v>1</v>
      </c>
      <c r="K106" s="664">
        <v>331</v>
      </c>
      <c r="L106" s="664">
        <v>1</v>
      </c>
      <c r="M106" s="664">
        <v>331</v>
      </c>
      <c r="N106" s="664"/>
      <c r="O106" s="664"/>
      <c r="P106" s="677"/>
      <c r="Q106" s="665"/>
    </row>
    <row r="107" spans="1:17" ht="14.4" customHeight="1" x14ac:dyDescent="0.3">
      <c r="A107" s="660" t="s">
        <v>5306</v>
      </c>
      <c r="B107" s="661" t="s">
        <v>5307</v>
      </c>
      <c r="C107" s="661" t="s">
        <v>4441</v>
      </c>
      <c r="D107" s="661" t="s">
        <v>5403</v>
      </c>
      <c r="E107" s="661" t="s">
        <v>5404</v>
      </c>
      <c r="F107" s="664">
        <v>19</v>
      </c>
      <c r="G107" s="664">
        <v>551</v>
      </c>
      <c r="H107" s="664">
        <v>1</v>
      </c>
      <c r="I107" s="664">
        <v>29</v>
      </c>
      <c r="J107" s="664">
        <v>64</v>
      </c>
      <c r="K107" s="664">
        <v>1856</v>
      </c>
      <c r="L107" s="664">
        <v>3.3684210526315788</v>
      </c>
      <c r="M107" s="664">
        <v>29</v>
      </c>
      <c r="N107" s="664">
        <v>132</v>
      </c>
      <c r="O107" s="664">
        <v>3828</v>
      </c>
      <c r="P107" s="677">
        <v>6.9473684210526319</v>
      </c>
      <c r="Q107" s="665">
        <v>29</v>
      </c>
    </row>
    <row r="108" spans="1:17" ht="14.4" customHeight="1" x14ac:dyDescent="0.3">
      <c r="A108" s="660" t="s">
        <v>5306</v>
      </c>
      <c r="B108" s="661" t="s">
        <v>5307</v>
      </c>
      <c r="C108" s="661" t="s">
        <v>4441</v>
      </c>
      <c r="D108" s="661" t="s">
        <v>5405</v>
      </c>
      <c r="E108" s="661" t="s">
        <v>5406</v>
      </c>
      <c r="F108" s="664">
        <v>8</v>
      </c>
      <c r="G108" s="664">
        <v>1408</v>
      </c>
      <c r="H108" s="664">
        <v>1</v>
      </c>
      <c r="I108" s="664">
        <v>176</v>
      </c>
      <c r="J108" s="664">
        <v>16</v>
      </c>
      <c r="K108" s="664">
        <v>2821</v>
      </c>
      <c r="L108" s="664">
        <v>2.0035511363636362</v>
      </c>
      <c r="M108" s="664">
        <v>176.3125</v>
      </c>
      <c r="N108" s="664">
        <v>36</v>
      </c>
      <c r="O108" s="664">
        <v>6372</v>
      </c>
      <c r="P108" s="677">
        <v>4.5255681818181817</v>
      </c>
      <c r="Q108" s="665">
        <v>177</v>
      </c>
    </row>
    <row r="109" spans="1:17" ht="14.4" customHeight="1" x14ac:dyDescent="0.3">
      <c r="A109" s="660" t="s">
        <v>5306</v>
      </c>
      <c r="B109" s="661" t="s">
        <v>5307</v>
      </c>
      <c r="C109" s="661" t="s">
        <v>4441</v>
      </c>
      <c r="D109" s="661" t="s">
        <v>5407</v>
      </c>
      <c r="E109" s="661" t="s">
        <v>5408</v>
      </c>
      <c r="F109" s="664">
        <v>5</v>
      </c>
      <c r="G109" s="664">
        <v>75</v>
      </c>
      <c r="H109" s="664">
        <v>1</v>
      </c>
      <c r="I109" s="664">
        <v>15</v>
      </c>
      <c r="J109" s="664">
        <v>9</v>
      </c>
      <c r="K109" s="664">
        <v>135</v>
      </c>
      <c r="L109" s="664">
        <v>1.8</v>
      </c>
      <c r="M109" s="664">
        <v>15</v>
      </c>
      <c r="N109" s="664">
        <v>8</v>
      </c>
      <c r="O109" s="664">
        <v>120</v>
      </c>
      <c r="P109" s="677">
        <v>1.6</v>
      </c>
      <c r="Q109" s="665">
        <v>15</v>
      </c>
    </row>
    <row r="110" spans="1:17" ht="14.4" customHeight="1" x14ac:dyDescent="0.3">
      <c r="A110" s="660" t="s">
        <v>5306</v>
      </c>
      <c r="B110" s="661" t="s">
        <v>5307</v>
      </c>
      <c r="C110" s="661" t="s">
        <v>4441</v>
      </c>
      <c r="D110" s="661" t="s">
        <v>5409</v>
      </c>
      <c r="E110" s="661" t="s">
        <v>5410</v>
      </c>
      <c r="F110" s="664">
        <v>55</v>
      </c>
      <c r="G110" s="664">
        <v>1045</v>
      </c>
      <c r="H110" s="664">
        <v>1</v>
      </c>
      <c r="I110" s="664">
        <v>19</v>
      </c>
      <c r="J110" s="664">
        <v>97</v>
      </c>
      <c r="K110" s="664">
        <v>1843</v>
      </c>
      <c r="L110" s="664">
        <v>1.7636363636363637</v>
      </c>
      <c r="M110" s="664">
        <v>19</v>
      </c>
      <c r="N110" s="664">
        <v>200</v>
      </c>
      <c r="O110" s="664">
        <v>3800</v>
      </c>
      <c r="P110" s="677">
        <v>3.6363636363636362</v>
      </c>
      <c r="Q110" s="665">
        <v>19</v>
      </c>
    </row>
    <row r="111" spans="1:17" ht="14.4" customHeight="1" x14ac:dyDescent="0.3">
      <c r="A111" s="660" t="s">
        <v>5306</v>
      </c>
      <c r="B111" s="661" t="s">
        <v>5307</v>
      </c>
      <c r="C111" s="661" t="s">
        <v>4441</v>
      </c>
      <c r="D111" s="661" t="s">
        <v>5411</v>
      </c>
      <c r="E111" s="661" t="s">
        <v>5412</v>
      </c>
      <c r="F111" s="664">
        <v>3562</v>
      </c>
      <c r="G111" s="664">
        <v>71240</v>
      </c>
      <c r="H111" s="664">
        <v>1</v>
      </c>
      <c r="I111" s="664">
        <v>20</v>
      </c>
      <c r="J111" s="664">
        <v>346</v>
      </c>
      <c r="K111" s="664">
        <v>6920</v>
      </c>
      <c r="L111" s="664">
        <v>9.7136440202133634E-2</v>
      </c>
      <c r="M111" s="664">
        <v>20</v>
      </c>
      <c r="N111" s="664">
        <v>516</v>
      </c>
      <c r="O111" s="664">
        <v>10320</v>
      </c>
      <c r="P111" s="677">
        <v>0.14486243683323977</v>
      </c>
      <c r="Q111" s="665">
        <v>20</v>
      </c>
    </row>
    <row r="112" spans="1:17" ht="14.4" customHeight="1" x14ac:dyDescent="0.3">
      <c r="A112" s="660" t="s">
        <v>5306</v>
      </c>
      <c r="B112" s="661" t="s">
        <v>5307</v>
      </c>
      <c r="C112" s="661" t="s">
        <v>4441</v>
      </c>
      <c r="D112" s="661" t="s">
        <v>5413</v>
      </c>
      <c r="E112" s="661" t="s">
        <v>5414</v>
      </c>
      <c r="F112" s="664"/>
      <c r="G112" s="664"/>
      <c r="H112" s="664"/>
      <c r="I112" s="664"/>
      <c r="J112" s="664">
        <v>1</v>
      </c>
      <c r="K112" s="664">
        <v>184</v>
      </c>
      <c r="L112" s="664"/>
      <c r="M112" s="664">
        <v>184</v>
      </c>
      <c r="N112" s="664"/>
      <c r="O112" s="664"/>
      <c r="P112" s="677"/>
      <c r="Q112" s="665"/>
    </row>
    <row r="113" spans="1:17" ht="14.4" customHeight="1" x14ac:dyDescent="0.3">
      <c r="A113" s="660" t="s">
        <v>5306</v>
      </c>
      <c r="B113" s="661" t="s">
        <v>5307</v>
      </c>
      <c r="C113" s="661" t="s">
        <v>4441</v>
      </c>
      <c r="D113" s="661" t="s">
        <v>5415</v>
      </c>
      <c r="E113" s="661" t="s">
        <v>5416</v>
      </c>
      <c r="F113" s="664">
        <v>1</v>
      </c>
      <c r="G113" s="664">
        <v>185</v>
      </c>
      <c r="H113" s="664">
        <v>1</v>
      </c>
      <c r="I113" s="664">
        <v>185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5306</v>
      </c>
      <c r="B114" s="661" t="s">
        <v>5307</v>
      </c>
      <c r="C114" s="661" t="s">
        <v>4441</v>
      </c>
      <c r="D114" s="661" t="s">
        <v>5417</v>
      </c>
      <c r="E114" s="661" t="s">
        <v>5418</v>
      </c>
      <c r="F114" s="664">
        <v>39</v>
      </c>
      <c r="G114" s="664">
        <v>3276</v>
      </c>
      <c r="H114" s="664">
        <v>1</v>
      </c>
      <c r="I114" s="664">
        <v>84</v>
      </c>
      <c r="J114" s="664">
        <v>60</v>
      </c>
      <c r="K114" s="664">
        <v>5040</v>
      </c>
      <c r="L114" s="664">
        <v>1.5384615384615385</v>
      </c>
      <c r="M114" s="664">
        <v>84</v>
      </c>
      <c r="N114" s="664">
        <v>73</v>
      </c>
      <c r="O114" s="664">
        <v>6132</v>
      </c>
      <c r="P114" s="677">
        <v>1.8717948717948718</v>
      </c>
      <c r="Q114" s="665">
        <v>84</v>
      </c>
    </row>
    <row r="115" spans="1:17" ht="14.4" customHeight="1" x14ac:dyDescent="0.3">
      <c r="A115" s="660" t="s">
        <v>5306</v>
      </c>
      <c r="B115" s="661" t="s">
        <v>5307</v>
      </c>
      <c r="C115" s="661" t="s">
        <v>4441</v>
      </c>
      <c r="D115" s="661" t="s">
        <v>5419</v>
      </c>
      <c r="E115" s="661" t="s">
        <v>5420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300</v>
      </c>
      <c r="P115" s="677"/>
      <c r="Q115" s="665">
        <v>300</v>
      </c>
    </row>
    <row r="116" spans="1:17" ht="14.4" customHeight="1" x14ac:dyDescent="0.3">
      <c r="A116" s="660" t="s">
        <v>5306</v>
      </c>
      <c r="B116" s="661" t="s">
        <v>5307</v>
      </c>
      <c r="C116" s="661" t="s">
        <v>4441</v>
      </c>
      <c r="D116" s="661" t="s">
        <v>5421</v>
      </c>
      <c r="E116" s="661" t="s">
        <v>5422</v>
      </c>
      <c r="F116" s="664"/>
      <c r="G116" s="664"/>
      <c r="H116" s="664"/>
      <c r="I116" s="664"/>
      <c r="J116" s="664"/>
      <c r="K116" s="664"/>
      <c r="L116" s="664"/>
      <c r="M116" s="664"/>
      <c r="N116" s="664">
        <v>6</v>
      </c>
      <c r="O116" s="664">
        <v>126</v>
      </c>
      <c r="P116" s="677"/>
      <c r="Q116" s="665">
        <v>21</v>
      </c>
    </row>
    <row r="117" spans="1:17" ht="14.4" customHeight="1" x14ac:dyDescent="0.3">
      <c r="A117" s="660" t="s">
        <v>5306</v>
      </c>
      <c r="B117" s="661" t="s">
        <v>5307</v>
      </c>
      <c r="C117" s="661" t="s">
        <v>4441</v>
      </c>
      <c r="D117" s="661" t="s">
        <v>5423</v>
      </c>
      <c r="E117" s="661" t="s">
        <v>5424</v>
      </c>
      <c r="F117" s="664">
        <v>52</v>
      </c>
      <c r="G117" s="664">
        <v>1144</v>
      </c>
      <c r="H117" s="664">
        <v>1</v>
      </c>
      <c r="I117" s="664">
        <v>22</v>
      </c>
      <c r="J117" s="664">
        <v>47</v>
      </c>
      <c r="K117" s="664">
        <v>1034</v>
      </c>
      <c r="L117" s="664">
        <v>0.90384615384615385</v>
      </c>
      <c r="M117" s="664">
        <v>22</v>
      </c>
      <c r="N117" s="664">
        <v>43</v>
      </c>
      <c r="O117" s="664">
        <v>946</v>
      </c>
      <c r="P117" s="677">
        <v>0.82692307692307687</v>
      </c>
      <c r="Q117" s="665">
        <v>22</v>
      </c>
    </row>
    <row r="118" spans="1:17" ht="14.4" customHeight="1" x14ac:dyDescent="0.3">
      <c r="A118" s="660" t="s">
        <v>5306</v>
      </c>
      <c r="B118" s="661" t="s">
        <v>5307</v>
      </c>
      <c r="C118" s="661" t="s">
        <v>4441</v>
      </c>
      <c r="D118" s="661" t="s">
        <v>5425</v>
      </c>
      <c r="E118" s="661" t="s">
        <v>5426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171</v>
      </c>
      <c r="P118" s="677"/>
      <c r="Q118" s="665">
        <v>171</v>
      </c>
    </row>
    <row r="119" spans="1:17" ht="14.4" customHeight="1" x14ac:dyDescent="0.3">
      <c r="A119" s="660" t="s">
        <v>5306</v>
      </c>
      <c r="B119" s="661" t="s">
        <v>5307</v>
      </c>
      <c r="C119" s="661" t="s">
        <v>4441</v>
      </c>
      <c r="D119" s="661" t="s">
        <v>5427</v>
      </c>
      <c r="E119" s="661" t="s">
        <v>5428</v>
      </c>
      <c r="F119" s="664">
        <v>4</v>
      </c>
      <c r="G119" s="664">
        <v>1980</v>
      </c>
      <c r="H119" s="664">
        <v>1</v>
      </c>
      <c r="I119" s="664">
        <v>495</v>
      </c>
      <c r="J119" s="664">
        <v>1</v>
      </c>
      <c r="K119" s="664">
        <v>495</v>
      </c>
      <c r="L119" s="664">
        <v>0.25</v>
      </c>
      <c r="M119" s="664">
        <v>495</v>
      </c>
      <c r="N119" s="664"/>
      <c r="O119" s="664"/>
      <c r="P119" s="677"/>
      <c r="Q119" s="665"/>
    </row>
    <row r="120" spans="1:17" ht="14.4" customHeight="1" x14ac:dyDescent="0.3">
      <c r="A120" s="660" t="s">
        <v>5306</v>
      </c>
      <c r="B120" s="661" t="s">
        <v>5307</v>
      </c>
      <c r="C120" s="661" t="s">
        <v>4441</v>
      </c>
      <c r="D120" s="661" t="s">
        <v>5429</v>
      </c>
      <c r="E120" s="661" t="s">
        <v>5430</v>
      </c>
      <c r="F120" s="664">
        <v>12</v>
      </c>
      <c r="G120" s="664">
        <v>6768</v>
      </c>
      <c r="H120" s="664">
        <v>1</v>
      </c>
      <c r="I120" s="664">
        <v>564</v>
      </c>
      <c r="J120" s="664">
        <v>4</v>
      </c>
      <c r="K120" s="664">
        <v>2262</v>
      </c>
      <c r="L120" s="664">
        <v>0.33421985815602839</v>
      </c>
      <c r="M120" s="664">
        <v>565.5</v>
      </c>
      <c r="N120" s="664">
        <v>15</v>
      </c>
      <c r="O120" s="664">
        <v>8580</v>
      </c>
      <c r="P120" s="677">
        <v>1.2677304964539007</v>
      </c>
      <c r="Q120" s="665">
        <v>572</v>
      </c>
    </row>
    <row r="121" spans="1:17" ht="14.4" customHeight="1" x14ac:dyDescent="0.3">
      <c r="A121" s="660" t="s">
        <v>5306</v>
      </c>
      <c r="B121" s="661" t="s">
        <v>5307</v>
      </c>
      <c r="C121" s="661" t="s">
        <v>4441</v>
      </c>
      <c r="D121" s="661" t="s">
        <v>5235</v>
      </c>
      <c r="E121" s="661" t="s">
        <v>5236</v>
      </c>
      <c r="F121" s="664">
        <v>12</v>
      </c>
      <c r="G121" s="664">
        <v>12024</v>
      </c>
      <c r="H121" s="664">
        <v>1</v>
      </c>
      <c r="I121" s="664">
        <v>1002</v>
      </c>
      <c r="J121" s="664">
        <v>4</v>
      </c>
      <c r="K121" s="664">
        <v>4012</v>
      </c>
      <c r="L121" s="664">
        <v>0.33366600133067198</v>
      </c>
      <c r="M121" s="664">
        <v>1003</v>
      </c>
      <c r="N121" s="664">
        <v>15</v>
      </c>
      <c r="O121" s="664">
        <v>15120</v>
      </c>
      <c r="P121" s="677">
        <v>1.2574850299401197</v>
      </c>
      <c r="Q121" s="665">
        <v>1008</v>
      </c>
    </row>
    <row r="122" spans="1:17" ht="14.4" customHeight="1" x14ac:dyDescent="0.3">
      <c r="A122" s="660" t="s">
        <v>5306</v>
      </c>
      <c r="B122" s="661" t="s">
        <v>5307</v>
      </c>
      <c r="C122" s="661" t="s">
        <v>4441</v>
      </c>
      <c r="D122" s="661" t="s">
        <v>5431</v>
      </c>
      <c r="E122" s="661" t="s">
        <v>5432</v>
      </c>
      <c r="F122" s="664"/>
      <c r="G122" s="664"/>
      <c r="H122" s="664"/>
      <c r="I122" s="664"/>
      <c r="J122" s="664"/>
      <c r="K122" s="664"/>
      <c r="L122" s="664"/>
      <c r="M122" s="664"/>
      <c r="N122" s="664">
        <v>2</v>
      </c>
      <c r="O122" s="664">
        <v>410</v>
      </c>
      <c r="P122" s="677"/>
      <c r="Q122" s="665">
        <v>205</v>
      </c>
    </row>
    <row r="123" spans="1:17" ht="14.4" customHeight="1" x14ac:dyDescent="0.3">
      <c r="A123" s="660" t="s">
        <v>5306</v>
      </c>
      <c r="B123" s="661" t="s">
        <v>5307</v>
      </c>
      <c r="C123" s="661" t="s">
        <v>4441</v>
      </c>
      <c r="D123" s="661" t="s">
        <v>5433</v>
      </c>
      <c r="E123" s="661" t="s">
        <v>5434</v>
      </c>
      <c r="F123" s="664">
        <v>1</v>
      </c>
      <c r="G123" s="664">
        <v>127</v>
      </c>
      <c r="H123" s="664">
        <v>1</v>
      </c>
      <c r="I123" s="664">
        <v>127</v>
      </c>
      <c r="J123" s="664"/>
      <c r="K123" s="664"/>
      <c r="L123" s="664"/>
      <c r="M123" s="664"/>
      <c r="N123" s="664">
        <v>1</v>
      </c>
      <c r="O123" s="664">
        <v>127</v>
      </c>
      <c r="P123" s="677">
        <v>1</v>
      </c>
      <c r="Q123" s="665">
        <v>127</v>
      </c>
    </row>
    <row r="124" spans="1:17" ht="14.4" customHeight="1" x14ac:dyDescent="0.3">
      <c r="A124" s="660" t="s">
        <v>5306</v>
      </c>
      <c r="B124" s="661" t="s">
        <v>5307</v>
      </c>
      <c r="C124" s="661" t="s">
        <v>4441</v>
      </c>
      <c r="D124" s="661" t="s">
        <v>5435</v>
      </c>
      <c r="E124" s="661" t="s">
        <v>5436</v>
      </c>
      <c r="F124" s="664"/>
      <c r="G124" s="664"/>
      <c r="H124" s="664"/>
      <c r="I124" s="664"/>
      <c r="J124" s="664"/>
      <c r="K124" s="664"/>
      <c r="L124" s="664"/>
      <c r="M124" s="664"/>
      <c r="N124" s="664">
        <v>2</v>
      </c>
      <c r="O124" s="664">
        <v>620</v>
      </c>
      <c r="P124" s="677"/>
      <c r="Q124" s="665">
        <v>310</v>
      </c>
    </row>
    <row r="125" spans="1:17" ht="14.4" customHeight="1" x14ac:dyDescent="0.3">
      <c r="A125" s="660" t="s">
        <v>5306</v>
      </c>
      <c r="B125" s="661" t="s">
        <v>5307</v>
      </c>
      <c r="C125" s="661" t="s">
        <v>4441</v>
      </c>
      <c r="D125" s="661" t="s">
        <v>5437</v>
      </c>
      <c r="E125" s="661" t="s">
        <v>5438</v>
      </c>
      <c r="F125" s="664">
        <v>2</v>
      </c>
      <c r="G125" s="664">
        <v>46</v>
      </c>
      <c r="H125" s="664">
        <v>1</v>
      </c>
      <c r="I125" s="664">
        <v>23</v>
      </c>
      <c r="J125" s="664">
        <v>7</v>
      </c>
      <c r="K125" s="664">
        <v>161</v>
      </c>
      <c r="L125" s="664">
        <v>3.5</v>
      </c>
      <c r="M125" s="664">
        <v>23</v>
      </c>
      <c r="N125" s="664">
        <v>6</v>
      </c>
      <c r="O125" s="664">
        <v>138</v>
      </c>
      <c r="P125" s="677">
        <v>3</v>
      </c>
      <c r="Q125" s="665">
        <v>23</v>
      </c>
    </row>
    <row r="126" spans="1:17" ht="14.4" customHeight="1" x14ac:dyDescent="0.3">
      <c r="A126" s="660" t="s">
        <v>5306</v>
      </c>
      <c r="B126" s="661" t="s">
        <v>5307</v>
      </c>
      <c r="C126" s="661" t="s">
        <v>4441</v>
      </c>
      <c r="D126" s="661" t="s">
        <v>5439</v>
      </c>
      <c r="E126" s="661" t="s">
        <v>5440</v>
      </c>
      <c r="F126" s="664">
        <v>8</v>
      </c>
      <c r="G126" s="664">
        <v>136</v>
      </c>
      <c r="H126" s="664">
        <v>1</v>
      </c>
      <c r="I126" s="664">
        <v>17</v>
      </c>
      <c r="J126" s="664">
        <v>14</v>
      </c>
      <c r="K126" s="664">
        <v>238</v>
      </c>
      <c r="L126" s="664">
        <v>1.75</v>
      </c>
      <c r="M126" s="664">
        <v>17</v>
      </c>
      <c r="N126" s="664">
        <v>7</v>
      </c>
      <c r="O126" s="664">
        <v>119</v>
      </c>
      <c r="P126" s="677">
        <v>0.875</v>
      </c>
      <c r="Q126" s="665">
        <v>17</v>
      </c>
    </row>
    <row r="127" spans="1:17" ht="14.4" customHeight="1" x14ac:dyDescent="0.3">
      <c r="A127" s="660" t="s">
        <v>5306</v>
      </c>
      <c r="B127" s="661" t="s">
        <v>5307</v>
      </c>
      <c r="C127" s="661" t="s">
        <v>4441</v>
      </c>
      <c r="D127" s="661" t="s">
        <v>5441</v>
      </c>
      <c r="E127" s="661" t="s">
        <v>5442</v>
      </c>
      <c r="F127" s="664">
        <v>2</v>
      </c>
      <c r="G127" s="664">
        <v>262</v>
      </c>
      <c r="H127" s="664">
        <v>1</v>
      </c>
      <c r="I127" s="664">
        <v>131</v>
      </c>
      <c r="J127" s="664"/>
      <c r="K127" s="664"/>
      <c r="L127" s="664"/>
      <c r="M127" s="664"/>
      <c r="N127" s="664">
        <v>1</v>
      </c>
      <c r="O127" s="664">
        <v>132</v>
      </c>
      <c r="P127" s="677">
        <v>0.50381679389312972</v>
      </c>
      <c r="Q127" s="665">
        <v>132</v>
      </c>
    </row>
    <row r="128" spans="1:17" ht="14.4" customHeight="1" x14ac:dyDescent="0.3">
      <c r="A128" s="660" t="s">
        <v>5306</v>
      </c>
      <c r="B128" s="661" t="s">
        <v>5307</v>
      </c>
      <c r="C128" s="661" t="s">
        <v>4441</v>
      </c>
      <c r="D128" s="661" t="s">
        <v>5443</v>
      </c>
      <c r="E128" s="661" t="s">
        <v>5444</v>
      </c>
      <c r="F128" s="664">
        <v>88</v>
      </c>
      <c r="G128" s="664">
        <v>25608</v>
      </c>
      <c r="H128" s="664">
        <v>1</v>
      </c>
      <c r="I128" s="664">
        <v>291</v>
      </c>
      <c r="J128" s="664">
        <v>131</v>
      </c>
      <c r="K128" s="664">
        <v>38159</v>
      </c>
      <c r="L128" s="664">
        <v>1.4901202749140894</v>
      </c>
      <c r="M128" s="664">
        <v>291.29007633587787</v>
      </c>
      <c r="N128" s="664">
        <v>192</v>
      </c>
      <c r="O128" s="664">
        <v>56256</v>
      </c>
      <c r="P128" s="677">
        <v>2.196813495782568</v>
      </c>
      <c r="Q128" s="665">
        <v>293</v>
      </c>
    </row>
    <row r="129" spans="1:17" ht="14.4" customHeight="1" x14ac:dyDescent="0.3">
      <c r="A129" s="660" t="s">
        <v>5306</v>
      </c>
      <c r="B129" s="661" t="s">
        <v>5307</v>
      </c>
      <c r="C129" s="661" t="s">
        <v>4441</v>
      </c>
      <c r="D129" s="661" t="s">
        <v>5445</v>
      </c>
      <c r="E129" s="661" t="s">
        <v>5446</v>
      </c>
      <c r="F129" s="664">
        <v>3</v>
      </c>
      <c r="G129" s="664">
        <v>135</v>
      </c>
      <c r="H129" s="664">
        <v>1</v>
      </c>
      <c r="I129" s="664">
        <v>45</v>
      </c>
      <c r="J129" s="664">
        <v>4</v>
      </c>
      <c r="K129" s="664">
        <v>180</v>
      </c>
      <c r="L129" s="664">
        <v>1.3333333333333333</v>
      </c>
      <c r="M129" s="664">
        <v>45</v>
      </c>
      <c r="N129" s="664">
        <v>1</v>
      </c>
      <c r="O129" s="664">
        <v>45</v>
      </c>
      <c r="P129" s="677">
        <v>0.33333333333333331</v>
      </c>
      <c r="Q129" s="665">
        <v>45</v>
      </c>
    </row>
    <row r="130" spans="1:17" ht="14.4" customHeight="1" x14ac:dyDescent="0.3">
      <c r="A130" s="660" t="s">
        <v>5306</v>
      </c>
      <c r="B130" s="661" t="s">
        <v>5307</v>
      </c>
      <c r="C130" s="661" t="s">
        <v>4441</v>
      </c>
      <c r="D130" s="661" t="s">
        <v>5447</v>
      </c>
      <c r="E130" s="661" t="s">
        <v>5448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2184</v>
      </c>
      <c r="P130" s="677"/>
      <c r="Q130" s="665">
        <v>1092</v>
      </c>
    </row>
    <row r="131" spans="1:17" ht="14.4" customHeight="1" x14ac:dyDescent="0.3">
      <c r="A131" s="660" t="s">
        <v>5306</v>
      </c>
      <c r="B131" s="661" t="s">
        <v>5307</v>
      </c>
      <c r="C131" s="661" t="s">
        <v>4441</v>
      </c>
      <c r="D131" s="661" t="s">
        <v>5449</v>
      </c>
      <c r="E131" s="661" t="s">
        <v>5450</v>
      </c>
      <c r="F131" s="664"/>
      <c r="G131" s="664"/>
      <c r="H131" s="664"/>
      <c r="I131" s="664"/>
      <c r="J131" s="664">
        <v>30</v>
      </c>
      <c r="K131" s="664">
        <v>1380</v>
      </c>
      <c r="L131" s="664"/>
      <c r="M131" s="664">
        <v>46</v>
      </c>
      <c r="N131" s="664">
        <v>46</v>
      </c>
      <c r="O131" s="664">
        <v>2116</v>
      </c>
      <c r="P131" s="677"/>
      <c r="Q131" s="665">
        <v>46</v>
      </c>
    </row>
    <row r="132" spans="1:17" ht="14.4" customHeight="1" x14ac:dyDescent="0.3">
      <c r="A132" s="660" t="s">
        <v>5306</v>
      </c>
      <c r="B132" s="661" t="s">
        <v>5307</v>
      </c>
      <c r="C132" s="661" t="s">
        <v>4441</v>
      </c>
      <c r="D132" s="661" t="s">
        <v>5451</v>
      </c>
      <c r="E132" s="661" t="s">
        <v>5452</v>
      </c>
      <c r="F132" s="664">
        <v>1</v>
      </c>
      <c r="G132" s="664">
        <v>526</v>
      </c>
      <c r="H132" s="664">
        <v>1</v>
      </c>
      <c r="I132" s="664">
        <v>526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5306</v>
      </c>
      <c r="B133" s="661" t="s">
        <v>5307</v>
      </c>
      <c r="C133" s="661" t="s">
        <v>4441</v>
      </c>
      <c r="D133" s="661" t="s">
        <v>5453</v>
      </c>
      <c r="E133" s="661" t="s">
        <v>5454</v>
      </c>
      <c r="F133" s="664">
        <v>3</v>
      </c>
      <c r="G133" s="664">
        <v>78</v>
      </c>
      <c r="H133" s="664">
        <v>1</v>
      </c>
      <c r="I133" s="664">
        <v>26</v>
      </c>
      <c r="J133" s="664">
        <v>7</v>
      </c>
      <c r="K133" s="664">
        <v>182</v>
      </c>
      <c r="L133" s="664">
        <v>2.3333333333333335</v>
      </c>
      <c r="M133" s="664">
        <v>26</v>
      </c>
      <c r="N133" s="664">
        <v>4</v>
      </c>
      <c r="O133" s="664">
        <v>104</v>
      </c>
      <c r="P133" s="677">
        <v>1.3333333333333333</v>
      </c>
      <c r="Q133" s="665">
        <v>26</v>
      </c>
    </row>
    <row r="134" spans="1:17" ht="14.4" customHeight="1" x14ac:dyDescent="0.3">
      <c r="A134" s="660" t="s">
        <v>5306</v>
      </c>
      <c r="B134" s="661" t="s">
        <v>5307</v>
      </c>
      <c r="C134" s="661" t="s">
        <v>4441</v>
      </c>
      <c r="D134" s="661" t="s">
        <v>5455</v>
      </c>
      <c r="E134" s="661" t="s">
        <v>5456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354</v>
      </c>
      <c r="P134" s="677"/>
      <c r="Q134" s="665">
        <v>354</v>
      </c>
    </row>
    <row r="135" spans="1:17" ht="14.4" customHeight="1" x14ac:dyDescent="0.3">
      <c r="A135" s="660" t="s">
        <v>5306</v>
      </c>
      <c r="B135" s="661" t="s">
        <v>5307</v>
      </c>
      <c r="C135" s="661" t="s">
        <v>4441</v>
      </c>
      <c r="D135" s="661" t="s">
        <v>5457</v>
      </c>
      <c r="E135" s="661" t="s">
        <v>5458</v>
      </c>
      <c r="F135" s="664"/>
      <c r="G135" s="664"/>
      <c r="H135" s="664"/>
      <c r="I135" s="664"/>
      <c r="J135" s="664"/>
      <c r="K135" s="664"/>
      <c r="L135" s="664"/>
      <c r="M135" s="664"/>
      <c r="N135" s="664">
        <v>1</v>
      </c>
      <c r="O135" s="664">
        <v>135</v>
      </c>
      <c r="P135" s="677"/>
      <c r="Q135" s="665">
        <v>135</v>
      </c>
    </row>
    <row r="136" spans="1:17" ht="14.4" customHeight="1" x14ac:dyDescent="0.3">
      <c r="A136" s="660" t="s">
        <v>5306</v>
      </c>
      <c r="B136" s="661" t="s">
        <v>5459</v>
      </c>
      <c r="C136" s="661" t="s">
        <v>4441</v>
      </c>
      <c r="D136" s="661" t="s">
        <v>5231</v>
      </c>
      <c r="E136" s="661" t="s">
        <v>5232</v>
      </c>
      <c r="F136" s="664">
        <v>13</v>
      </c>
      <c r="G136" s="664">
        <v>16185</v>
      </c>
      <c r="H136" s="664">
        <v>1</v>
      </c>
      <c r="I136" s="664">
        <v>1245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5460</v>
      </c>
      <c r="B137" s="661" t="s">
        <v>5074</v>
      </c>
      <c r="C137" s="661" t="s">
        <v>4403</v>
      </c>
      <c r="D137" s="661" t="s">
        <v>5461</v>
      </c>
      <c r="E137" s="661" t="s">
        <v>5462</v>
      </c>
      <c r="F137" s="664">
        <v>0.67</v>
      </c>
      <c r="G137" s="664">
        <v>1774.31</v>
      </c>
      <c r="H137" s="664">
        <v>1</v>
      </c>
      <c r="I137" s="664">
        <v>2648.2238805970146</v>
      </c>
      <c r="J137" s="664">
        <v>0.67</v>
      </c>
      <c r="K137" s="664">
        <v>1789.87</v>
      </c>
      <c r="L137" s="664">
        <v>1.0087696062131195</v>
      </c>
      <c r="M137" s="664">
        <v>2671.4477611940297</v>
      </c>
      <c r="N137" s="664"/>
      <c r="O137" s="664"/>
      <c r="P137" s="677"/>
      <c r="Q137" s="665"/>
    </row>
    <row r="138" spans="1:17" ht="14.4" customHeight="1" x14ac:dyDescent="0.3">
      <c r="A138" s="660" t="s">
        <v>5460</v>
      </c>
      <c r="B138" s="661" t="s">
        <v>5074</v>
      </c>
      <c r="C138" s="661" t="s">
        <v>4403</v>
      </c>
      <c r="D138" s="661" t="s">
        <v>5463</v>
      </c>
      <c r="E138" s="661" t="s">
        <v>5464</v>
      </c>
      <c r="F138" s="664"/>
      <c r="G138" s="664"/>
      <c r="H138" s="664"/>
      <c r="I138" s="664"/>
      <c r="J138" s="664"/>
      <c r="K138" s="664"/>
      <c r="L138" s="664"/>
      <c r="M138" s="664"/>
      <c r="N138" s="664">
        <v>0.30000000000000004</v>
      </c>
      <c r="O138" s="664">
        <v>1483.17</v>
      </c>
      <c r="P138" s="677"/>
      <c r="Q138" s="665">
        <v>4943.8999999999996</v>
      </c>
    </row>
    <row r="139" spans="1:17" ht="14.4" customHeight="1" x14ac:dyDescent="0.3">
      <c r="A139" s="660" t="s">
        <v>5460</v>
      </c>
      <c r="B139" s="661" t="s">
        <v>5074</v>
      </c>
      <c r="C139" s="661" t="s">
        <v>4403</v>
      </c>
      <c r="D139" s="661" t="s">
        <v>5465</v>
      </c>
      <c r="E139" s="661" t="s">
        <v>5466</v>
      </c>
      <c r="F139" s="664">
        <v>5.2</v>
      </c>
      <c r="G139" s="664">
        <v>5127.46</v>
      </c>
      <c r="H139" s="664">
        <v>1</v>
      </c>
      <c r="I139" s="664">
        <v>986.05</v>
      </c>
      <c r="J139" s="664">
        <v>5.0999999999999996</v>
      </c>
      <c r="K139" s="664">
        <v>5044.04</v>
      </c>
      <c r="L139" s="664">
        <v>0.98373073607595185</v>
      </c>
      <c r="M139" s="664">
        <v>989.02745098039225</v>
      </c>
      <c r="N139" s="664">
        <v>1.3</v>
      </c>
      <c r="O139" s="664">
        <v>1236.74</v>
      </c>
      <c r="P139" s="677">
        <v>0.2411993462650123</v>
      </c>
      <c r="Q139" s="665">
        <v>951.3384615384615</v>
      </c>
    </row>
    <row r="140" spans="1:17" ht="14.4" customHeight="1" x14ac:dyDescent="0.3">
      <c r="A140" s="660" t="s">
        <v>5460</v>
      </c>
      <c r="B140" s="661" t="s">
        <v>5074</v>
      </c>
      <c r="C140" s="661" t="s">
        <v>4403</v>
      </c>
      <c r="D140" s="661" t="s">
        <v>5467</v>
      </c>
      <c r="E140" s="661" t="s">
        <v>5464</v>
      </c>
      <c r="F140" s="664">
        <v>1.34</v>
      </c>
      <c r="G140" s="664">
        <v>13852.060000000001</v>
      </c>
      <c r="H140" s="664">
        <v>1</v>
      </c>
      <c r="I140" s="664">
        <v>10337.358208955224</v>
      </c>
      <c r="J140" s="664">
        <v>1.19</v>
      </c>
      <c r="K140" s="664">
        <v>12301.470000000001</v>
      </c>
      <c r="L140" s="664">
        <v>0.88806069277782507</v>
      </c>
      <c r="M140" s="664">
        <v>10337.369747899162</v>
      </c>
      <c r="N140" s="664">
        <v>0.52</v>
      </c>
      <c r="O140" s="664">
        <v>5141.66</v>
      </c>
      <c r="P140" s="677">
        <v>0.3711837806073609</v>
      </c>
      <c r="Q140" s="665">
        <v>9887.8076923076915</v>
      </c>
    </row>
    <row r="141" spans="1:17" ht="14.4" customHeight="1" x14ac:dyDescent="0.3">
      <c r="A141" s="660" t="s">
        <v>5460</v>
      </c>
      <c r="B141" s="661" t="s">
        <v>5074</v>
      </c>
      <c r="C141" s="661" t="s">
        <v>4403</v>
      </c>
      <c r="D141" s="661" t="s">
        <v>4805</v>
      </c>
      <c r="E141" s="661" t="s">
        <v>4806</v>
      </c>
      <c r="F141" s="664"/>
      <c r="G141" s="664"/>
      <c r="H141" s="664"/>
      <c r="I141" s="664"/>
      <c r="J141" s="664">
        <v>0.22</v>
      </c>
      <c r="K141" s="664">
        <v>1168.3600000000001</v>
      </c>
      <c r="L141" s="664"/>
      <c r="M141" s="664">
        <v>5310.727272727273</v>
      </c>
      <c r="N141" s="664"/>
      <c r="O141" s="664"/>
      <c r="P141" s="677"/>
      <c r="Q141" s="665"/>
    </row>
    <row r="142" spans="1:17" ht="14.4" customHeight="1" x14ac:dyDescent="0.3">
      <c r="A142" s="660" t="s">
        <v>5460</v>
      </c>
      <c r="B142" s="661" t="s">
        <v>5074</v>
      </c>
      <c r="C142" s="661" t="s">
        <v>4403</v>
      </c>
      <c r="D142" s="661" t="s">
        <v>5468</v>
      </c>
      <c r="E142" s="661" t="s">
        <v>5464</v>
      </c>
      <c r="F142" s="664">
        <v>0.2</v>
      </c>
      <c r="G142" s="664">
        <v>1301.3</v>
      </c>
      <c r="H142" s="664">
        <v>1</v>
      </c>
      <c r="I142" s="664">
        <v>6506.4999999999991</v>
      </c>
      <c r="J142" s="664">
        <v>0.21000000000000002</v>
      </c>
      <c r="K142" s="664">
        <v>1366.36</v>
      </c>
      <c r="L142" s="664">
        <v>1.0499961576884653</v>
      </c>
      <c r="M142" s="664">
        <v>6506.476190476189</v>
      </c>
      <c r="N142" s="664"/>
      <c r="O142" s="664"/>
      <c r="P142" s="677"/>
      <c r="Q142" s="665"/>
    </row>
    <row r="143" spans="1:17" ht="14.4" customHeight="1" x14ac:dyDescent="0.3">
      <c r="A143" s="660" t="s">
        <v>5460</v>
      </c>
      <c r="B143" s="661" t="s">
        <v>5074</v>
      </c>
      <c r="C143" s="661" t="s">
        <v>4403</v>
      </c>
      <c r="D143" s="661" t="s">
        <v>5469</v>
      </c>
      <c r="E143" s="661" t="s">
        <v>5470</v>
      </c>
      <c r="F143" s="664">
        <v>2</v>
      </c>
      <c r="G143" s="664">
        <v>1950.44</v>
      </c>
      <c r="H143" s="664">
        <v>1</v>
      </c>
      <c r="I143" s="664">
        <v>975.22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5460</v>
      </c>
      <c r="B144" s="661" t="s">
        <v>5074</v>
      </c>
      <c r="C144" s="661" t="s">
        <v>4403</v>
      </c>
      <c r="D144" s="661" t="s">
        <v>5471</v>
      </c>
      <c r="E144" s="661" t="s">
        <v>5472</v>
      </c>
      <c r="F144" s="664">
        <v>0.1</v>
      </c>
      <c r="G144" s="664">
        <v>978.06</v>
      </c>
      <c r="H144" s="664">
        <v>1</v>
      </c>
      <c r="I144" s="664">
        <v>9780.5999999999985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5460</v>
      </c>
      <c r="B145" s="661" t="s">
        <v>5074</v>
      </c>
      <c r="C145" s="661" t="s">
        <v>4403</v>
      </c>
      <c r="D145" s="661" t="s">
        <v>5473</v>
      </c>
      <c r="E145" s="661" t="s">
        <v>5474</v>
      </c>
      <c r="F145" s="664"/>
      <c r="G145" s="664"/>
      <c r="H145" s="664"/>
      <c r="I145" s="664"/>
      <c r="J145" s="664">
        <v>0.28000000000000003</v>
      </c>
      <c r="K145" s="664">
        <v>1529.01</v>
      </c>
      <c r="L145" s="664"/>
      <c r="M145" s="664">
        <v>5460.7499999999991</v>
      </c>
      <c r="N145" s="664">
        <v>0.34</v>
      </c>
      <c r="O145" s="664">
        <v>1505.1799999999998</v>
      </c>
      <c r="P145" s="677"/>
      <c r="Q145" s="665">
        <v>4426.9999999999991</v>
      </c>
    </row>
    <row r="146" spans="1:17" ht="14.4" customHeight="1" x14ac:dyDescent="0.3">
      <c r="A146" s="660" t="s">
        <v>5460</v>
      </c>
      <c r="B146" s="661" t="s">
        <v>5074</v>
      </c>
      <c r="C146" s="661" t="s">
        <v>4403</v>
      </c>
      <c r="D146" s="661" t="s">
        <v>5475</v>
      </c>
      <c r="E146" s="661" t="s">
        <v>5474</v>
      </c>
      <c r="F146" s="664">
        <v>3.04</v>
      </c>
      <c r="G146" s="664">
        <v>33115.25</v>
      </c>
      <c r="H146" s="664">
        <v>1</v>
      </c>
      <c r="I146" s="664">
        <v>10893.174342105263</v>
      </c>
      <c r="J146" s="664">
        <v>2.76</v>
      </c>
      <c r="K146" s="664">
        <v>30143.449999999997</v>
      </c>
      <c r="L146" s="664">
        <v>0.91025886864813033</v>
      </c>
      <c r="M146" s="664">
        <v>10921.539855072464</v>
      </c>
      <c r="N146" s="664">
        <v>0.18</v>
      </c>
      <c r="O146" s="664">
        <v>1593.72</v>
      </c>
      <c r="P146" s="677">
        <v>4.8126467413049878E-2</v>
      </c>
      <c r="Q146" s="665">
        <v>8854</v>
      </c>
    </row>
    <row r="147" spans="1:17" ht="14.4" customHeight="1" x14ac:dyDescent="0.3">
      <c r="A147" s="660" t="s">
        <v>5460</v>
      </c>
      <c r="B147" s="661" t="s">
        <v>5074</v>
      </c>
      <c r="C147" s="661" t="s">
        <v>4403</v>
      </c>
      <c r="D147" s="661" t="s">
        <v>5476</v>
      </c>
      <c r="E147" s="661" t="s">
        <v>5472</v>
      </c>
      <c r="F147" s="664">
        <v>0.1</v>
      </c>
      <c r="G147" s="664">
        <v>195.61</v>
      </c>
      <c r="H147" s="664">
        <v>1</v>
      </c>
      <c r="I147" s="664">
        <v>1956.1000000000001</v>
      </c>
      <c r="J147" s="664">
        <v>0.70000000000000007</v>
      </c>
      <c r="K147" s="664">
        <v>1369.27</v>
      </c>
      <c r="L147" s="664">
        <v>6.9999999999999991</v>
      </c>
      <c r="M147" s="664">
        <v>1956.0999999999997</v>
      </c>
      <c r="N147" s="664">
        <v>0.2</v>
      </c>
      <c r="O147" s="664">
        <v>389.86</v>
      </c>
      <c r="P147" s="677">
        <v>1.9930473902152241</v>
      </c>
      <c r="Q147" s="665">
        <v>1949.3</v>
      </c>
    </row>
    <row r="148" spans="1:17" ht="14.4" customHeight="1" x14ac:dyDescent="0.3">
      <c r="A148" s="660" t="s">
        <v>5460</v>
      </c>
      <c r="B148" s="661" t="s">
        <v>5074</v>
      </c>
      <c r="C148" s="661" t="s">
        <v>4403</v>
      </c>
      <c r="D148" s="661" t="s">
        <v>5477</v>
      </c>
      <c r="E148" s="661" t="s">
        <v>5474</v>
      </c>
      <c r="F148" s="664"/>
      <c r="G148" s="664"/>
      <c r="H148" s="664"/>
      <c r="I148" s="664"/>
      <c r="J148" s="664"/>
      <c r="K148" s="664"/>
      <c r="L148" s="664"/>
      <c r="M148" s="664"/>
      <c r="N148" s="664">
        <v>3.85</v>
      </c>
      <c r="O148" s="664">
        <v>6817.58</v>
      </c>
      <c r="P148" s="677"/>
      <c r="Q148" s="665">
        <v>1770.8</v>
      </c>
    </row>
    <row r="149" spans="1:17" ht="14.4" customHeight="1" x14ac:dyDescent="0.3">
      <c r="A149" s="660" t="s">
        <v>5460</v>
      </c>
      <c r="B149" s="661" t="s">
        <v>5074</v>
      </c>
      <c r="C149" s="661" t="s">
        <v>4403</v>
      </c>
      <c r="D149" s="661" t="s">
        <v>5478</v>
      </c>
      <c r="E149" s="661" t="s">
        <v>5479</v>
      </c>
      <c r="F149" s="664">
        <v>0.02</v>
      </c>
      <c r="G149" s="664">
        <v>7.58</v>
      </c>
      <c r="H149" s="664">
        <v>1</v>
      </c>
      <c r="I149" s="664">
        <v>379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5460</v>
      </c>
      <c r="B150" s="661" t="s">
        <v>5074</v>
      </c>
      <c r="C150" s="661" t="s">
        <v>4403</v>
      </c>
      <c r="D150" s="661" t="s">
        <v>5480</v>
      </c>
      <c r="E150" s="661" t="s">
        <v>5474</v>
      </c>
      <c r="F150" s="664"/>
      <c r="G150" s="664"/>
      <c r="H150" s="664"/>
      <c r="I150" s="664"/>
      <c r="J150" s="664"/>
      <c r="K150" s="664"/>
      <c r="L150" s="664"/>
      <c r="M150" s="664"/>
      <c r="N150" s="664">
        <v>0.37999999999999995</v>
      </c>
      <c r="O150" s="664">
        <v>13670.63</v>
      </c>
      <c r="P150" s="677"/>
      <c r="Q150" s="665">
        <v>35975.34210526316</v>
      </c>
    </row>
    <row r="151" spans="1:17" ht="14.4" customHeight="1" x14ac:dyDescent="0.3">
      <c r="A151" s="660" t="s">
        <v>5460</v>
      </c>
      <c r="B151" s="661" t="s">
        <v>5074</v>
      </c>
      <c r="C151" s="661" t="s">
        <v>4430</v>
      </c>
      <c r="D151" s="661" t="s">
        <v>5481</v>
      </c>
      <c r="E151" s="661" t="s">
        <v>5482</v>
      </c>
      <c r="F151" s="664">
        <v>1</v>
      </c>
      <c r="G151" s="664">
        <v>972.32</v>
      </c>
      <c r="H151" s="664">
        <v>1</v>
      </c>
      <c r="I151" s="664">
        <v>972.32</v>
      </c>
      <c r="J151" s="664">
        <v>3</v>
      </c>
      <c r="K151" s="664">
        <v>2916.96</v>
      </c>
      <c r="L151" s="664">
        <v>3</v>
      </c>
      <c r="M151" s="664">
        <v>972.32</v>
      </c>
      <c r="N151" s="664">
        <v>1</v>
      </c>
      <c r="O151" s="664">
        <v>972.32</v>
      </c>
      <c r="P151" s="677">
        <v>1</v>
      </c>
      <c r="Q151" s="665">
        <v>972.32</v>
      </c>
    </row>
    <row r="152" spans="1:17" ht="14.4" customHeight="1" x14ac:dyDescent="0.3">
      <c r="A152" s="660" t="s">
        <v>5460</v>
      </c>
      <c r="B152" s="661" t="s">
        <v>5074</v>
      </c>
      <c r="C152" s="661" t="s">
        <v>4430</v>
      </c>
      <c r="D152" s="661" t="s">
        <v>5483</v>
      </c>
      <c r="E152" s="661" t="s">
        <v>5482</v>
      </c>
      <c r="F152" s="664">
        <v>3</v>
      </c>
      <c r="G152" s="664">
        <v>5121.93</v>
      </c>
      <c r="H152" s="664">
        <v>1</v>
      </c>
      <c r="I152" s="664">
        <v>1707.3100000000002</v>
      </c>
      <c r="J152" s="664">
        <v>2</v>
      </c>
      <c r="K152" s="664">
        <v>3414.62</v>
      </c>
      <c r="L152" s="664">
        <v>0.66666666666666663</v>
      </c>
      <c r="M152" s="664">
        <v>1707.31</v>
      </c>
      <c r="N152" s="664">
        <v>1</v>
      </c>
      <c r="O152" s="664">
        <v>1707.31</v>
      </c>
      <c r="P152" s="677">
        <v>0.33333333333333331</v>
      </c>
      <c r="Q152" s="665">
        <v>1707.31</v>
      </c>
    </row>
    <row r="153" spans="1:17" ht="14.4" customHeight="1" x14ac:dyDescent="0.3">
      <c r="A153" s="660" t="s">
        <v>5460</v>
      </c>
      <c r="B153" s="661" t="s">
        <v>5074</v>
      </c>
      <c r="C153" s="661" t="s">
        <v>4430</v>
      </c>
      <c r="D153" s="661" t="s">
        <v>5484</v>
      </c>
      <c r="E153" s="661" t="s">
        <v>5482</v>
      </c>
      <c r="F153" s="664">
        <v>1</v>
      </c>
      <c r="G153" s="664">
        <v>2066.3000000000002</v>
      </c>
      <c r="H153" s="664">
        <v>1</v>
      </c>
      <c r="I153" s="664">
        <v>2066.3000000000002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5460</v>
      </c>
      <c r="B154" s="661" t="s">
        <v>5074</v>
      </c>
      <c r="C154" s="661" t="s">
        <v>4430</v>
      </c>
      <c r="D154" s="661" t="s">
        <v>5485</v>
      </c>
      <c r="E154" s="661" t="s">
        <v>5486</v>
      </c>
      <c r="F154" s="664">
        <v>1</v>
      </c>
      <c r="G154" s="664">
        <v>1932.09</v>
      </c>
      <c r="H154" s="664">
        <v>1</v>
      </c>
      <c r="I154" s="664">
        <v>1932.09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5460</v>
      </c>
      <c r="B155" s="661" t="s">
        <v>5074</v>
      </c>
      <c r="C155" s="661" t="s">
        <v>4430</v>
      </c>
      <c r="D155" s="661" t="s">
        <v>5487</v>
      </c>
      <c r="E155" s="661" t="s">
        <v>5488</v>
      </c>
      <c r="F155" s="664">
        <v>3</v>
      </c>
      <c r="G155" s="664">
        <v>3083.2799999999997</v>
      </c>
      <c r="H155" s="664">
        <v>1</v>
      </c>
      <c r="I155" s="664">
        <v>1027.76</v>
      </c>
      <c r="J155" s="664">
        <v>1</v>
      </c>
      <c r="K155" s="664">
        <v>1027.76</v>
      </c>
      <c r="L155" s="664">
        <v>0.33333333333333337</v>
      </c>
      <c r="M155" s="664">
        <v>1027.76</v>
      </c>
      <c r="N155" s="664">
        <v>1</v>
      </c>
      <c r="O155" s="664">
        <v>1027.76</v>
      </c>
      <c r="P155" s="677">
        <v>0.33333333333333337</v>
      </c>
      <c r="Q155" s="665">
        <v>1027.76</v>
      </c>
    </row>
    <row r="156" spans="1:17" ht="14.4" customHeight="1" x14ac:dyDescent="0.3">
      <c r="A156" s="660" t="s">
        <v>5460</v>
      </c>
      <c r="B156" s="661" t="s">
        <v>5074</v>
      </c>
      <c r="C156" s="661" t="s">
        <v>4430</v>
      </c>
      <c r="D156" s="661" t="s">
        <v>5489</v>
      </c>
      <c r="E156" s="661" t="s">
        <v>5490</v>
      </c>
      <c r="F156" s="664">
        <v>1</v>
      </c>
      <c r="G156" s="664">
        <v>17350</v>
      </c>
      <c r="H156" s="664">
        <v>1</v>
      </c>
      <c r="I156" s="664">
        <v>17350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5460</v>
      </c>
      <c r="B157" s="661" t="s">
        <v>5074</v>
      </c>
      <c r="C157" s="661" t="s">
        <v>4430</v>
      </c>
      <c r="D157" s="661" t="s">
        <v>5491</v>
      </c>
      <c r="E157" s="661" t="s">
        <v>5492</v>
      </c>
      <c r="F157" s="664">
        <v>1</v>
      </c>
      <c r="G157" s="664">
        <v>3314.29</v>
      </c>
      <c r="H157" s="664">
        <v>1</v>
      </c>
      <c r="I157" s="664">
        <v>3314.29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5460</v>
      </c>
      <c r="B158" s="661" t="s">
        <v>5074</v>
      </c>
      <c r="C158" s="661" t="s">
        <v>4430</v>
      </c>
      <c r="D158" s="661" t="s">
        <v>5493</v>
      </c>
      <c r="E158" s="661" t="s">
        <v>5494</v>
      </c>
      <c r="F158" s="664">
        <v>1</v>
      </c>
      <c r="G158" s="664">
        <v>11772</v>
      </c>
      <c r="H158" s="664">
        <v>1</v>
      </c>
      <c r="I158" s="664">
        <v>11772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5460</v>
      </c>
      <c r="B159" s="661" t="s">
        <v>5074</v>
      </c>
      <c r="C159" s="661" t="s">
        <v>4430</v>
      </c>
      <c r="D159" s="661" t="s">
        <v>5495</v>
      </c>
      <c r="E159" s="661" t="s">
        <v>5496</v>
      </c>
      <c r="F159" s="664"/>
      <c r="G159" s="664"/>
      <c r="H159" s="664"/>
      <c r="I159" s="664"/>
      <c r="J159" s="664">
        <v>1</v>
      </c>
      <c r="K159" s="664">
        <v>166546.75</v>
      </c>
      <c r="L159" s="664"/>
      <c r="M159" s="664">
        <v>166546.75</v>
      </c>
      <c r="N159" s="664"/>
      <c r="O159" s="664"/>
      <c r="P159" s="677"/>
      <c r="Q159" s="665"/>
    </row>
    <row r="160" spans="1:17" ht="14.4" customHeight="1" x14ac:dyDescent="0.3">
      <c r="A160" s="660" t="s">
        <v>5460</v>
      </c>
      <c r="B160" s="661" t="s">
        <v>5074</v>
      </c>
      <c r="C160" s="661" t="s">
        <v>4430</v>
      </c>
      <c r="D160" s="661" t="s">
        <v>5497</v>
      </c>
      <c r="E160" s="661" t="s">
        <v>5498</v>
      </c>
      <c r="F160" s="664"/>
      <c r="G160" s="664"/>
      <c r="H160" s="664"/>
      <c r="I160" s="664"/>
      <c r="J160" s="664">
        <v>1</v>
      </c>
      <c r="K160" s="664">
        <v>3991.04</v>
      </c>
      <c r="L160" s="664"/>
      <c r="M160" s="664">
        <v>3991.04</v>
      </c>
      <c r="N160" s="664">
        <v>1</v>
      </c>
      <c r="O160" s="664">
        <v>3991.04</v>
      </c>
      <c r="P160" s="677"/>
      <c r="Q160" s="665">
        <v>3991.04</v>
      </c>
    </row>
    <row r="161" spans="1:17" ht="14.4" customHeight="1" x14ac:dyDescent="0.3">
      <c r="A161" s="660" t="s">
        <v>5460</v>
      </c>
      <c r="B161" s="661" t="s">
        <v>5074</v>
      </c>
      <c r="C161" s="661" t="s">
        <v>4430</v>
      </c>
      <c r="D161" s="661" t="s">
        <v>5499</v>
      </c>
      <c r="E161" s="661" t="s">
        <v>5500</v>
      </c>
      <c r="F161" s="664">
        <v>1</v>
      </c>
      <c r="G161" s="664">
        <v>6890.78</v>
      </c>
      <c r="H161" s="664">
        <v>1</v>
      </c>
      <c r="I161" s="664">
        <v>6890.78</v>
      </c>
      <c r="J161" s="664">
        <v>1</v>
      </c>
      <c r="K161" s="664">
        <v>6890.78</v>
      </c>
      <c r="L161" s="664">
        <v>1</v>
      </c>
      <c r="M161" s="664">
        <v>6890.78</v>
      </c>
      <c r="N161" s="664"/>
      <c r="O161" s="664"/>
      <c r="P161" s="677"/>
      <c r="Q161" s="665"/>
    </row>
    <row r="162" spans="1:17" ht="14.4" customHeight="1" x14ac:dyDescent="0.3">
      <c r="A162" s="660" t="s">
        <v>5460</v>
      </c>
      <c r="B162" s="661" t="s">
        <v>5074</v>
      </c>
      <c r="C162" s="661" t="s">
        <v>4430</v>
      </c>
      <c r="D162" s="661" t="s">
        <v>5501</v>
      </c>
      <c r="E162" s="661" t="s">
        <v>5502</v>
      </c>
      <c r="F162" s="664">
        <v>1</v>
      </c>
      <c r="G162" s="664">
        <v>1002.8</v>
      </c>
      <c r="H162" s="664">
        <v>1</v>
      </c>
      <c r="I162" s="664">
        <v>1002.8</v>
      </c>
      <c r="J162" s="664">
        <v>2</v>
      </c>
      <c r="K162" s="664">
        <v>2005.6</v>
      </c>
      <c r="L162" s="664">
        <v>2</v>
      </c>
      <c r="M162" s="664">
        <v>1002.8</v>
      </c>
      <c r="N162" s="664"/>
      <c r="O162" s="664"/>
      <c r="P162" s="677"/>
      <c r="Q162" s="665"/>
    </row>
    <row r="163" spans="1:17" ht="14.4" customHeight="1" x14ac:dyDescent="0.3">
      <c r="A163" s="660" t="s">
        <v>5460</v>
      </c>
      <c r="B163" s="661" t="s">
        <v>5074</v>
      </c>
      <c r="C163" s="661" t="s">
        <v>4430</v>
      </c>
      <c r="D163" s="661" t="s">
        <v>5503</v>
      </c>
      <c r="E163" s="661" t="s">
        <v>5504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797</v>
      </c>
      <c r="P163" s="677"/>
      <c r="Q163" s="665">
        <v>797</v>
      </c>
    </row>
    <row r="164" spans="1:17" ht="14.4" customHeight="1" x14ac:dyDescent="0.3">
      <c r="A164" s="660" t="s">
        <v>5460</v>
      </c>
      <c r="B164" s="661" t="s">
        <v>5074</v>
      </c>
      <c r="C164" s="661" t="s">
        <v>4430</v>
      </c>
      <c r="D164" s="661" t="s">
        <v>5505</v>
      </c>
      <c r="E164" s="661" t="s">
        <v>5506</v>
      </c>
      <c r="F164" s="664">
        <v>2</v>
      </c>
      <c r="G164" s="664">
        <v>10518.46</v>
      </c>
      <c r="H164" s="664">
        <v>1</v>
      </c>
      <c r="I164" s="664">
        <v>5259.23</v>
      </c>
      <c r="J164" s="664">
        <v>4</v>
      </c>
      <c r="K164" s="664">
        <v>21036.92</v>
      </c>
      <c r="L164" s="664">
        <v>2</v>
      </c>
      <c r="M164" s="664">
        <v>5259.23</v>
      </c>
      <c r="N164" s="664"/>
      <c r="O164" s="664"/>
      <c r="P164" s="677"/>
      <c r="Q164" s="665"/>
    </row>
    <row r="165" spans="1:17" ht="14.4" customHeight="1" x14ac:dyDescent="0.3">
      <c r="A165" s="660" t="s">
        <v>5460</v>
      </c>
      <c r="B165" s="661" t="s">
        <v>5074</v>
      </c>
      <c r="C165" s="661" t="s">
        <v>4430</v>
      </c>
      <c r="D165" s="661" t="s">
        <v>5507</v>
      </c>
      <c r="E165" s="661" t="s">
        <v>5508</v>
      </c>
      <c r="F165" s="664"/>
      <c r="G165" s="664"/>
      <c r="H165" s="664"/>
      <c r="I165" s="664"/>
      <c r="J165" s="664">
        <v>1</v>
      </c>
      <c r="K165" s="664">
        <v>1497.44</v>
      </c>
      <c r="L165" s="664"/>
      <c r="M165" s="664">
        <v>1497.44</v>
      </c>
      <c r="N165" s="664">
        <v>1</v>
      </c>
      <c r="O165" s="664">
        <v>1497.44</v>
      </c>
      <c r="P165" s="677"/>
      <c r="Q165" s="665">
        <v>1497.44</v>
      </c>
    </row>
    <row r="166" spans="1:17" ht="14.4" customHeight="1" x14ac:dyDescent="0.3">
      <c r="A166" s="660" t="s">
        <v>5460</v>
      </c>
      <c r="B166" s="661" t="s">
        <v>5074</v>
      </c>
      <c r="C166" s="661" t="s">
        <v>4430</v>
      </c>
      <c r="D166" s="661" t="s">
        <v>5509</v>
      </c>
      <c r="E166" s="661" t="s">
        <v>5510</v>
      </c>
      <c r="F166" s="664"/>
      <c r="G166" s="664"/>
      <c r="H166" s="664"/>
      <c r="I166" s="664"/>
      <c r="J166" s="664">
        <v>1</v>
      </c>
      <c r="K166" s="664">
        <v>605.65</v>
      </c>
      <c r="L166" s="664"/>
      <c r="M166" s="664">
        <v>605.65</v>
      </c>
      <c r="N166" s="664"/>
      <c r="O166" s="664"/>
      <c r="P166" s="677"/>
      <c r="Q166" s="665"/>
    </row>
    <row r="167" spans="1:17" ht="14.4" customHeight="1" x14ac:dyDescent="0.3">
      <c r="A167" s="660" t="s">
        <v>5460</v>
      </c>
      <c r="B167" s="661" t="s">
        <v>5074</v>
      </c>
      <c r="C167" s="661" t="s">
        <v>4430</v>
      </c>
      <c r="D167" s="661" t="s">
        <v>5511</v>
      </c>
      <c r="E167" s="661" t="s">
        <v>5512</v>
      </c>
      <c r="F167" s="664">
        <v>1</v>
      </c>
      <c r="G167" s="664">
        <v>831.16</v>
      </c>
      <c r="H167" s="664">
        <v>1</v>
      </c>
      <c r="I167" s="664">
        <v>831.16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5460</v>
      </c>
      <c r="B168" s="661" t="s">
        <v>5074</v>
      </c>
      <c r="C168" s="661" t="s">
        <v>4430</v>
      </c>
      <c r="D168" s="661" t="s">
        <v>5513</v>
      </c>
      <c r="E168" s="661" t="s">
        <v>5512</v>
      </c>
      <c r="F168" s="664">
        <v>2</v>
      </c>
      <c r="G168" s="664">
        <v>1776.12</v>
      </c>
      <c r="H168" s="664">
        <v>1</v>
      </c>
      <c r="I168" s="664">
        <v>888.06</v>
      </c>
      <c r="J168" s="664">
        <v>5</v>
      </c>
      <c r="K168" s="664">
        <v>4440.2999999999993</v>
      </c>
      <c r="L168" s="664">
        <v>2.4999999999999996</v>
      </c>
      <c r="M168" s="664">
        <v>888.05999999999983</v>
      </c>
      <c r="N168" s="664">
        <v>3</v>
      </c>
      <c r="O168" s="664">
        <v>2664.18</v>
      </c>
      <c r="P168" s="677">
        <v>1.5</v>
      </c>
      <c r="Q168" s="665">
        <v>888.06</v>
      </c>
    </row>
    <row r="169" spans="1:17" ht="14.4" customHeight="1" x14ac:dyDescent="0.3">
      <c r="A169" s="660" t="s">
        <v>5460</v>
      </c>
      <c r="B169" s="661" t="s">
        <v>5074</v>
      </c>
      <c r="C169" s="661" t="s">
        <v>4430</v>
      </c>
      <c r="D169" s="661" t="s">
        <v>5514</v>
      </c>
      <c r="E169" s="661" t="s">
        <v>5515</v>
      </c>
      <c r="F169" s="664">
        <v>1</v>
      </c>
      <c r="G169" s="664">
        <v>888.06</v>
      </c>
      <c r="H169" s="664">
        <v>1</v>
      </c>
      <c r="I169" s="664">
        <v>888.06</v>
      </c>
      <c r="J169" s="664">
        <v>3</v>
      </c>
      <c r="K169" s="664">
        <v>2664.18</v>
      </c>
      <c r="L169" s="664">
        <v>3</v>
      </c>
      <c r="M169" s="664">
        <v>888.06</v>
      </c>
      <c r="N169" s="664"/>
      <c r="O169" s="664"/>
      <c r="P169" s="677"/>
      <c r="Q169" s="665"/>
    </row>
    <row r="170" spans="1:17" ht="14.4" customHeight="1" x14ac:dyDescent="0.3">
      <c r="A170" s="660" t="s">
        <v>5460</v>
      </c>
      <c r="B170" s="661" t="s">
        <v>5074</v>
      </c>
      <c r="C170" s="661" t="s">
        <v>4430</v>
      </c>
      <c r="D170" s="661" t="s">
        <v>5516</v>
      </c>
      <c r="E170" s="661" t="s">
        <v>5517</v>
      </c>
      <c r="F170" s="664">
        <v>12</v>
      </c>
      <c r="G170" s="664">
        <v>46785.599999999999</v>
      </c>
      <c r="H170" s="664">
        <v>1</v>
      </c>
      <c r="I170" s="664">
        <v>3898.7999999999997</v>
      </c>
      <c r="J170" s="664">
        <v>1</v>
      </c>
      <c r="K170" s="664">
        <v>3898.8</v>
      </c>
      <c r="L170" s="664">
        <v>8.3333333333333343E-2</v>
      </c>
      <c r="M170" s="664">
        <v>3898.8</v>
      </c>
      <c r="N170" s="664"/>
      <c r="O170" s="664"/>
      <c r="P170" s="677"/>
      <c r="Q170" s="665"/>
    </row>
    <row r="171" spans="1:17" ht="14.4" customHeight="1" x14ac:dyDescent="0.3">
      <c r="A171" s="660" t="s">
        <v>5460</v>
      </c>
      <c r="B171" s="661" t="s">
        <v>5074</v>
      </c>
      <c r="C171" s="661" t="s">
        <v>4430</v>
      </c>
      <c r="D171" s="661" t="s">
        <v>5518</v>
      </c>
      <c r="E171" s="661" t="s">
        <v>5519</v>
      </c>
      <c r="F171" s="664">
        <v>2</v>
      </c>
      <c r="G171" s="664">
        <v>44000</v>
      </c>
      <c r="H171" s="664">
        <v>1</v>
      </c>
      <c r="I171" s="664">
        <v>22000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5460</v>
      </c>
      <c r="B172" s="661" t="s">
        <v>5074</v>
      </c>
      <c r="C172" s="661" t="s">
        <v>4430</v>
      </c>
      <c r="D172" s="661" t="s">
        <v>5520</v>
      </c>
      <c r="E172" s="661" t="s">
        <v>5521</v>
      </c>
      <c r="F172" s="664">
        <v>1</v>
      </c>
      <c r="G172" s="664">
        <v>1472.88</v>
      </c>
      <c r="H172" s="664">
        <v>1</v>
      </c>
      <c r="I172" s="664">
        <v>1472.88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5460</v>
      </c>
      <c r="B173" s="661" t="s">
        <v>5074</v>
      </c>
      <c r="C173" s="661" t="s">
        <v>4430</v>
      </c>
      <c r="D173" s="661" t="s">
        <v>5522</v>
      </c>
      <c r="E173" s="661" t="s">
        <v>5523</v>
      </c>
      <c r="F173" s="664"/>
      <c r="G173" s="664"/>
      <c r="H173" s="664"/>
      <c r="I173" s="664"/>
      <c r="J173" s="664">
        <v>1</v>
      </c>
      <c r="K173" s="664">
        <v>1312.14</v>
      </c>
      <c r="L173" s="664"/>
      <c r="M173" s="664">
        <v>1312.14</v>
      </c>
      <c r="N173" s="664"/>
      <c r="O173" s="664"/>
      <c r="P173" s="677"/>
      <c r="Q173" s="665"/>
    </row>
    <row r="174" spans="1:17" ht="14.4" customHeight="1" x14ac:dyDescent="0.3">
      <c r="A174" s="660" t="s">
        <v>5460</v>
      </c>
      <c r="B174" s="661" t="s">
        <v>5074</v>
      </c>
      <c r="C174" s="661" t="s">
        <v>4430</v>
      </c>
      <c r="D174" s="661" t="s">
        <v>5524</v>
      </c>
      <c r="E174" s="661" t="s">
        <v>5525</v>
      </c>
      <c r="F174" s="664"/>
      <c r="G174" s="664"/>
      <c r="H174" s="664"/>
      <c r="I174" s="664"/>
      <c r="J174" s="664">
        <v>3</v>
      </c>
      <c r="K174" s="664">
        <v>10933.74</v>
      </c>
      <c r="L174" s="664"/>
      <c r="M174" s="664">
        <v>3644.58</v>
      </c>
      <c r="N174" s="664"/>
      <c r="O174" s="664"/>
      <c r="P174" s="677"/>
      <c r="Q174" s="665"/>
    </row>
    <row r="175" spans="1:17" ht="14.4" customHeight="1" x14ac:dyDescent="0.3">
      <c r="A175" s="660" t="s">
        <v>5460</v>
      </c>
      <c r="B175" s="661" t="s">
        <v>5074</v>
      </c>
      <c r="C175" s="661" t="s">
        <v>4430</v>
      </c>
      <c r="D175" s="661" t="s">
        <v>5526</v>
      </c>
      <c r="E175" s="661" t="s">
        <v>5527</v>
      </c>
      <c r="F175" s="664">
        <v>2</v>
      </c>
      <c r="G175" s="664">
        <v>2611.64</v>
      </c>
      <c r="H175" s="664">
        <v>1</v>
      </c>
      <c r="I175" s="664">
        <v>1305.82</v>
      </c>
      <c r="J175" s="664">
        <v>1</v>
      </c>
      <c r="K175" s="664">
        <v>1305.82</v>
      </c>
      <c r="L175" s="664">
        <v>0.5</v>
      </c>
      <c r="M175" s="664">
        <v>1305.82</v>
      </c>
      <c r="N175" s="664"/>
      <c r="O175" s="664"/>
      <c r="P175" s="677"/>
      <c r="Q175" s="665"/>
    </row>
    <row r="176" spans="1:17" ht="14.4" customHeight="1" x14ac:dyDescent="0.3">
      <c r="A176" s="660" t="s">
        <v>5460</v>
      </c>
      <c r="B176" s="661" t="s">
        <v>5074</v>
      </c>
      <c r="C176" s="661" t="s">
        <v>4430</v>
      </c>
      <c r="D176" s="661" t="s">
        <v>5528</v>
      </c>
      <c r="E176" s="661" t="s">
        <v>5529</v>
      </c>
      <c r="F176" s="664">
        <v>4</v>
      </c>
      <c r="G176" s="664">
        <v>1436.4</v>
      </c>
      <c r="H176" s="664">
        <v>1</v>
      </c>
      <c r="I176" s="664">
        <v>359.1</v>
      </c>
      <c r="J176" s="664">
        <v>4</v>
      </c>
      <c r="K176" s="664">
        <v>1436.4</v>
      </c>
      <c r="L176" s="664">
        <v>1</v>
      </c>
      <c r="M176" s="664">
        <v>359.1</v>
      </c>
      <c r="N176" s="664"/>
      <c r="O176" s="664"/>
      <c r="P176" s="677"/>
      <c r="Q176" s="665"/>
    </row>
    <row r="177" spans="1:17" ht="14.4" customHeight="1" x14ac:dyDescent="0.3">
      <c r="A177" s="660" t="s">
        <v>5460</v>
      </c>
      <c r="B177" s="661" t="s">
        <v>5074</v>
      </c>
      <c r="C177" s="661" t="s">
        <v>4430</v>
      </c>
      <c r="D177" s="661" t="s">
        <v>5530</v>
      </c>
      <c r="E177" s="661" t="s">
        <v>5531</v>
      </c>
      <c r="F177" s="664"/>
      <c r="G177" s="664"/>
      <c r="H177" s="664"/>
      <c r="I177" s="664"/>
      <c r="J177" s="664">
        <v>1</v>
      </c>
      <c r="K177" s="664">
        <v>893.9</v>
      </c>
      <c r="L177" s="664"/>
      <c r="M177" s="664">
        <v>893.9</v>
      </c>
      <c r="N177" s="664"/>
      <c r="O177" s="664"/>
      <c r="P177" s="677"/>
      <c r="Q177" s="665"/>
    </row>
    <row r="178" spans="1:17" ht="14.4" customHeight="1" x14ac:dyDescent="0.3">
      <c r="A178" s="660" t="s">
        <v>5460</v>
      </c>
      <c r="B178" s="661" t="s">
        <v>5074</v>
      </c>
      <c r="C178" s="661" t="s">
        <v>4430</v>
      </c>
      <c r="D178" s="661" t="s">
        <v>5532</v>
      </c>
      <c r="E178" s="661" t="s">
        <v>5533</v>
      </c>
      <c r="F178" s="664">
        <v>1</v>
      </c>
      <c r="G178" s="664">
        <v>16831.689999999999</v>
      </c>
      <c r="H178" s="664">
        <v>1</v>
      </c>
      <c r="I178" s="664">
        <v>16831.689999999999</v>
      </c>
      <c r="J178" s="664">
        <v>2</v>
      </c>
      <c r="K178" s="664">
        <v>33663.379999999997</v>
      </c>
      <c r="L178" s="664">
        <v>2</v>
      </c>
      <c r="M178" s="664">
        <v>16831.689999999999</v>
      </c>
      <c r="N178" s="664"/>
      <c r="O178" s="664"/>
      <c r="P178" s="677"/>
      <c r="Q178" s="665"/>
    </row>
    <row r="179" spans="1:17" ht="14.4" customHeight="1" x14ac:dyDescent="0.3">
      <c r="A179" s="660" t="s">
        <v>5460</v>
      </c>
      <c r="B179" s="661" t="s">
        <v>5074</v>
      </c>
      <c r="C179" s="661" t="s">
        <v>4430</v>
      </c>
      <c r="D179" s="661" t="s">
        <v>5534</v>
      </c>
      <c r="E179" s="661" t="s">
        <v>5535</v>
      </c>
      <c r="F179" s="664"/>
      <c r="G179" s="664"/>
      <c r="H179" s="664"/>
      <c r="I179" s="664"/>
      <c r="J179" s="664">
        <v>3</v>
      </c>
      <c r="K179" s="664">
        <v>19761.39</v>
      </c>
      <c r="L179" s="664"/>
      <c r="M179" s="664">
        <v>6587.13</v>
      </c>
      <c r="N179" s="664"/>
      <c r="O179" s="664"/>
      <c r="P179" s="677"/>
      <c r="Q179" s="665"/>
    </row>
    <row r="180" spans="1:17" ht="14.4" customHeight="1" x14ac:dyDescent="0.3">
      <c r="A180" s="660" t="s">
        <v>5460</v>
      </c>
      <c r="B180" s="661" t="s">
        <v>5074</v>
      </c>
      <c r="C180" s="661" t="s">
        <v>4430</v>
      </c>
      <c r="D180" s="661" t="s">
        <v>5536</v>
      </c>
      <c r="E180" s="661" t="s">
        <v>5537</v>
      </c>
      <c r="F180" s="664"/>
      <c r="G180" s="664"/>
      <c r="H180" s="664"/>
      <c r="I180" s="664"/>
      <c r="J180" s="664">
        <v>2</v>
      </c>
      <c r="K180" s="664">
        <v>3683.24</v>
      </c>
      <c r="L180" s="664"/>
      <c r="M180" s="664">
        <v>1841.62</v>
      </c>
      <c r="N180" s="664">
        <v>1</v>
      </c>
      <c r="O180" s="664">
        <v>1841.62</v>
      </c>
      <c r="P180" s="677"/>
      <c r="Q180" s="665">
        <v>1841.62</v>
      </c>
    </row>
    <row r="181" spans="1:17" ht="14.4" customHeight="1" x14ac:dyDescent="0.3">
      <c r="A181" s="660" t="s">
        <v>5460</v>
      </c>
      <c r="B181" s="661" t="s">
        <v>5074</v>
      </c>
      <c r="C181" s="661" t="s">
        <v>4430</v>
      </c>
      <c r="D181" s="661" t="s">
        <v>5538</v>
      </c>
      <c r="E181" s="661" t="s">
        <v>5539</v>
      </c>
      <c r="F181" s="664">
        <v>1</v>
      </c>
      <c r="G181" s="664">
        <v>26499.82</v>
      </c>
      <c r="H181" s="664">
        <v>1</v>
      </c>
      <c r="I181" s="664">
        <v>26499.82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5460</v>
      </c>
      <c r="B182" s="661" t="s">
        <v>5074</v>
      </c>
      <c r="C182" s="661" t="s">
        <v>4430</v>
      </c>
      <c r="D182" s="661" t="s">
        <v>5540</v>
      </c>
      <c r="E182" s="661" t="s">
        <v>5541</v>
      </c>
      <c r="F182" s="664"/>
      <c r="G182" s="664"/>
      <c r="H182" s="664"/>
      <c r="I182" s="664"/>
      <c r="J182" s="664">
        <v>1</v>
      </c>
      <c r="K182" s="664">
        <v>7794.49</v>
      </c>
      <c r="L182" s="664"/>
      <c r="M182" s="664">
        <v>7794.49</v>
      </c>
      <c r="N182" s="664"/>
      <c r="O182" s="664"/>
      <c r="P182" s="677"/>
      <c r="Q182" s="665"/>
    </row>
    <row r="183" spans="1:17" ht="14.4" customHeight="1" x14ac:dyDescent="0.3">
      <c r="A183" s="660" t="s">
        <v>5460</v>
      </c>
      <c r="B183" s="661" t="s">
        <v>5074</v>
      </c>
      <c r="C183" s="661" t="s">
        <v>4430</v>
      </c>
      <c r="D183" s="661" t="s">
        <v>5542</v>
      </c>
      <c r="E183" s="661" t="s">
        <v>5543</v>
      </c>
      <c r="F183" s="664"/>
      <c r="G183" s="664"/>
      <c r="H183" s="664"/>
      <c r="I183" s="664"/>
      <c r="J183" s="664">
        <v>1</v>
      </c>
      <c r="K183" s="664">
        <v>29883.55</v>
      </c>
      <c r="L183" s="664"/>
      <c r="M183" s="664">
        <v>29883.55</v>
      </c>
      <c r="N183" s="664"/>
      <c r="O183" s="664"/>
      <c r="P183" s="677"/>
      <c r="Q183" s="665"/>
    </row>
    <row r="184" spans="1:17" ht="14.4" customHeight="1" x14ac:dyDescent="0.3">
      <c r="A184" s="660" t="s">
        <v>5460</v>
      </c>
      <c r="B184" s="661" t="s">
        <v>5074</v>
      </c>
      <c r="C184" s="661" t="s">
        <v>4441</v>
      </c>
      <c r="D184" s="661" t="s">
        <v>5544</v>
      </c>
      <c r="E184" s="661" t="s">
        <v>5545</v>
      </c>
      <c r="F184" s="664">
        <v>1</v>
      </c>
      <c r="G184" s="664">
        <v>150</v>
      </c>
      <c r="H184" s="664">
        <v>1</v>
      </c>
      <c r="I184" s="664">
        <v>150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5460</v>
      </c>
      <c r="B185" s="661" t="s">
        <v>5074</v>
      </c>
      <c r="C185" s="661" t="s">
        <v>4441</v>
      </c>
      <c r="D185" s="661" t="s">
        <v>5546</v>
      </c>
      <c r="E185" s="661" t="s">
        <v>5547</v>
      </c>
      <c r="F185" s="664">
        <v>8</v>
      </c>
      <c r="G185" s="664">
        <v>992</v>
      </c>
      <c r="H185" s="664">
        <v>1</v>
      </c>
      <c r="I185" s="664">
        <v>124</v>
      </c>
      <c r="J185" s="664">
        <v>4</v>
      </c>
      <c r="K185" s="664">
        <v>497</v>
      </c>
      <c r="L185" s="664">
        <v>0.501008064516129</v>
      </c>
      <c r="M185" s="664">
        <v>124.25</v>
      </c>
      <c r="N185" s="664">
        <v>4</v>
      </c>
      <c r="O185" s="664">
        <v>500</v>
      </c>
      <c r="P185" s="677">
        <v>0.50403225806451613</v>
      </c>
      <c r="Q185" s="665">
        <v>125</v>
      </c>
    </row>
    <row r="186" spans="1:17" ht="14.4" customHeight="1" x14ac:dyDescent="0.3">
      <c r="A186" s="660" t="s">
        <v>5460</v>
      </c>
      <c r="B186" s="661" t="s">
        <v>5074</v>
      </c>
      <c r="C186" s="661" t="s">
        <v>4441</v>
      </c>
      <c r="D186" s="661" t="s">
        <v>5548</v>
      </c>
      <c r="E186" s="661" t="s">
        <v>5549</v>
      </c>
      <c r="F186" s="664">
        <v>9</v>
      </c>
      <c r="G186" s="664">
        <v>1953</v>
      </c>
      <c r="H186" s="664">
        <v>1</v>
      </c>
      <c r="I186" s="664">
        <v>217</v>
      </c>
      <c r="J186" s="664">
        <v>33</v>
      </c>
      <c r="K186" s="664">
        <v>7162</v>
      </c>
      <c r="L186" s="664">
        <v>3.6671786994367639</v>
      </c>
      <c r="M186" s="664">
        <v>217.03030303030303</v>
      </c>
      <c r="N186" s="664">
        <v>9</v>
      </c>
      <c r="O186" s="664">
        <v>1971</v>
      </c>
      <c r="P186" s="677">
        <v>1.0092165898617511</v>
      </c>
      <c r="Q186" s="665">
        <v>219</v>
      </c>
    </row>
    <row r="187" spans="1:17" ht="14.4" customHeight="1" x14ac:dyDescent="0.3">
      <c r="A187" s="660" t="s">
        <v>5460</v>
      </c>
      <c r="B187" s="661" t="s">
        <v>5074</v>
      </c>
      <c r="C187" s="661" t="s">
        <v>4441</v>
      </c>
      <c r="D187" s="661" t="s">
        <v>5550</v>
      </c>
      <c r="E187" s="661" t="s">
        <v>5551</v>
      </c>
      <c r="F187" s="664">
        <v>7</v>
      </c>
      <c r="G187" s="664">
        <v>1533</v>
      </c>
      <c r="H187" s="664">
        <v>1</v>
      </c>
      <c r="I187" s="664">
        <v>219</v>
      </c>
      <c r="J187" s="664">
        <v>4</v>
      </c>
      <c r="K187" s="664">
        <v>876</v>
      </c>
      <c r="L187" s="664">
        <v>0.5714285714285714</v>
      </c>
      <c r="M187" s="664">
        <v>219</v>
      </c>
      <c r="N187" s="664"/>
      <c r="O187" s="664"/>
      <c r="P187" s="677"/>
      <c r="Q187" s="665"/>
    </row>
    <row r="188" spans="1:17" ht="14.4" customHeight="1" x14ac:dyDescent="0.3">
      <c r="A188" s="660" t="s">
        <v>5460</v>
      </c>
      <c r="B188" s="661" t="s">
        <v>5074</v>
      </c>
      <c r="C188" s="661" t="s">
        <v>4441</v>
      </c>
      <c r="D188" s="661" t="s">
        <v>5552</v>
      </c>
      <c r="E188" s="661" t="s">
        <v>5553</v>
      </c>
      <c r="F188" s="664">
        <v>1</v>
      </c>
      <c r="G188" s="664">
        <v>609</v>
      </c>
      <c r="H188" s="664">
        <v>1</v>
      </c>
      <c r="I188" s="664">
        <v>609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5460</v>
      </c>
      <c r="B189" s="661" t="s">
        <v>5074</v>
      </c>
      <c r="C189" s="661" t="s">
        <v>4441</v>
      </c>
      <c r="D189" s="661" t="s">
        <v>5199</v>
      </c>
      <c r="E189" s="661" t="s">
        <v>5200</v>
      </c>
      <c r="F189" s="664">
        <v>1</v>
      </c>
      <c r="G189" s="664">
        <v>257</v>
      </c>
      <c r="H189" s="664">
        <v>1</v>
      </c>
      <c r="I189" s="664">
        <v>257</v>
      </c>
      <c r="J189" s="664">
        <v>1</v>
      </c>
      <c r="K189" s="664">
        <v>257</v>
      </c>
      <c r="L189" s="664">
        <v>1</v>
      </c>
      <c r="M189" s="664">
        <v>257</v>
      </c>
      <c r="N189" s="664">
        <v>1</v>
      </c>
      <c r="O189" s="664">
        <v>259</v>
      </c>
      <c r="P189" s="677">
        <v>1.0077821011673151</v>
      </c>
      <c r="Q189" s="665">
        <v>259</v>
      </c>
    </row>
    <row r="190" spans="1:17" ht="14.4" customHeight="1" x14ac:dyDescent="0.3">
      <c r="A190" s="660" t="s">
        <v>5460</v>
      </c>
      <c r="B190" s="661" t="s">
        <v>5074</v>
      </c>
      <c r="C190" s="661" t="s">
        <v>4441</v>
      </c>
      <c r="D190" s="661" t="s">
        <v>5554</v>
      </c>
      <c r="E190" s="661" t="s">
        <v>5555</v>
      </c>
      <c r="F190" s="664"/>
      <c r="G190" s="664"/>
      <c r="H190" s="664"/>
      <c r="I190" s="664"/>
      <c r="J190" s="664">
        <v>3</v>
      </c>
      <c r="K190" s="664">
        <v>984</v>
      </c>
      <c r="L190" s="664"/>
      <c r="M190" s="664">
        <v>328</v>
      </c>
      <c r="N190" s="664">
        <v>2</v>
      </c>
      <c r="O190" s="664">
        <v>660</v>
      </c>
      <c r="P190" s="677"/>
      <c r="Q190" s="665">
        <v>330</v>
      </c>
    </row>
    <row r="191" spans="1:17" ht="14.4" customHeight="1" x14ac:dyDescent="0.3">
      <c r="A191" s="660" t="s">
        <v>5460</v>
      </c>
      <c r="B191" s="661" t="s">
        <v>5074</v>
      </c>
      <c r="C191" s="661" t="s">
        <v>4441</v>
      </c>
      <c r="D191" s="661" t="s">
        <v>5556</v>
      </c>
      <c r="E191" s="661" t="s">
        <v>5557</v>
      </c>
      <c r="F191" s="664">
        <v>3</v>
      </c>
      <c r="G191" s="664">
        <v>12381</v>
      </c>
      <c r="H191" s="664">
        <v>1</v>
      </c>
      <c r="I191" s="664">
        <v>4127</v>
      </c>
      <c r="J191" s="664">
        <v>4</v>
      </c>
      <c r="K191" s="664">
        <v>16508</v>
      </c>
      <c r="L191" s="664">
        <v>1.3333333333333333</v>
      </c>
      <c r="M191" s="664">
        <v>4127</v>
      </c>
      <c r="N191" s="664"/>
      <c r="O191" s="664"/>
      <c r="P191" s="677"/>
      <c r="Q191" s="665"/>
    </row>
    <row r="192" spans="1:17" ht="14.4" customHeight="1" x14ac:dyDescent="0.3">
      <c r="A192" s="660" t="s">
        <v>5460</v>
      </c>
      <c r="B192" s="661" t="s">
        <v>5074</v>
      </c>
      <c r="C192" s="661" t="s">
        <v>4441</v>
      </c>
      <c r="D192" s="661" t="s">
        <v>5558</v>
      </c>
      <c r="E192" s="661" t="s">
        <v>5559</v>
      </c>
      <c r="F192" s="664">
        <v>3</v>
      </c>
      <c r="G192" s="664">
        <v>834</v>
      </c>
      <c r="H192" s="664">
        <v>1</v>
      </c>
      <c r="I192" s="664">
        <v>278</v>
      </c>
      <c r="J192" s="664">
        <v>5</v>
      </c>
      <c r="K192" s="664">
        <v>1392</v>
      </c>
      <c r="L192" s="664">
        <v>1.6690647482014389</v>
      </c>
      <c r="M192" s="664">
        <v>278.39999999999998</v>
      </c>
      <c r="N192" s="664">
        <v>2</v>
      </c>
      <c r="O192" s="664">
        <v>558</v>
      </c>
      <c r="P192" s="677">
        <v>0.6690647482014388</v>
      </c>
      <c r="Q192" s="665">
        <v>279</v>
      </c>
    </row>
    <row r="193" spans="1:17" ht="14.4" customHeight="1" x14ac:dyDescent="0.3">
      <c r="A193" s="660" t="s">
        <v>5460</v>
      </c>
      <c r="B193" s="661" t="s">
        <v>5074</v>
      </c>
      <c r="C193" s="661" t="s">
        <v>4441</v>
      </c>
      <c r="D193" s="661" t="s">
        <v>5560</v>
      </c>
      <c r="E193" s="661" t="s">
        <v>5561</v>
      </c>
      <c r="F193" s="664"/>
      <c r="G193" s="664"/>
      <c r="H193" s="664"/>
      <c r="I193" s="664"/>
      <c r="J193" s="664">
        <v>1</v>
      </c>
      <c r="K193" s="664">
        <v>6260</v>
      </c>
      <c r="L193" s="664"/>
      <c r="M193" s="664">
        <v>6260</v>
      </c>
      <c r="N193" s="664"/>
      <c r="O193" s="664"/>
      <c r="P193" s="677"/>
      <c r="Q193" s="665"/>
    </row>
    <row r="194" spans="1:17" ht="14.4" customHeight="1" x14ac:dyDescent="0.3">
      <c r="A194" s="660" t="s">
        <v>5460</v>
      </c>
      <c r="B194" s="661" t="s">
        <v>5074</v>
      </c>
      <c r="C194" s="661" t="s">
        <v>4441</v>
      </c>
      <c r="D194" s="661" t="s">
        <v>5562</v>
      </c>
      <c r="E194" s="661" t="s">
        <v>5563</v>
      </c>
      <c r="F194" s="664">
        <v>1</v>
      </c>
      <c r="G194" s="664">
        <v>1515</v>
      </c>
      <c r="H194" s="664">
        <v>1</v>
      </c>
      <c r="I194" s="664">
        <v>1515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5460</v>
      </c>
      <c r="B195" s="661" t="s">
        <v>5074</v>
      </c>
      <c r="C195" s="661" t="s">
        <v>4441</v>
      </c>
      <c r="D195" s="661" t="s">
        <v>5564</v>
      </c>
      <c r="E195" s="661" t="s">
        <v>5565</v>
      </c>
      <c r="F195" s="664"/>
      <c r="G195" s="664"/>
      <c r="H195" s="664"/>
      <c r="I195" s="664"/>
      <c r="J195" s="664">
        <v>1</v>
      </c>
      <c r="K195" s="664">
        <v>15065</v>
      </c>
      <c r="L195" s="664"/>
      <c r="M195" s="664">
        <v>15065</v>
      </c>
      <c r="N195" s="664"/>
      <c r="O195" s="664"/>
      <c r="P195" s="677"/>
      <c r="Q195" s="665"/>
    </row>
    <row r="196" spans="1:17" ht="14.4" customHeight="1" x14ac:dyDescent="0.3">
      <c r="A196" s="660" t="s">
        <v>5460</v>
      </c>
      <c r="B196" s="661" t="s">
        <v>5074</v>
      </c>
      <c r="C196" s="661" t="s">
        <v>4441</v>
      </c>
      <c r="D196" s="661" t="s">
        <v>5566</v>
      </c>
      <c r="E196" s="661" t="s">
        <v>5567</v>
      </c>
      <c r="F196" s="664">
        <v>12</v>
      </c>
      <c r="G196" s="664">
        <v>45780</v>
      </c>
      <c r="H196" s="664">
        <v>1</v>
      </c>
      <c r="I196" s="664">
        <v>3815</v>
      </c>
      <c r="J196" s="664">
        <v>13</v>
      </c>
      <c r="K196" s="664">
        <v>49607</v>
      </c>
      <c r="L196" s="664">
        <v>1.0835954565312365</v>
      </c>
      <c r="M196" s="664">
        <v>3815.9230769230771</v>
      </c>
      <c r="N196" s="664"/>
      <c r="O196" s="664"/>
      <c r="P196" s="677"/>
      <c r="Q196" s="665"/>
    </row>
    <row r="197" spans="1:17" ht="14.4" customHeight="1" x14ac:dyDescent="0.3">
      <c r="A197" s="660" t="s">
        <v>5460</v>
      </c>
      <c r="B197" s="661" t="s">
        <v>5074</v>
      </c>
      <c r="C197" s="661" t="s">
        <v>4441</v>
      </c>
      <c r="D197" s="661" t="s">
        <v>5568</v>
      </c>
      <c r="E197" s="661" t="s">
        <v>5569</v>
      </c>
      <c r="F197" s="664">
        <v>1</v>
      </c>
      <c r="G197" s="664">
        <v>5150</v>
      </c>
      <c r="H197" s="664">
        <v>1</v>
      </c>
      <c r="I197" s="664">
        <v>5150</v>
      </c>
      <c r="J197" s="664">
        <v>3</v>
      </c>
      <c r="K197" s="664">
        <v>15450</v>
      </c>
      <c r="L197" s="664">
        <v>3</v>
      </c>
      <c r="M197" s="664">
        <v>5150</v>
      </c>
      <c r="N197" s="664">
        <v>2</v>
      </c>
      <c r="O197" s="664">
        <v>10324</v>
      </c>
      <c r="P197" s="677">
        <v>2.0046601941747575</v>
      </c>
      <c r="Q197" s="665">
        <v>5162</v>
      </c>
    </row>
    <row r="198" spans="1:17" ht="14.4" customHeight="1" x14ac:dyDescent="0.3">
      <c r="A198" s="660" t="s">
        <v>5460</v>
      </c>
      <c r="B198" s="661" t="s">
        <v>5074</v>
      </c>
      <c r="C198" s="661" t="s">
        <v>4441</v>
      </c>
      <c r="D198" s="661" t="s">
        <v>5570</v>
      </c>
      <c r="E198" s="661" t="s">
        <v>5571</v>
      </c>
      <c r="F198" s="664">
        <v>1</v>
      </c>
      <c r="G198" s="664">
        <v>7835</v>
      </c>
      <c r="H198" s="664">
        <v>1</v>
      </c>
      <c r="I198" s="664">
        <v>7835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5460</v>
      </c>
      <c r="B199" s="661" t="s">
        <v>5074</v>
      </c>
      <c r="C199" s="661" t="s">
        <v>4441</v>
      </c>
      <c r="D199" s="661" t="s">
        <v>5572</v>
      </c>
      <c r="E199" s="661" t="s">
        <v>5573</v>
      </c>
      <c r="F199" s="664">
        <v>14</v>
      </c>
      <c r="G199" s="664">
        <v>17878</v>
      </c>
      <c r="H199" s="664">
        <v>1</v>
      </c>
      <c r="I199" s="664">
        <v>1277</v>
      </c>
      <c r="J199" s="664">
        <v>14</v>
      </c>
      <c r="K199" s="664">
        <v>17884</v>
      </c>
      <c r="L199" s="664">
        <v>1.0003356080098444</v>
      </c>
      <c r="M199" s="664">
        <v>1277.4285714285713</v>
      </c>
      <c r="N199" s="664">
        <v>4</v>
      </c>
      <c r="O199" s="664">
        <v>5124</v>
      </c>
      <c r="P199" s="677">
        <v>0.28660924040720437</v>
      </c>
      <c r="Q199" s="665">
        <v>1281</v>
      </c>
    </row>
    <row r="200" spans="1:17" ht="14.4" customHeight="1" x14ac:dyDescent="0.3">
      <c r="A200" s="660" t="s">
        <v>5460</v>
      </c>
      <c r="B200" s="661" t="s">
        <v>5074</v>
      </c>
      <c r="C200" s="661" t="s">
        <v>4441</v>
      </c>
      <c r="D200" s="661" t="s">
        <v>5574</v>
      </c>
      <c r="E200" s="661" t="s">
        <v>5575</v>
      </c>
      <c r="F200" s="664">
        <v>14</v>
      </c>
      <c r="G200" s="664">
        <v>16296</v>
      </c>
      <c r="H200" s="664">
        <v>1</v>
      </c>
      <c r="I200" s="664">
        <v>1164</v>
      </c>
      <c r="J200" s="664">
        <v>9</v>
      </c>
      <c r="K200" s="664">
        <v>10476</v>
      </c>
      <c r="L200" s="664">
        <v>0.6428571428571429</v>
      </c>
      <c r="M200" s="664">
        <v>1164</v>
      </c>
      <c r="N200" s="664">
        <v>2</v>
      </c>
      <c r="O200" s="664">
        <v>2334</v>
      </c>
      <c r="P200" s="677">
        <v>0.14322533136966126</v>
      </c>
      <c r="Q200" s="665">
        <v>1167</v>
      </c>
    </row>
    <row r="201" spans="1:17" ht="14.4" customHeight="1" x14ac:dyDescent="0.3">
      <c r="A201" s="660" t="s">
        <v>5460</v>
      </c>
      <c r="B201" s="661" t="s">
        <v>5074</v>
      </c>
      <c r="C201" s="661" t="s">
        <v>4441</v>
      </c>
      <c r="D201" s="661" t="s">
        <v>5576</v>
      </c>
      <c r="E201" s="661" t="s">
        <v>5577</v>
      </c>
      <c r="F201" s="664">
        <v>7</v>
      </c>
      <c r="G201" s="664">
        <v>35476</v>
      </c>
      <c r="H201" s="664">
        <v>1</v>
      </c>
      <c r="I201" s="664">
        <v>5068</v>
      </c>
      <c r="J201" s="664">
        <v>3</v>
      </c>
      <c r="K201" s="664">
        <v>15204</v>
      </c>
      <c r="L201" s="664">
        <v>0.42857142857142855</v>
      </c>
      <c r="M201" s="664">
        <v>5068</v>
      </c>
      <c r="N201" s="664">
        <v>2</v>
      </c>
      <c r="O201" s="664">
        <v>10152</v>
      </c>
      <c r="P201" s="677">
        <v>0.28616529484722064</v>
      </c>
      <c r="Q201" s="665">
        <v>5076</v>
      </c>
    </row>
    <row r="202" spans="1:17" ht="14.4" customHeight="1" x14ac:dyDescent="0.3">
      <c r="A202" s="660" t="s">
        <v>5460</v>
      </c>
      <c r="B202" s="661" t="s">
        <v>5074</v>
      </c>
      <c r="C202" s="661" t="s">
        <v>4441</v>
      </c>
      <c r="D202" s="661" t="s">
        <v>5578</v>
      </c>
      <c r="E202" s="661" t="s">
        <v>5579</v>
      </c>
      <c r="F202" s="664">
        <v>1</v>
      </c>
      <c r="G202" s="664">
        <v>7673</v>
      </c>
      <c r="H202" s="664">
        <v>1</v>
      </c>
      <c r="I202" s="664">
        <v>7673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5460</v>
      </c>
      <c r="B203" s="661" t="s">
        <v>5074</v>
      </c>
      <c r="C203" s="661" t="s">
        <v>4441</v>
      </c>
      <c r="D203" s="661" t="s">
        <v>4480</v>
      </c>
      <c r="E203" s="661" t="s">
        <v>4481</v>
      </c>
      <c r="F203" s="664"/>
      <c r="G203" s="664"/>
      <c r="H203" s="664"/>
      <c r="I203" s="664"/>
      <c r="J203" s="664">
        <v>2</v>
      </c>
      <c r="K203" s="664">
        <v>1484</v>
      </c>
      <c r="L203" s="664"/>
      <c r="M203" s="664">
        <v>742</v>
      </c>
      <c r="N203" s="664">
        <v>2</v>
      </c>
      <c r="O203" s="664">
        <v>1504</v>
      </c>
      <c r="P203" s="677"/>
      <c r="Q203" s="665">
        <v>752</v>
      </c>
    </row>
    <row r="204" spans="1:17" ht="14.4" customHeight="1" x14ac:dyDescent="0.3">
      <c r="A204" s="660" t="s">
        <v>5460</v>
      </c>
      <c r="B204" s="661" t="s">
        <v>5074</v>
      </c>
      <c r="C204" s="661" t="s">
        <v>4441</v>
      </c>
      <c r="D204" s="661" t="s">
        <v>5580</v>
      </c>
      <c r="E204" s="661" t="s">
        <v>5581</v>
      </c>
      <c r="F204" s="664">
        <v>293</v>
      </c>
      <c r="G204" s="664">
        <v>50689</v>
      </c>
      <c r="H204" s="664">
        <v>1</v>
      </c>
      <c r="I204" s="664">
        <v>173</v>
      </c>
      <c r="J204" s="664">
        <v>266</v>
      </c>
      <c r="K204" s="664">
        <v>46095</v>
      </c>
      <c r="L204" s="664">
        <v>0.90936889660478604</v>
      </c>
      <c r="M204" s="664">
        <v>173.28947368421052</v>
      </c>
      <c r="N204" s="664">
        <v>300</v>
      </c>
      <c r="O204" s="664">
        <v>52500</v>
      </c>
      <c r="P204" s="677">
        <v>1.0357276726705991</v>
      </c>
      <c r="Q204" s="665">
        <v>175</v>
      </c>
    </row>
    <row r="205" spans="1:17" ht="14.4" customHeight="1" x14ac:dyDescent="0.3">
      <c r="A205" s="660" t="s">
        <v>5460</v>
      </c>
      <c r="B205" s="661" t="s">
        <v>5074</v>
      </c>
      <c r="C205" s="661" t="s">
        <v>4441</v>
      </c>
      <c r="D205" s="661" t="s">
        <v>5582</v>
      </c>
      <c r="E205" s="661" t="s">
        <v>5583</v>
      </c>
      <c r="F205" s="664">
        <v>58</v>
      </c>
      <c r="G205" s="664">
        <v>115768</v>
      </c>
      <c r="H205" s="664">
        <v>1</v>
      </c>
      <c r="I205" s="664">
        <v>1996</v>
      </c>
      <c r="J205" s="664">
        <v>58</v>
      </c>
      <c r="K205" s="664">
        <v>115795</v>
      </c>
      <c r="L205" s="664">
        <v>1.0002332250708312</v>
      </c>
      <c r="M205" s="664">
        <v>1996.4655172413793</v>
      </c>
      <c r="N205" s="664">
        <v>52</v>
      </c>
      <c r="O205" s="664">
        <v>104052</v>
      </c>
      <c r="P205" s="677">
        <v>0.89879759519038072</v>
      </c>
      <c r="Q205" s="665">
        <v>2001</v>
      </c>
    </row>
    <row r="206" spans="1:17" ht="14.4" customHeight="1" x14ac:dyDescent="0.3">
      <c r="A206" s="660" t="s">
        <v>5460</v>
      </c>
      <c r="B206" s="661" t="s">
        <v>5074</v>
      </c>
      <c r="C206" s="661" t="s">
        <v>4441</v>
      </c>
      <c r="D206" s="661" t="s">
        <v>5584</v>
      </c>
      <c r="E206" s="661" t="s">
        <v>5585</v>
      </c>
      <c r="F206" s="664">
        <v>4</v>
      </c>
      <c r="G206" s="664">
        <v>10768</v>
      </c>
      <c r="H206" s="664">
        <v>1</v>
      </c>
      <c r="I206" s="664">
        <v>2692</v>
      </c>
      <c r="J206" s="664">
        <v>1</v>
      </c>
      <c r="K206" s="664">
        <v>2692</v>
      </c>
      <c r="L206" s="664">
        <v>0.25</v>
      </c>
      <c r="M206" s="664">
        <v>2692</v>
      </c>
      <c r="N206" s="664">
        <v>1</v>
      </c>
      <c r="O206" s="664">
        <v>2696</v>
      </c>
      <c r="P206" s="677">
        <v>0.25037147102526003</v>
      </c>
      <c r="Q206" s="665">
        <v>2696</v>
      </c>
    </row>
    <row r="207" spans="1:17" ht="14.4" customHeight="1" x14ac:dyDescent="0.3">
      <c r="A207" s="660" t="s">
        <v>5460</v>
      </c>
      <c r="B207" s="661" t="s">
        <v>5074</v>
      </c>
      <c r="C207" s="661" t="s">
        <v>4441</v>
      </c>
      <c r="D207" s="661" t="s">
        <v>5586</v>
      </c>
      <c r="E207" s="661" t="s">
        <v>5587</v>
      </c>
      <c r="F207" s="664">
        <v>1</v>
      </c>
      <c r="G207" s="664">
        <v>5180</v>
      </c>
      <c r="H207" s="664">
        <v>1</v>
      </c>
      <c r="I207" s="664">
        <v>5180</v>
      </c>
      <c r="J207" s="664">
        <v>1</v>
      </c>
      <c r="K207" s="664">
        <v>5180</v>
      </c>
      <c r="L207" s="664">
        <v>1</v>
      </c>
      <c r="M207" s="664">
        <v>5180</v>
      </c>
      <c r="N207" s="664">
        <v>1</v>
      </c>
      <c r="O207" s="664">
        <v>5188</v>
      </c>
      <c r="P207" s="677">
        <v>1.0015444015444015</v>
      </c>
      <c r="Q207" s="665">
        <v>5188</v>
      </c>
    </row>
    <row r="208" spans="1:17" ht="14.4" customHeight="1" x14ac:dyDescent="0.3">
      <c r="A208" s="660" t="s">
        <v>5460</v>
      </c>
      <c r="B208" s="661" t="s">
        <v>5074</v>
      </c>
      <c r="C208" s="661" t="s">
        <v>4441</v>
      </c>
      <c r="D208" s="661" t="s">
        <v>5588</v>
      </c>
      <c r="E208" s="661" t="s">
        <v>5589</v>
      </c>
      <c r="F208" s="664">
        <v>1</v>
      </c>
      <c r="G208" s="664">
        <v>658</v>
      </c>
      <c r="H208" s="664">
        <v>1</v>
      </c>
      <c r="I208" s="664">
        <v>658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5460</v>
      </c>
      <c r="B209" s="661" t="s">
        <v>5074</v>
      </c>
      <c r="C209" s="661" t="s">
        <v>4441</v>
      </c>
      <c r="D209" s="661" t="s">
        <v>5590</v>
      </c>
      <c r="E209" s="661" t="s">
        <v>5591</v>
      </c>
      <c r="F209" s="664"/>
      <c r="G209" s="664"/>
      <c r="H209" s="664"/>
      <c r="I209" s="664"/>
      <c r="J209" s="664">
        <v>1</v>
      </c>
      <c r="K209" s="664">
        <v>2076</v>
      </c>
      <c r="L209" s="664"/>
      <c r="M209" s="664">
        <v>2076</v>
      </c>
      <c r="N209" s="664"/>
      <c r="O209" s="664"/>
      <c r="P209" s="677"/>
      <c r="Q209" s="665"/>
    </row>
    <row r="210" spans="1:17" ht="14.4" customHeight="1" x14ac:dyDescent="0.3">
      <c r="A210" s="660" t="s">
        <v>5460</v>
      </c>
      <c r="B210" s="661" t="s">
        <v>5074</v>
      </c>
      <c r="C210" s="661" t="s">
        <v>4441</v>
      </c>
      <c r="D210" s="661" t="s">
        <v>5592</v>
      </c>
      <c r="E210" s="661" t="s">
        <v>5593</v>
      </c>
      <c r="F210" s="664">
        <v>2</v>
      </c>
      <c r="G210" s="664">
        <v>300</v>
      </c>
      <c r="H210" s="664">
        <v>1</v>
      </c>
      <c r="I210" s="664">
        <v>150</v>
      </c>
      <c r="J210" s="664">
        <v>4</v>
      </c>
      <c r="K210" s="664">
        <v>602</v>
      </c>
      <c r="L210" s="664">
        <v>2.0066666666666668</v>
      </c>
      <c r="M210" s="664">
        <v>150.5</v>
      </c>
      <c r="N210" s="664">
        <v>1</v>
      </c>
      <c r="O210" s="664">
        <v>151</v>
      </c>
      <c r="P210" s="677">
        <v>0.5033333333333333</v>
      </c>
      <c r="Q210" s="665">
        <v>151</v>
      </c>
    </row>
    <row r="211" spans="1:17" ht="14.4" customHeight="1" x14ac:dyDescent="0.3">
      <c r="A211" s="660" t="s">
        <v>5460</v>
      </c>
      <c r="B211" s="661" t="s">
        <v>5074</v>
      </c>
      <c r="C211" s="661" t="s">
        <v>4441</v>
      </c>
      <c r="D211" s="661" t="s">
        <v>5594</v>
      </c>
      <c r="E211" s="661" t="s">
        <v>5595</v>
      </c>
      <c r="F211" s="664"/>
      <c r="G211" s="664"/>
      <c r="H211" s="664"/>
      <c r="I211" s="664"/>
      <c r="J211" s="664">
        <v>2</v>
      </c>
      <c r="K211" s="664">
        <v>386</v>
      </c>
      <c r="L211" s="664"/>
      <c r="M211" s="664">
        <v>193</v>
      </c>
      <c r="N211" s="664"/>
      <c r="O211" s="664"/>
      <c r="P211" s="677"/>
      <c r="Q211" s="665"/>
    </row>
    <row r="212" spans="1:17" ht="14.4" customHeight="1" x14ac:dyDescent="0.3">
      <c r="A212" s="660" t="s">
        <v>5460</v>
      </c>
      <c r="B212" s="661" t="s">
        <v>5074</v>
      </c>
      <c r="C212" s="661" t="s">
        <v>4441</v>
      </c>
      <c r="D212" s="661" t="s">
        <v>5596</v>
      </c>
      <c r="E212" s="661" t="s">
        <v>5597</v>
      </c>
      <c r="F212" s="664">
        <v>16</v>
      </c>
      <c r="G212" s="664">
        <v>3168</v>
      </c>
      <c r="H212" s="664">
        <v>1</v>
      </c>
      <c r="I212" s="664">
        <v>198</v>
      </c>
      <c r="J212" s="664">
        <v>41</v>
      </c>
      <c r="K212" s="664">
        <v>8118</v>
      </c>
      <c r="L212" s="664">
        <v>2.5625</v>
      </c>
      <c r="M212" s="664">
        <v>198</v>
      </c>
      <c r="N212" s="664">
        <v>42</v>
      </c>
      <c r="O212" s="664">
        <v>8400</v>
      </c>
      <c r="P212" s="677">
        <v>2.6515151515151514</v>
      </c>
      <c r="Q212" s="665">
        <v>200</v>
      </c>
    </row>
    <row r="213" spans="1:17" ht="14.4" customHeight="1" x14ac:dyDescent="0.3">
      <c r="A213" s="660" t="s">
        <v>5460</v>
      </c>
      <c r="B213" s="661" t="s">
        <v>5074</v>
      </c>
      <c r="C213" s="661" t="s">
        <v>4441</v>
      </c>
      <c r="D213" s="661" t="s">
        <v>5598</v>
      </c>
      <c r="E213" s="661" t="s">
        <v>5599</v>
      </c>
      <c r="F213" s="664">
        <v>2</v>
      </c>
      <c r="G213" s="664">
        <v>830</v>
      </c>
      <c r="H213" s="664">
        <v>1</v>
      </c>
      <c r="I213" s="664">
        <v>415</v>
      </c>
      <c r="J213" s="664"/>
      <c r="K213" s="664"/>
      <c r="L213" s="664"/>
      <c r="M213" s="664"/>
      <c r="N213" s="664">
        <v>1</v>
      </c>
      <c r="O213" s="664">
        <v>418</v>
      </c>
      <c r="P213" s="677">
        <v>0.5036144578313253</v>
      </c>
      <c r="Q213" s="665">
        <v>418</v>
      </c>
    </row>
    <row r="214" spans="1:17" ht="14.4" customHeight="1" x14ac:dyDescent="0.3">
      <c r="A214" s="660" t="s">
        <v>5460</v>
      </c>
      <c r="B214" s="661" t="s">
        <v>5074</v>
      </c>
      <c r="C214" s="661" t="s">
        <v>4441</v>
      </c>
      <c r="D214" s="661" t="s">
        <v>5600</v>
      </c>
      <c r="E214" s="661" t="s">
        <v>5601</v>
      </c>
      <c r="F214" s="664">
        <v>2</v>
      </c>
      <c r="G214" s="664">
        <v>850</v>
      </c>
      <c r="H214" s="664">
        <v>1</v>
      </c>
      <c r="I214" s="664">
        <v>425</v>
      </c>
      <c r="J214" s="664">
        <v>1</v>
      </c>
      <c r="K214" s="664">
        <v>427</v>
      </c>
      <c r="L214" s="664">
        <v>0.50235294117647056</v>
      </c>
      <c r="M214" s="664">
        <v>427</v>
      </c>
      <c r="N214" s="664">
        <v>2</v>
      </c>
      <c r="O214" s="664">
        <v>856</v>
      </c>
      <c r="P214" s="677">
        <v>1.0070588235294118</v>
      </c>
      <c r="Q214" s="665">
        <v>428</v>
      </c>
    </row>
    <row r="215" spans="1:17" ht="14.4" customHeight="1" x14ac:dyDescent="0.3">
      <c r="A215" s="660" t="s">
        <v>5460</v>
      </c>
      <c r="B215" s="661" t="s">
        <v>5074</v>
      </c>
      <c r="C215" s="661" t="s">
        <v>4441</v>
      </c>
      <c r="D215" s="661" t="s">
        <v>5602</v>
      </c>
      <c r="E215" s="661" t="s">
        <v>5603</v>
      </c>
      <c r="F215" s="664">
        <v>66</v>
      </c>
      <c r="G215" s="664">
        <v>139788</v>
      </c>
      <c r="H215" s="664">
        <v>1</v>
      </c>
      <c r="I215" s="664">
        <v>2118</v>
      </c>
      <c r="J215" s="664">
        <v>60</v>
      </c>
      <c r="K215" s="664">
        <v>127152</v>
      </c>
      <c r="L215" s="664">
        <v>0.90960597476178218</v>
      </c>
      <c r="M215" s="664">
        <v>2119.1999999999998</v>
      </c>
      <c r="N215" s="664">
        <v>36</v>
      </c>
      <c r="O215" s="664">
        <v>76428</v>
      </c>
      <c r="P215" s="677">
        <v>0.54674220963172804</v>
      </c>
      <c r="Q215" s="665">
        <v>2123</v>
      </c>
    </row>
    <row r="216" spans="1:17" ht="14.4" customHeight="1" x14ac:dyDescent="0.3">
      <c r="A216" s="660" t="s">
        <v>5460</v>
      </c>
      <c r="B216" s="661" t="s">
        <v>5074</v>
      </c>
      <c r="C216" s="661" t="s">
        <v>4441</v>
      </c>
      <c r="D216" s="661" t="s">
        <v>5604</v>
      </c>
      <c r="E216" s="661" t="s">
        <v>5567</v>
      </c>
      <c r="F216" s="664">
        <v>12</v>
      </c>
      <c r="G216" s="664">
        <v>22368</v>
      </c>
      <c r="H216" s="664">
        <v>1</v>
      </c>
      <c r="I216" s="664">
        <v>1864</v>
      </c>
      <c r="J216" s="664">
        <v>15</v>
      </c>
      <c r="K216" s="664">
        <v>27966</v>
      </c>
      <c r="L216" s="664">
        <v>1.2502682403433476</v>
      </c>
      <c r="M216" s="664">
        <v>1864.4</v>
      </c>
      <c r="N216" s="664">
        <v>3</v>
      </c>
      <c r="O216" s="664">
        <v>5607</v>
      </c>
      <c r="P216" s="677">
        <v>0.25067060085836912</v>
      </c>
      <c r="Q216" s="665">
        <v>1869</v>
      </c>
    </row>
    <row r="217" spans="1:17" ht="14.4" customHeight="1" x14ac:dyDescent="0.3">
      <c r="A217" s="660" t="s">
        <v>5460</v>
      </c>
      <c r="B217" s="661" t="s">
        <v>5074</v>
      </c>
      <c r="C217" s="661" t="s">
        <v>4441</v>
      </c>
      <c r="D217" s="661" t="s">
        <v>5605</v>
      </c>
      <c r="E217" s="661" t="s">
        <v>5606</v>
      </c>
      <c r="F217" s="664"/>
      <c r="G217" s="664"/>
      <c r="H217" s="664"/>
      <c r="I217" s="664"/>
      <c r="J217" s="664">
        <v>1</v>
      </c>
      <c r="K217" s="664">
        <v>9711</v>
      </c>
      <c r="L217" s="664"/>
      <c r="M217" s="664">
        <v>9711</v>
      </c>
      <c r="N217" s="664"/>
      <c r="O217" s="664"/>
      <c r="P217" s="677"/>
      <c r="Q217" s="665"/>
    </row>
    <row r="218" spans="1:17" ht="14.4" customHeight="1" x14ac:dyDescent="0.3">
      <c r="A218" s="660" t="s">
        <v>5460</v>
      </c>
      <c r="B218" s="661" t="s">
        <v>5074</v>
      </c>
      <c r="C218" s="661" t="s">
        <v>4441</v>
      </c>
      <c r="D218" s="661" t="s">
        <v>5607</v>
      </c>
      <c r="E218" s="661" t="s">
        <v>5608</v>
      </c>
      <c r="F218" s="664">
        <v>15</v>
      </c>
      <c r="G218" s="664">
        <v>125760</v>
      </c>
      <c r="H218" s="664">
        <v>1</v>
      </c>
      <c r="I218" s="664">
        <v>8384</v>
      </c>
      <c r="J218" s="664">
        <v>18</v>
      </c>
      <c r="K218" s="664">
        <v>150978</v>
      </c>
      <c r="L218" s="664">
        <v>1.2005248091603054</v>
      </c>
      <c r="M218" s="664">
        <v>8387.6666666666661</v>
      </c>
      <c r="N218" s="664">
        <v>8</v>
      </c>
      <c r="O218" s="664">
        <v>67192</v>
      </c>
      <c r="P218" s="677">
        <v>0.53428753180661581</v>
      </c>
      <c r="Q218" s="665">
        <v>8399</v>
      </c>
    </row>
    <row r="219" spans="1:17" ht="14.4" customHeight="1" x14ac:dyDescent="0.3">
      <c r="A219" s="660" t="s">
        <v>5460</v>
      </c>
      <c r="B219" s="661" t="s">
        <v>5074</v>
      </c>
      <c r="C219" s="661" t="s">
        <v>4441</v>
      </c>
      <c r="D219" s="661" t="s">
        <v>5609</v>
      </c>
      <c r="E219" s="661" t="s">
        <v>5610</v>
      </c>
      <c r="F219" s="664"/>
      <c r="G219" s="664"/>
      <c r="H219" s="664"/>
      <c r="I219" s="664"/>
      <c r="J219" s="664">
        <v>2</v>
      </c>
      <c r="K219" s="664">
        <v>3986</v>
      </c>
      <c r="L219" s="664"/>
      <c r="M219" s="664">
        <v>1993</v>
      </c>
      <c r="N219" s="664">
        <v>2</v>
      </c>
      <c r="O219" s="664">
        <v>4010</v>
      </c>
      <c r="P219" s="677"/>
      <c r="Q219" s="665">
        <v>2005</v>
      </c>
    </row>
    <row r="220" spans="1:17" ht="14.4" customHeight="1" x14ac:dyDescent="0.3">
      <c r="A220" s="660" t="s">
        <v>5460</v>
      </c>
      <c r="B220" s="661" t="s">
        <v>5074</v>
      </c>
      <c r="C220" s="661" t="s">
        <v>4441</v>
      </c>
      <c r="D220" s="661" t="s">
        <v>5611</v>
      </c>
      <c r="E220" s="661" t="s">
        <v>5612</v>
      </c>
      <c r="F220" s="664">
        <v>2</v>
      </c>
      <c r="G220" s="664">
        <v>1828</v>
      </c>
      <c r="H220" s="664">
        <v>1</v>
      </c>
      <c r="I220" s="664">
        <v>914</v>
      </c>
      <c r="J220" s="664"/>
      <c r="K220" s="664"/>
      <c r="L220" s="664"/>
      <c r="M220" s="664"/>
      <c r="N220" s="664">
        <v>1</v>
      </c>
      <c r="O220" s="664">
        <v>919</v>
      </c>
      <c r="P220" s="677">
        <v>0.50273522975929974</v>
      </c>
      <c r="Q220" s="665">
        <v>919</v>
      </c>
    </row>
    <row r="221" spans="1:17" ht="14.4" customHeight="1" x14ac:dyDescent="0.3">
      <c r="A221" s="660" t="s">
        <v>5460</v>
      </c>
      <c r="B221" s="661" t="s">
        <v>5074</v>
      </c>
      <c r="C221" s="661" t="s">
        <v>4441</v>
      </c>
      <c r="D221" s="661" t="s">
        <v>5613</v>
      </c>
      <c r="E221" s="661" t="s">
        <v>5614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2058</v>
      </c>
      <c r="P221" s="677"/>
      <c r="Q221" s="665">
        <v>2058</v>
      </c>
    </row>
    <row r="222" spans="1:17" ht="14.4" customHeight="1" x14ac:dyDescent="0.3">
      <c r="A222" s="660" t="s">
        <v>5615</v>
      </c>
      <c r="B222" s="661" t="s">
        <v>5616</v>
      </c>
      <c r="C222" s="661" t="s">
        <v>4441</v>
      </c>
      <c r="D222" s="661" t="s">
        <v>5617</v>
      </c>
      <c r="E222" s="661" t="s">
        <v>5618</v>
      </c>
      <c r="F222" s="664">
        <v>329</v>
      </c>
      <c r="G222" s="664">
        <v>66787</v>
      </c>
      <c r="H222" s="664">
        <v>1</v>
      </c>
      <c r="I222" s="664">
        <v>203</v>
      </c>
      <c r="J222" s="664">
        <v>408</v>
      </c>
      <c r="K222" s="664">
        <v>83088</v>
      </c>
      <c r="L222" s="664">
        <v>1.2440744456256456</v>
      </c>
      <c r="M222" s="664">
        <v>203.64705882352942</v>
      </c>
      <c r="N222" s="664">
        <v>270</v>
      </c>
      <c r="O222" s="664">
        <v>55620</v>
      </c>
      <c r="P222" s="677">
        <v>0.83279680177280013</v>
      </c>
      <c r="Q222" s="665">
        <v>206</v>
      </c>
    </row>
    <row r="223" spans="1:17" ht="14.4" customHeight="1" x14ac:dyDescent="0.3">
      <c r="A223" s="660" t="s">
        <v>5615</v>
      </c>
      <c r="B223" s="661" t="s">
        <v>5616</v>
      </c>
      <c r="C223" s="661" t="s">
        <v>4441</v>
      </c>
      <c r="D223" s="661" t="s">
        <v>5619</v>
      </c>
      <c r="E223" s="661" t="s">
        <v>5618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85</v>
      </c>
      <c r="P223" s="677"/>
      <c r="Q223" s="665">
        <v>85</v>
      </c>
    </row>
    <row r="224" spans="1:17" ht="14.4" customHeight="1" x14ac:dyDescent="0.3">
      <c r="A224" s="660" t="s">
        <v>5615</v>
      </c>
      <c r="B224" s="661" t="s">
        <v>5616</v>
      </c>
      <c r="C224" s="661" t="s">
        <v>4441</v>
      </c>
      <c r="D224" s="661" t="s">
        <v>5620</v>
      </c>
      <c r="E224" s="661" t="s">
        <v>5621</v>
      </c>
      <c r="F224" s="664">
        <v>134</v>
      </c>
      <c r="G224" s="664">
        <v>39128</v>
      </c>
      <c r="H224" s="664">
        <v>1</v>
      </c>
      <c r="I224" s="664">
        <v>292</v>
      </c>
      <c r="J224" s="664">
        <v>287</v>
      </c>
      <c r="K224" s="664">
        <v>83908</v>
      </c>
      <c r="L224" s="664">
        <v>2.144448987937027</v>
      </c>
      <c r="M224" s="664">
        <v>292.36236933797909</v>
      </c>
      <c r="N224" s="664">
        <v>203</v>
      </c>
      <c r="O224" s="664">
        <v>59885</v>
      </c>
      <c r="P224" s="677">
        <v>1.5304896749131056</v>
      </c>
      <c r="Q224" s="665">
        <v>295</v>
      </c>
    </row>
    <row r="225" spans="1:17" ht="14.4" customHeight="1" x14ac:dyDescent="0.3">
      <c r="A225" s="660" t="s">
        <v>5615</v>
      </c>
      <c r="B225" s="661" t="s">
        <v>5616</v>
      </c>
      <c r="C225" s="661" t="s">
        <v>4441</v>
      </c>
      <c r="D225" s="661" t="s">
        <v>5622</v>
      </c>
      <c r="E225" s="661" t="s">
        <v>5623</v>
      </c>
      <c r="F225" s="664">
        <v>9</v>
      </c>
      <c r="G225" s="664">
        <v>837</v>
      </c>
      <c r="H225" s="664">
        <v>1</v>
      </c>
      <c r="I225" s="664">
        <v>93</v>
      </c>
      <c r="J225" s="664">
        <v>6</v>
      </c>
      <c r="K225" s="664">
        <v>561</v>
      </c>
      <c r="L225" s="664">
        <v>0.67025089605734767</v>
      </c>
      <c r="M225" s="664">
        <v>93.5</v>
      </c>
      <c r="N225" s="664">
        <v>1</v>
      </c>
      <c r="O225" s="664">
        <v>95</v>
      </c>
      <c r="P225" s="677">
        <v>0.11350059737156511</v>
      </c>
      <c r="Q225" s="665">
        <v>95</v>
      </c>
    </row>
    <row r="226" spans="1:17" ht="14.4" customHeight="1" x14ac:dyDescent="0.3">
      <c r="A226" s="660" t="s">
        <v>5615</v>
      </c>
      <c r="B226" s="661" t="s">
        <v>5616</v>
      </c>
      <c r="C226" s="661" t="s">
        <v>4441</v>
      </c>
      <c r="D226" s="661" t="s">
        <v>5624</v>
      </c>
      <c r="E226" s="661" t="s">
        <v>5625</v>
      </c>
      <c r="F226" s="664">
        <v>1</v>
      </c>
      <c r="G226" s="664">
        <v>220</v>
      </c>
      <c r="H226" s="664">
        <v>1</v>
      </c>
      <c r="I226" s="664">
        <v>220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5615</v>
      </c>
      <c r="B227" s="661" t="s">
        <v>5616</v>
      </c>
      <c r="C227" s="661" t="s">
        <v>4441</v>
      </c>
      <c r="D227" s="661" t="s">
        <v>5626</v>
      </c>
      <c r="E227" s="661" t="s">
        <v>5627</v>
      </c>
      <c r="F227" s="664">
        <v>55</v>
      </c>
      <c r="G227" s="664">
        <v>7370</v>
      </c>
      <c r="H227" s="664">
        <v>1</v>
      </c>
      <c r="I227" s="664">
        <v>134</v>
      </c>
      <c r="J227" s="664">
        <v>63</v>
      </c>
      <c r="K227" s="664">
        <v>8467</v>
      </c>
      <c r="L227" s="664">
        <v>1.1488466757123474</v>
      </c>
      <c r="M227" s="664">
        <v>134.39682539682539</v>
      </c>
      <c r="N227" s="664">
        <v>57</v>
      </c>
      <c r="O227" s="664">
        <v>7695</v>
      </c>
      <c r="P227" s="677">
        <v>1.0440976933514248</v>
      </c>
      <c r="Q227" s="665">
        <v>135</v>
      </c>
    </row>
    <row r="228" spans="1:17" ht="14.4" customHeight="1" x14ac:dyDescent="0.3">
      <c r="A228" s="660" t="s">
        <v>5615</v>
      </c>
      <c r="B228" s="661" t="s">
        <v>5616</v>
      </c>
      <c r="C228" s="661" t="s">
        <v>4441</v>
      </c>
      <c r="D228" s="661" t="s">
        <v>5628</v>
      </c>
      <c r="E228" s="661" t="s">
        <v>5627</v>
      </c>
      <c r="F228" s="664"/>
      <c r="G228" s="664"/>
      <c r="H228" s="664"/>
      <c r="I228" s="664"/>
      <c r="J228" s="664">
        <v>1</v>
      </c>
      <c r="K228" s="664">
        <v>175</v>
      </c>
      <c r="L228" s="664"/>
      <c r="M228" s="664">
        <v>175</v>
      </c>
      <c r="N228" s="664">
        <v>1</v>
      </c>
      <c r="O228" s="664">
        <v>178</v>
      </c>
      <c r="P228" s="677"/>
      <c r="Q228" s="665">
        <v>178</v>
      </c>
    </row>
    <row r="229" spans="1:17" ht="14.4" customHeight="1" x14ac:dyDescent="0.3">
      <c r="A229" s="660" t="s">
        <v>5615</v>
      </c>
      <c r="B229" s="661" t="s">
        <v>5616</v>
      </c>
      <c r="C229" s="661" t="s">
        <v>4441</v>
      </c>
      <c r="D229" s="661" t="s">
        <v>5629</v>
      </c>
      <c r="E229" s="661" t="s">
        <v>5630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620</v>
      </c>
      <c r="P229" s="677"/>
      <c r="Q229" s="665">
        <v>620</v>
      </c>
    </row>
    <row r="230" spans="1:17" ht="14.4" customHeight="1" x14ac:dyDescent="0.3">
      <c r="A230" s="660" t="s">
        <v>5615</v>
      </c>
      <c r="B230" s="661" t="s">
        <v>5616</v>
      </c>
      <c r="C230" s="661" t="s">
        <v>4441</v>
      </c>
      <c r="D230" s="661" t="s">
        <v>5631</v>
      </c>
      <c r="E230" s="661" t="s">
        <v>5632</v>
      </c>
      <c r="F230" s="664">
        <v>5</v>
      </c>
      <c r="G230" s="664">
        <v>795</v>
      </c>
      <c r="H230" s="664">
        <v>1</v>
      </c>
      <c r="I230" s="664">
        <v>159</v>
      </c>
      <c r="J230" s="664">
        <v>7</v>
      </c>
      <c r="K230" s="664">
        <v>1115</v>
      </c>
      <c r="L230" s="664">
        <v>1.4025157232704402</v>
      </c>
      <c r="M230" s="664">
        <v>159.28571428571428</v>
      </c>
      <c r="N230" s="664">
        <v>5</v>
      </c>
      <c r="O230" s="664">
        <v>805</v>
      </c>
      <c r="P230" s="677">
        <v>1.0125786163522013</v>
      </c>
      <c r="Q230" s="665">
        <v>161</v>
      </c>
    </row>
    <row r="231" spans="1:17" ht="14.4" customHeight="1" x14ac:dyDescent="0.3">
      <c r="A231" s="660" t="s">
        <v>5615</v>
      </c>
      <c r="B231" s="661" t="s">
        <v>5616</v>
      </c>
      <c r="C231" s="661" t="s">
        <v>4441</v>
      </c>
      <c r="D231" s="661" t="s">
        <v>5633</v>
      </c>
      <c r="E231" s="661" t="s">
        <v>5634</v>
      </c>
      <c r="F231" s="664">
        <v>9</v>
      </c>
      <c r="G231" s="664">
        <v>3438</v>
      </c>
      <c r="H231" s="664">
        <v>1</v>
      </c>
      <c r="I231" s="664">
        <v>382</v>
      </c>
      <c r="J231" s="664">
        <v>2</v>
      </c>
      <c r="K231" s="664">
        <v>764</v>
      </c>
      <c r="L231" s="664">
        <v>0.22222222222222221</v>
      </c>
      <c r="M231" s="664">
        <v>382</v>
      </c>
      <c r="N231" s="664"/>
      <c r="O231" s="664"/>
      <c r="P231" s="677"/>
      <c r="Q231" s="665"/>
    </row>
    <row r="232" spans="1:17" ht="14.4" customHeight="1" x14ac:dyDescent="0.3">
      <c r="A232" s="660" t="s">
        <v>5615</v>
      </c>
      <c r="B232" s="661" t="s">
        <v>5616</v>
      </c>
      <c r="C232" s="661" t="s">
        <v>4441</v>
      </c>
      <c r="D232" s="661" t="s">
        <v>5635</v>
      </c>
      <c r="E232" s="661" t="s">
        <v>5636</v>
      </c>
      <c r="F232" s="664">
        <v>45</v>
      </c>
      <c r="G232" s="664">
        <v>11790</v>
      </c>
      <c r="H232" s="664">
        <v>1</v>
      </c>
      <c r="I232" s="664">
        <v>262</v>
      </c>
      <c r="J232" s="664">
        <v>57</v>
      </c>
      <c r="K232" s="664">
        <v>14991</v>
      </c>
      <c r="L232" s="664">
        <v>1.2715012722646311</v>
      </c>
      <c r="M232" s="664">
        <v>263</v>
      </c>
      <c r="N232" s="664">
        <v>26</v>
      </c>
      <c r="O232" s="664">
        <v>6916</v>
      </c>
      <c r="P232" s="677">
        <v>0.58659881255301105</v>
      </c>
      <c r="Q232" s="665">
        <v>266</v>
      </c>
    </row>
    <row r="233" spans="1:17" ht="14.4" customHeight="1" x14ac:dyDescent="0.3">
      <c r="A233" s="660" t="s">
        <v>5615</v>
      </c>
      <c r="B233" s="661" t="s">
        <v>5616</v>
      </c>
      <c r="C233" s="661" t="s">
        <v>4441</v>
      </c>
      <c r="D233" s="661" t="s">
        <v>5637</v>
      </c>
      <c r="E233" s="661" t="s">
        <v>5638</v>
      </c>
      <c r="F233" s="664">
        <v>57</v>
      </c>
      <c r="G233" s="664">
        <v>8037</v>
      </c>
      <c r="H233" s="664">
        <v>1</v>
      </c>
      <c r="I233" s="664">
        <v>141</v>
      </c>
      <c r="J233" s="664">
        <v>59</v>
      </c>
      <c r="K233" s="664">
        <v>8319</v>
      </c>
      <c r="L233" s="664">
        <v>1.0350877192982457</v>
      </c>
      <c r="M233" s="664">
        <v>141</v>
      </c>
      <c r="N233" s="664">
        <v>60</v>
      </c>
      <c r="O233" s="664">
        <v>8460</v>
      </c>
      <c r="P233" s="677">
        <v>1.0526315789473684</v>
      </c>
      <c r="Q233" s="665">
        <v>141</v>
      </c>
    </row>
    <row r="234" spans="1:17" ht="14.4" customHeight="1" x14ac:dyDescent="0.3">
      <c r="A234" s="660" t="s">
        <v>5615</v>
      </c>
      <c r="B234" s="661" t="s">
        <v>5616</v>
      </c>
      <c r="C234" s="661" t="s">
        <v>4441</v>
      </c>
      <c r="D234" s="661" t="s">
        <v>5639</v>
      </c>
      <c r="E234" s="661" t="s">
        <v>5638</v>
      </c>
      <c r="F234" s="664">
        <v>55</v>
      </c>
      <c r="G234" s="664">
        <v>4290</v>
      </c>
      <c r="H234" s="664">
        <v>1</v>
      </c>
      <c r="I234" s="664">
        <v>78</v>
      </c>
      <c r="J234" s="664">
        <v>64</v>
      </c>
      <c r="K234" s="664">
        <v>4992</v>
      </c>
      <c r="L234" s="664">
        <v>1.1636363636363636</v>
      </c>
      <c r="M234" s="664">
        <v>78</v>
      </c>
      <c r="N234" s="664">
        <v>57</v>
      </c>
      <c r="O234" s="664">
        <v>4446</v>
      </c>
      <c r="P234" s="677">
        <v>1.0363636363636364</v>
      </c>
      <c r="Q234" s="665">
        <v>78</v>
      </c>
    </row>
    <row r="235" spans="1:17" ht="14.4" customHeight="1" x14ac:dyDescent="0.3">
      <c r="A235" s="660" t="s">
        <v>5615</v>
      </c>
      <c r="B235" s="661" t="s">
        <v>5616</v>
      </c>
      <c r="C235" s="661" t="s">
        <v>4441</v>
      </c>
      <c r="D235" s="661" t="s">
        <v>5640</v>
      </c>
      <c r="E235" s="661" t="s">
        <v>5641</v>
      </c>
      <c r="F235" s="664">
        <v>57</v>
      </c>
      <c r="G235" s="664">
        <v>17271</v>
      </c>
      <c r="H235" s="664">
        <v>1</v>
      </c>
      <c r="I235" s="664">
        <v>303</v>
      </c>
      <c r="J235" s="664">
        <v>59</v>
      </c>
      <c r="K235" s="664">
        <v>17928</v>
      </c>
      <c r="L235" s="664">
        <v>1.0380406461698801</v>
      </c>
      <c r="M235" s="664">
        <v>303.86440677966101</v>
      </c>
      <c r="N235" s="664">
        <v>60</v>
      </c>
      <c r="O235" s="664">
        <v>18420</v>
      </c>
      <c r="P235" s="677">
        <v>1.0665277054021192</v>
      </c>
      <c r="Q235" s="665">
        <v>307</v>
      </c>
    </row>
    <row r="236" spans="1:17" ht="14.4" customHeight="1" x14ac:dyDescent="0.3">
      <c r="A236" s="660" t="s">
        <v>5615</v>
      </c>
      <c r="B236" s="661" t="s">
        <v>5616</v>
      </c>
      <c r="C236" s="661" t="s">
        <v>4441</v>
      </c>
      <c r="D236" s="661" t="s">
        <v>5642</v>
      </c>
      <c r="E236" s="661" t="s">
        <v>5643</v>
      </c>
      <c r="F236" s="664"/>
      <c r="G236" s="664"/>
      <c r="H236" s="664"/>
      <c r="I236" s="664"/>
      <c r="J236" s="664">
        <v>2</v>
      </c>
      <c r="K236" s="664">
        <v>972</v>
      </c>
      <c r="L236" s="664"/>
      <c r="M236" s="664">
        <v>486</v>
      </c>
      <c r="N236" s="664"/>
      <c r="O236" s="664"/>
      <c r="P236" s="677"/>
      <c r="Q236" s="665"/>
    </row>
    <row r="237" spans="1:17" ht="14.4" customHeight="1" x14ac:dyDescent="0.3">
      <c r="A237" s="660" t="s">
        <v>5615</v>
      </c>
      <c r="B237" s="661" t="s">
        <v>5616</v>
      </c>
      <c r="C237" s="661" t="s">
        <v>4441</v>
      </c>
      <c r="D237" s="661" t="s">
        <v>5644</v>
      </c>
      <c r="E237" s="661" t="s">
        <v>5645</v>
      </c>
      <c r="F237" s="664">
        <v>23</v>
      </c>
      <c r="G237" s="664">
        <v>3680</v>
      </c>
      <c r="H237" s="664">
        <v>1</v>
      </c>
      <c r="I237" s="664">
        <v>160</v>
      </c>
      <c r="J237" s="664">
        <v>25</v>
      </c>
      <c r="K237" s="664">
        <v>4008</v>
      </c>
      <c r="L237" s="664">
        <v>1.0891304347826087</v>
      </c>
      <c r="M237" s="664">
        <v>160.32</v>
      </c>
      <c r="N237" s="664">
        <v>16</v>
      </c>
      <c r="O237" s="664">
        <v>2576</v>
      </c>
      <c r="P237" s="677">
        <v>0.7</v>
      </c>
      <c r="Q237" s="665">
        <v>161</v>
      </c>
    </row>
    <row r="238" spans="1:17" ht="14.4" customHeight="1" x14ac:dyDescent="0.3">
      <c r="A238" s="660" t="s">
        <v>5615</v>
      </c>
      <c r="B238" s="661" t="s">
        <v>5616</v>
      </c>
      <c r="C238" s="661" t="s">
        <v>4441</v>
      </c>
      <c r="D238" s="661" t="s">
        <v>5646</v>
      </c>
      <c r="E238" s="661" t="s">
        <v>5618</v>
      </c>
      <c r="F238" s="664">
        <v>168</v>
      </c>
      <c r="G238" s="664">
        <v>11760</v>
      </c>
      <c r="H238" s="664">
        <v>1</v>
      </c>
      <c r="I238" s="664">
        <v>70</v>
      </c>
      <c r="J238" s="664">
        <v>146</v>
      </c>
      <c r="K238" s="664">
        <v>10272</v>
      </c>
      <c r="L238" s="664">
        <v>0.87346938775510208</v>
      </c>
      <c r="M238" s="664">
        <v>70.356164383561648</v>
      </c>
      <c r="N238" s="664">
        <v>189</v>
      </c>
      <c r="O238" s="664">
        <v>13419</v>
      </c>
      <c r="P238" s="677">
        <v>1.1410714285714285</v>
      </c>
      <c r="Q238" s="665">
        <v>71</v>
      </c>
    </row>
    <row r="239" spans="1:17" ht="14.4" customHeight="1" x14ac:dyDescent="0.3">
      <c r="A239" s="660" t="s">
        <v>5615</v>
      </c>
      <c r="B239" s="661" t="s">
        <v>5616</v>
      </c>
      <c r="C239" s="661" t="s">
        <v>4441</v>
      </c>
      <c r="D239" s="661" t="s">
        <v>5647</v>
      </c>
      <c r="E239" s="661" t="s">
        <v>5648</v>
      </c>
      <c r="F239" s="664">
        <v>1</v>
      </c>
      <c r="G239" s="664">
        <v>216</v>
      </c>
      <c r="H239" s="664">
        <v>1</v>
      </c>
      <c r="I239" s="664">
        <v>216</v>
      </c>
      <c r="J239" s="664"/>
      <c r="K239" s="664"/>
      <c r="L239" s="664"/>
      <c r="M239" s="664"/>
      <c r="N239" s="664">
        <v>1</v>
      </c>
      <c r="O239" s="664">
        <v>220</v>
      </c>
      <c r="P239" s="677">
        <v>1.0185185185185186</v>
      </c>
      <c r="Q239" s="665">
        <v>220</v>
      </c>
    </row>
    <row r="240" spans="1:17" ht="14.4" customHeight="1" x14ac:dyDescent="0.3">
      <c r="A240" s="660" t="s">
        <v>5615</v>
      </c>
      <c r="B240" s="661" t="s">
        <v>5616</v>
      </c>
      <c r="C240" s="661" t="s">
        <v>4441</v>
      </c>
      <c r="D240" s="661" t="s">
        <v>5649</v>
      </c>
      <c r="E240" s="661" t="s">
        <v>5650</v>
      </c>
      <c r="F240" s="664">
        <v>7</v>
      </c>
      <c r="G240" s="664">
        <v>8323</v>
      </c>
      <c r="H240" s="664">
        <v>1</v>
      </c>
      <c r="I240" s="664">
        <v>1189</v>
      </c>
      <c r="J240" s="664">
        <v>7</v>
      </c>
      <c r="K240" s="664">
        <v>8335</v>
      </c>
      <c r="L240" s="664">
        <v>1.0014417878168929</v>
      </c>
      <c r="M240" s="664">
        <v>1190.7142857142858</v>
      </c>
      <c r="N240" s="664">
        <v>5</v>
      </c>
      <c r="O240" s="664">
        <v>5975</v>
      </c>
      <c r="P240" s="677">
        <v>0.71789018382794667</v>
      </c>
      <c r="Q240" s="665">
        <v>1195</v>
      </c>
    </row>
    <row r="241" spans="1:17" ht="14.4" customHeight="1" x14ac:dyDescent="0.3">
      <c r="A241" s="660" t="s">
        <v>5615</v>
      </c>
      <c r="B241" s="661" t="s">
        <v>5616</v>
      </c>
      <c r="C241" s="661" t="s">
        <v>4441</v>
      </c>
      <c r="D241" s="661" t="s">
        <v>5651</v>
      </c>
      <c r="E241" s="661" t="s">
        <v>5652</v>
      </c>
      <c r="F241" s="664">
        <v>6</v>
      </c>
      <c r="G241" s="664">
        <v>648</v>
      </c>
      <c r="H241" s="664">
        <v>1</v>
      </c>
      <c r="I241" s="664">
        <v>108</v>
      </c>
      <c r="J241" s="664">
        <v>3</v>
      </c>
      <c r="K241" s="664">
        <v>325</v>
      </c>
      <c r="L241" s="664">
        <v>0.50154320987654322</v>
      </c>
      <c r="M241" s="664">
        <v>108.33333333333333</v>
      </c>
      <c r="N241" s="664">
        <v>5</v>
      </c>
      <c r="O241" s="664">
        <v>550</v>
      </c>
      <c r="P241" s="677">
        <v>0.84876543209876543</v>
      </c>
      <c r="Q241" s="665">
        <v>110</v>
      </c>
    </row>
    <row r="242" spans="1:17" ht="14.4" customHeight="1" x14ac:dyDescent="0.3">
      <c r="A242" s="660" t="s">
        <v>5615</v>
      </c>
      <c r="B242" s="661" t="s">
        <v>5616</v>
      </c>
      <c r="C242" s="661" t="s">
        <v>4441</v>
      </c>
      <c r="D242" s="661" t="s">
        <v>5653</v>
      </c>
      <c r="E242" s="661" t="s">
        <v>5654</v>
      </c>
      <c r="F242" s="664">
        <v>1</v>
      </c>
      <c r="G242" s="664">
        <v>319</v>
      </c>
      <c r="H242" s="664">
        <v>1</v>
      </c>
      <c r="I242" s="664">
        <v>319</v>
      </c>
      <c r="J242" s="664"/>
      <c r="K242" s="664"/>
      <c r="L242" s="664"/>
      <c r="M242" s="664"/>
      <c r="N242" s="664">
        <v>1</v>
      </c>
      <c r="O242" s="664">
        <v>323</v>
      </c>
      <c r="P242" s="677">
        <v>1.0125391849529781</v>
      </c>
      <c r="Q242" s="665">
        <v>323</v>
      </c>
    </row>
    <row r="243" spans="1:17" ht="14.4" customHeight="1" x14ac:dyDescent="0.3">
      <c r="A243" s="660" t="s">
        <v>5615</v>
      </c>
      <c r="B243" s="661" t="s">
        <v>5616</v>
      </c>
      <c r="C243" s="661" t="s">
        <v>4441</v>
      </c>
      <c r="D243" s="661" t="s">
        <v>5655</v>
      </c>
      <c r="E243" s="661" t="s">
        <v>5656</v>
      </c>
      <c r="F243" s="664">
        <v>1</v>
      </c>
      <c r="G243" s="664">
        <v>291</v>
      </c>
      <c r="H243" s="664">
        <v>1</v>
      </c>
      <c r="I243" s="664">
        <v>291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5657</v>
      </c>
      <c r="B244" s="661" t="s">
        <v>5658</v>
      </c>
      <c r="C244" s="661" t="s">
        <v>4441</v>
      </c>
      <c r="D244" s="661" t="s">
        <v>5659</v>
      </c>
      <c r="E244" s="661" t="s">
        <v>5660</v>
      </c>
      <c r="F244" s="664">
        <v>14</v>
      </c>
      <c r="G244" s="664">
        <v>742</v>
      </c>
      <c r="H244" s="664">
        <v>1</v>
      </c>
      <c r="I244" s="664">
        <v>53</v>
      </c>
      <c r="J244" s="664">
        <v>14</v>
      </c>
      <c r="K244" s="664">
        <v>744</v>
      </c>
      <c r="L244" s="664">
        <v>1.0026954177897573</v>
      </c>
      <c r="M244" s="664">
        <v>53.142857142857146</v>
      </c>
      <c r="N244" s="664">
        <v>16</v>
      </c>
      <c r="O244" s="664">
        <v>864</v>
      </c>
      <c r="P244" s="677">
        <v>1.1644204851752022</v>
      </c>
      <c r="Q244" s="665">
        <v>54</v>
      </c>
    </row>
    <row r="245" spans="1:17" ht="14.4" customHeight="1" x14ac:dyDescent="0.3">
      <c r="A245" s="660" t="s">
        <v>5657</v>
      </c>
      <c r="B245" s="661" t="s">
        <v>5658</v>
      </c>
      <c r="C245" s="661" t="s">
        <v>4441</v>
      </c>
      <c r="D245" s="661" t="s">
        <v>5661</v>
      </c>
      <c r="E245" s="661" t="s">
        <v>5662</v>
      </c>
      <c r="F245" s="664">
        <v>44</v>
      </c>
      <c r="G245" s="664">
        <v>5324</v>
      </c>
      <c r="H245" s="664">
        <v>1</v>
      </c>
      <c r="I245" s="664">
        <v>121</v>
      </c>
      <c r="J245" s="664">
        <v>32</v>
      </c>
      <c r="K245" s="664">
        <v>3880</v>
      </c>
      <c r="L245" s="664">
        <v>0.72877535687453043</v>
      </c>
      <c r="M245" s="664">
        <v>121.25</v>
      </c>
      <c r="N245" s="664">
        <v>24</v>
      </c>
      <c r="O245" s="664">
        <v>2952</v>
      </c>
      <c r="P245" s="677">
        <v>0.55447032306536437</v>
      </c>
      <c r="Q245" s="665">
        <v>123</v>
      </c>
    </row>
    <row r="246" spans="1:17" ht="14.4" customHeight="1" x14ac:dyDescent="0.3">
      <c r="A246" s="660" t="s">
        <v>5657</v>
      </c>
      <c r="B246" s="661" t="s">
        <v>5658</v>
      </c>
      <c r="C246" s="661" t="s">
        <v>4441</v>
      </c>
      <c r="D246" s="661" t="s">
        <v>5663</v>
      </c>
      <c r="E246" s="661" t="s">
        <v>5664</v>
      </c>
      <c r="F246" s="664">
        <v>2</v>
      </c>
      <c r="G246" s="664">
        <v>348</v>
      </c>
      <c r="H246" s="664">
        <v>1</v>
      </c>
      <c r="I246" s="664">
        <v>174</v>
      </c>
      <c r="J246" s="664">
        <v>4</v>
      </c>
      <c r="K246" s="664">
        <v>696</v>
      </c>
      <c r="L246" s="664">
        <v>2</v>
      </c>
      <c r="M246" s="664">
        <v>174</v>
      </c>
      <c r="N246" s="664">
        <v>1</v>
      </c>
      <c r="O246" s="664">
        <v>177</v>
      </c>
      <c r="P246" s="677">
        <v>0.50862068965517238</v>
      </c>
      <c r="Q246" s="665">
        <v>177</v>
      </c>
    </row>
    <row r="247" spans="1:17" ht="14.4" customHeight="1" x14ac:dyDescent="0.3">
      <c r="A247" s="660" t="s">
        <v>5657</v>
      </c>
      <c r="B247" s="661" t="s">
        <v>5658</v>
      </c>
      <c r="C247" s="661" t="s">
        <v>4441</v>
      </c>
      <c r="D247" s="661" t="s">
        <v>5665</v>
      </c>
      <c r="E247" s="661" t="s">
        <v>5666</v>
      </c>
      <c r="F247" s="664"/>
      <c r="G247" s="664"/>
      <c r="H247" s="664"/>
      <c r="I247" s="664"/>
      <c r="J247" s="664">
        <v>3</v>
      </c>
      <c r="K247" s="664">
        <v>1140</v>
      </c>
      <c r="L247" s="664"/>
      <c r="M247" s="664">
        <v>380</v>
      </c>
      <c r="N247" s="664">
        <v>1</v>
      </c>
      <c r="O247" s="664">
        <v>384</v>
      </c>
      <c r="P247" s="677"/>
      <c r="Q247" s="665">
        <v>384</v>
      </c>
    </row>
    <row r="248" spans="1:17" ht="14.4" customHeight="1" x14ac:dyDescent="0.3">
      <c r="A248" s="660" t="s">
        <v>5657</v>
      </c>
      <c r="B248" s="661" t="s">
        <v>5658</v>
      </c>
      <c r="C248" s="661" t="s">
        <v>4441</v>
      </c>
      <c r="D248" s="661" t="s">
        <v>5667</v>
      </c>
      <c r="E248" s="661" t="s">
        <v>5668</v>
      </c>
      <c r="F248" s="664">
        <v>17</v>
      </c>
      <c r="G248" s="664">
        <v>2856</v>
      </c>
      <c r="H248" s="664">
        <v>1</v>
      </c>
      <c r="I248" s="664">
        <v>168</v>
      </c>
      <c r="J248" s="664"/>
      <c r="K248" s="664"/>
      <c r="L248" s="664"/>
      <c r="M248" s="664"/>
      <c r="N248" s="664">
        <v>6</v>
      </c>
      <c r="O248" s="664">
        <v>1032</v>
      </c>
      <c r="P248" s="677">
        <v>0.36134453781512604</v>
      </c>
      <c r="Q248" s="665">
        <v>172</v>
      </c>
    </row>
    <row r="249" spans="1:17" ht="14.4" customHeight="1" x14ac:dyDescent="0.3">
      <c r="A249" s="660" t="s">
        <v>5657</v>
      </c>
      <c r="B249" s="661" t="s">
        <v>5658</v>
      </c>
      <c r="C249" s="661" t="s">
        <v>4441</v>
      </c>
      <c r="D249" s="661" t="s">
        <v>5669</v>
      </c>
      <c r="E249" s="661" t="s">
        <v>5670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533</v>
      </c>
      <c r="P249" s="677"/>
      <c r="Q249" s="665">
        <v>533</v>
      </c>
    </row>
    <row r="250" spans="1:17" ht="14.4" customHeight="1" x14ac:dyDescent="0.3">
      <c r="A250" s="660" t="s">
        <v>5657</v>
      </c>
      <c r="B250" s="661" t="s">
        <v>5658</v>
      </c>
      <c r="C250" s="661" t="s">
        <v>4441</v>
      </c>
      <c r="D250" s="661" t="s">
        <v>5671</v>
      </c>
      <c r="E250" s="661" t="s">
        <v>5672</v>
      </c>
      <c r="F250" s="664">
        <v>31</v>
      </c>
      <c r="G250" s="664">
        <v>9796</v>
      </c>
      <c r="H250" s="664">
        <v>1</v>
      </c>
      <c r="I250" s="664">
        <v>316</v>
      </c>
      <c r="J250" s="664">
        <v>3</v>
      </c>
      <c r="K250" s="664">
        <v>952</v>
      </c>
      <c r="L250" s="664">
        <v>9.7182523478971009E-2</v>
      </c>
      <c r="M250" s="664">
        <v>317.33333333333331</v>
      </c>
      <c r="N250" s="664">
        <v>8</v>
      </c>
      <c r="O250" s="664">
        <v>2576</v>
      </c>
      <c r="P250" s="677">
        <v>0.26296447529603922</v>
      </c>
      <c r="Q250" s="665">
        <v>322</v>
      </c>
    </row>
    <row r="251" spans="1:17" ht="14.4" customHeight="1" x14ac:dyDescent="0.3">
      <c r="A251" s="660" t="s">
        <v>5657</v>
      </c>
      <c r="B251" s="661" t="s">
        <v>5658</v>
      </c>
      <c r="C251" s="661" t="s">
        <v>4441</v>
      </c>
      <c r="D251" s="661" t="s">
        <v>5673</v>
      </c>
      <c r="E251" s="661" t="s">
        <v>5674</v>
      </c>
      <c r="F251" s="664">
        <v>91</v>
      </c>
      <c r="G251" s="664">
        <v>30758</v>
      </c>
      <c r="H251" s="664">
        <v>1</v>
      </c>
      <c r="I251" s="664">
        <v>338</v>
      </c>
      <c r="J251" s="664">
        <v>36</v>
      </c>
      <c r="K251" s="664">
        <v>12168</v>
      </c>
      <c r="L251" s="664">
        <v>0.39560439560439559</v>
      </c>
      <c r="M251" s="664">
        <v>338</v>
      </c>
      <c r="N251" s="664">
        <v>7</v>
      </c>
      <c r="O251" s="664">
        <v>2387</v>
      </c>
      <c r="P251" s="677">
        <v>7.7605826126536187E-2</v>
      </c>
      <c r="Q251" s="665">
        <v>341</v>
      </c>
    </row>
    <row r="252" spans="1:17" ht="14.4" customHeight="1" x14ac:dyDescent="0.3">
      <c r="A252" s="660" t="s">
        <v>5657</v>
      </c>
      <c r="B252" s="661" t="s">
        <v>5658</v>
      </c>
      <c r="C252" s="661" t="s">
        <v>4441</v>
      </c>
      <c r="D252" s="661" t="s">
        <v>5202</v>
      </c>
      <c r="E252" s="661" t="s">
        <v>5203</v>
      </c>
      <c r="F252" s="664"/>
      <c r="G252" s="664"/>
      <c r="H252" s="664"/>
      <c r="I252" s="664"/>
      <c r="J252" s="664">
        <v>1</v>
      </c>
      <c r="K252" s="664">
        <v>108</v>
      </c>
      <c r="L252" s="664"/>
      <c r="M252" s="664">
        <v>108</v>
      </c>
      <c r="N252" s="664">
        <v>1</v>
      </c>
      <c r="O252" s="664">
        <v>109</v>
      </c>
      <c r="P252" s="677"/>
      <c r="Q252" s="665">
        <v>109</v>
      </c>
    </row>
    <row r="253" spans="1:17" ht="14.4" customHeight="1" x14ac:dyDescent="0.3">
      <c r="A253" s="660" t="s">
        <v>5657</v>
      </c>
      <c r="B253" s="661" t="s">
        <v>5658</v>
      </c>
      <c r="C253" s="661" t="s">
        <v>4441</v>
      </c>
      <c r="D253" s="661" t="s">
        <v>5675</v>
      </c>
      <c r="E253" s="661" t="s">
        <v>5676</v>
      </c>
      <c r="F253" s="664">
        <v>2</v>
      </c>
      <c r="G253" s="664">
        <v>730</v>
      </c>
      <c r="H253" s="664">
        <v>1</v>
      </c>
      <c r="I253" s="664">
        <v>365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5657</v>
      </c>
      <c r="B254" s="661" t="s">
        <v>5658</v>
      </c>
      <c r="C254" s="661" t="s">
        <v>4441</v>
      </c>
      <c r="D254" s="661" t="s">
        <v>5677</v>
      </c>
      <c r="E254" s="661" t="s">
        <v>5678</v>
      </c>
      <c r="F254" s="664"/>
      <c r="G254" s="664"/>
      <c r="H254" s="664"/>
      <c r="I254" s="664"/>
      <c r="J254" s="664">
        <v>1</v>
      </c>
      <c r="K254" s="664">
        <v>37</v>
      </c>
      <c r="L254" s="664"/>
      <c r="M254" s="664">
        <v>37</v>
      </c>
      <c r="N254" s="664">
        <v>1</v>
      </c>
      <c r="O254" s="664">
        <v>37</v>
      </c>
      <c r="P254" s="677"/>
      <c r="Q254" s="665">
        <v>37</v>
      </c>
    </row>
    <row r="255" spans="1:17" ht="14.4" customHeight="1" x14ac:dyDescent="0.3">
      <c r="A255" s="660" t="s">
        <v>5657</v>
      </c>
      <c r="B255" s="661" t="s">
        <v>5658</v>
      </c>
      <c r="C255" s="661" t="s">
        <v>4441</v>
      </c>
      <c r="D255" s="661" t="s">
        <v>5204</v>
      </c>
      <c r="E255" s="661" t="s">
        <v>5205</v>
      </c>
      <c r="F255" s="664">
        <v>1</v>
      </c>
      <c r="G255" s="664">
        <v>664</v>
      </c>
      <c r="H255" s="664">
        <v>1</v>
      </c>
      <c r="I255" s="664">
        <v>664</v>
      </c>
      <c r="J255" s="664">
        <v>1</v>
      </c>
      <c r="K255" s="664">
        <v>664</v>
      </c>
      <c r="L255" s="664">
        <v>1</v>
      </c>
      <c r="M255" s="664">
        <v>664</v>
      </c>
      <c r="N255" s="664"/>
      <c r="O255" s="664"/>
      <c r="P255" s="677"/>
      <c r="Q255" s="665"/>
    </row>
    <row r="256" spans="1:17" ht="14.4" customHeight="1" x14ac:dyDescent="0.3">
      <c r="A256" s="660" t="s">
        <v>5657</v>
      </c>
      <c r="B256" s="661" t="s">
        <v>5658</v>
      </c>
      <c r="C256" s="661" t="s">
        <v>4441</v>
      </c>
      <c r="D256" s="661" t="s">
        <v>5679</v>
      </c>
      <c r="E256" s="661" t="s">
        <v>5680</v>
      </c>
      <c r="F256" s="664">
        <v>1</v>
      </c>
      <c r="G256" s="664">
        <v>136</v>
      </c>
      <c r="H256" s="664">
        <v>1</v>
      </c>
      <c r="I256" s="664">
        <v>136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5657</v>
      </c>
      <c r="B257" s="661" t="s">
        <v>5658</v>
      </c>
      <c r="C257" s="661" t="s">
        <v>4441</v>
      </c>
      <c r="D257" s="661" t="s">
        <v>5681</v>
      </c>
      <c r="E257" s="661" t="s">
        <v>5682</v>
      </c>
      <c r="F257" s="664">
        <v>18</v>
      </c>
      <c r="G257" s="664">
        <v>5058</v>
      </c>
      <c r="H257" s="664">
        <v>1</v>
      </c>
      <c r="I257" s="664">
        <v>281</v>
      </c>
      <c r="J257" s="664">
        <v>17</v>
      </c>
      <c r="K257" s="664">
        <v>4786</v>
      </c>
      <c r="L257" s="664">
        <v>0.94622380387504945</v>
      </c>
      <c r="M257" s="664">
        <v>281.52941176470586</v>
      </c>
      <c r="N257" s="664">
        <v>13</v>
      </c>
      <c r="O257" s="664">
        <v>3705</v>
      </c>
      <c r="P257" s="677">
        <v>0.73250296559905104</v>
      </c>
      <c r="Q257" s="665">
        <v>285</v>
      </c>
    </row>
    <row r="258" spans="1:17" ht="14.4" customHeight="1" x14ac:dyDescent="0.3">
      <c r="A258" s="660" t="s">
        <v>5657</v>
      </c>
      <c r="B258" s="661" t="s">
        <v>5658</v>
      </c>
      <c r="C258" s="661" t="s">
        <v>4441</v>
      </c>
      <c r="D258" s="661" t="s">
        <v>5683</v>
      </c>
      <c r="E258" s="661" t="s">
        <v>5684</v>
      </c>
      <c r="F258" s="664">
        <v>13</v>
      </c>
      <c r="G258" s="664">
        <v>5928</v>
      </c>
      <c r="H258" s="664">
        <v>1</v>
      </c>
      <c r="I258" s="664">
        <v>456</v>
      </c>
      <c r="J258" s="664">
        <v>10</v>
      </c>
      <c r="K258" s="664">
        <v>4564</v>
      </c>
      <c r="L258" s="664">
        <v>0.76990553306342779</v>
      </c>
      <c r="M258" s="664">
        <v>456.4</v>
      </c>
      <c r="N258" s="664">
        <v>8</v>
      </c>
      <c r="O258" s="664">
        <v>3696</v>
      </c>
      <c r="P258" s="677">
        <v>0.62348178137651822</v>
      </c>
      <c r="Q258" s="665">
        <v>462</v>
      </c>
    </row>
    <row r="259" spans="1:17" ht="14.4" customHeight="1" x14ac:dyDescent="0.3">
      <c r="A259" s="660" t="s">
        <v>5657</v>
      </c>
      <c r="B259" s="661" t="s">
        <v>5658</v>
      </c>
      <c r="C259" s="661" t="s">
        <v>4441</v>
      </c>
      <c r="D259" s="661" t="s">
        <v>5685</v>
      </c>
      <c r="E259" s="661" t="s">
        <v>5686</v>
      </c>
      <c r="F259" s="664">
        <v>33</v>
      </c>
      <c r="G259" s="664">
        <v>11484</v>
      </c>
      <c r="H259" s="664">
        <v>1</v>
      </c>
      <c r="I259" s="664">
        <v>348</v>
      </c>
      <c r="J259" s="664">
        <v>28</v>
      </c>
      <c r="K259" s="664">
        <v>9774</v>
      </c>
      <c r="L259" s="664">
        <v>0.85109717868338552</v>
      </c>
      <c r="M259" s="664">
        <v>349.07142857142856</v>
      </c>
      <c r="N259" s="664">
        <v>20</v>
      </c>
      <c r="O259" s="664">
        <v>7120</v>
      </c>
      <c r="P259" s="677">
        <v>0.61999303378613724</v>
      </c>
      <c r="Q259" s="665">
        <v>356</v>
      </c>
    </row>
    <row r="260" spans="1:17" ht="14.4" customHeight="1" x14ac:dyDescent="0.3">
      <c r="A260" s="660" t="s">
        <v>5657</v>
      </c>
      <c r="B260" s="661" t="s">
        <v>5658</v>
      </c>
      <c r="C260" s="661" t="s">
        <v>4441</v>
      </c>
      <c r="D260" s="661" t="s">
        <v>5687</v>
      </c>
      <c r="E260" s="661" t="s">
        <v>5688</v>
      </c>
      <c r="F260" s="664">
        <v>2</v>
      </c>
      <c r="G260" s="664">
        <v>206</v>
      </c>
      <c r="H260" s="664">
        <v>1</v>
      </c>
      <c r="I260" s="664">
        <v>103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5657</v>
      </c>
      <c r="B261" s="661" t="s">
        <v>5658</v>
      </c>
      <c r="C261" s="661" t="s">
        <v>4441</v>
      </c>
      <c r="D261" s="661" t="s">
        <v>5689</v>
      </c>
      <c r="E261" s="661" t="s">
        <v>5690</v>
      </c>
      <c r="F261" s="664">
        <v>1</v>
      </c>
      <c r="G261" s="664">
        <v>115</v>
      </c>
      <c r="H261" s="664">
        <v>1</v>
      </c>
      <c r="I261" s="664">
        <v>115</v>
      </c>
      <c r="J261" s="664">
        <v>1</v>
      </c>
      <c r="K261" s="664">
        <v>115</v>
      </c>
      <c r="L261" s="664">
        <v>1</v>
      </c>
      <c r="M261" s="664">
        <v>115</v>
      </c>
      <c r="N261" s="664"/>
      <c r="O261" s="664"/>
      <c r="P261" s="677"/>
      <c r="Q261" s="665"/>
    </row>
    <row r="262" spans="1:17" ht="14.4" customHeight="1" x14ac:dyDescent="0.3">
      <c r="A262" s="660" t="s">
        <v>5657</v>
      </c>
      <c r="B262" s="661" t="s">
        <v>5658</v>
      </c>
      <c r="C262" s="661" t="s">
        <v>4441</v>
      </c>
      <c r="D262" s="661" t="s">
        <v>5206</v>
      </c>
      <c r="E262" s="661" t="s">
        <v>5207</v>
      </c>
      <c r="F262" s="664"/>
      <c r="G262" s="664"/>
      <c r="H262" s="664"/>
      <c r="I262" s="664"/>
      <c r="J262" s="664">
        <v>1</v>
      </c>
      <c r="K262" s="664">
        <v>457</v>
      </c>
      <c r="L262" s="664"/>
      <c r="M262" s="664">
        <v>457</v>
      </c>
      <c r="N262" s="664">
        <v>1</v>
      </c>
      <c r="O262" s="664">
        <v>463</v>
      </c>
      <c r="P262" s="677"/>
      <c r="Q262" s="665">
        <v>463</v>
      </c>
    </row>
    <row r="263" spans="1:17" ht="14.4" customHeight="1" x14ac:dyDescent="0.3">
      <c r="A263" s="660" t="s">
        <v>5657</v>
      </c>
      <c r="B263" s="661" t="s">
        <v>5658</v>
      </c>
      <c r="C263" s="661" t="s">
        <v>4441</v>
      </c>
      <c r="D263" s="661" t="s">
        <v>5691</v>
      </c>
      <c r="E263" s="661" t="s">
        <v>5692</v>
      </c>
      <c r="F263" s="664">
        <v>5</v>
      </c>
      <c r="G263" s="664">
        <v>2145</v>
      </c>
      <c r="H263" s="664">
        <v>1</v>
      </c>
      <c r="I263" s="664">
        <v>429</v>
      </c>
      <c r="J263" s="664"/>
      <c r="K263" s="664"/>
      <c r="L263" s="664"/>
      <c r="M263" s="664"/>
      <c r="N263" s="664">
        <v>2</v>
      </c>
      <c r="O263" s="664">
        <v>874</v>
      </c>
      <c r="P263" s="677">
        <v>0.40745920745920744</v>
      </c>
      <c r="Q263" s="665">
        <v>437</v>
      </c>
    </row>
    <row r="264" spans="1:17" ht="14.4" customHeight="1" x14ac:dyDescent="0.3">
      <c r="A264" s="660" t="s">
        <v>5657</v>
      </c>
      <c r="B264" s="661" t="s">
        <v>5658</v>
      </c>
      <c r="C264" s="661" t="s">
        <v>4441</v>
      </c>
      <c r="D264" s="661" t="s">
        <v>5693</v>
      </c>
      <c r="E264" s="661" t="s">
        <v>5694</v>
      </c>
      <c r="F264" s="664">
        <v>4</v>
      </c>
      <c r="G264" s="664">
        <v>212</v>
      </c>
      <c r="H264" s="664">
        <v>1</v>
      </c>
      <c r="I264" s="664">
        <v>53</v>
      </c>
      <c r="J264" s="664">
        <v>6</v>
      </c>
      <c r="K264" s="664">
        <v>318</v>
      </c>
      <c r="L264" s="664">
        <v>1.5</v>
      </c>
      <c r="M264" s="664">
        <v>53</v>
      </c>
      <c r="N264" s="664">
        <v>2</v>
      </c>
      <c r="O264" s="664">
        <v>108</v>
      </c>
      <c r="P264" s="677">
        <v>0.50943396226415094</v>
      </c>
      <c r="Q264" s="665">
        <v>54</v>
      </c>
    </row>
    <row r="265" spans="1:17" ht="14.4" customHeight="1" x14ac:dyDescent="0.3">
      <c r="A265" s="660" t="s">
        <v>5657</v>
      </c>
      <c r="B265" s="661" t="s">
        <v>5658</v>
      </c>
      <c r="C265" s="661" t="s">
        <v>4441</v>
      </c>
      <c r="D265" s="661" t="s">
        <v>5695</v>
      </c>
      <c r="E265" s="661" t="s">
        <v>5696</v>
      </c>
      <c r="F265" s="664">
        <v>511</v>
      </c>
      <c r="G265" s="664">
        <v>84315</v>
      </c>
      <c r="H265" s="664">
        <v>1</v>
      </c>
      <c r="I265" s="664">
        <v>165</v>
      </c>
      <c r="J265" s="664">
        <v>180</v>
      </c>
      <c r="K265" s="664">
        <v>29835</v>
      </c>
      <c r="L265" s="664">
        <v>0.35385162782423057</v>
      </c>
      <c r="M265" s="664">
        <v>165.75</v>
      </c>
      <c r="N265" s="664">
        <v>130</v>
      </c>
      <c r="O265" s="664">
        <v>21970</v>
      </c>
      <c r="P265" s="677">
        <v>0.26057047974856196</v>
      </c>
      <c r="Q265" s="665">
        <v>169</v>
      </c>
    </row>
    <row r="266" spans="1:17" ht="14.4" customHeight="1" x14ac:dyDescent="0.3">
      <c r="A266" s="660" t="s">
        <v>5657</v>
      </c>
      <c r="B266" s="661" t="s">
        <v>5658</v>
      </c>
      <c r="C266" s="661" t="s">
        <v>4441</v>
      </c>
      <c r="D266" s="661" t="s">
        <v>5210</v>
      </c>
      <c r="E266" s="661" t="s">
        <v>5211</v>
      </c>
      <c r="F266" s="664">
        <v>2</v>
      </c>
      <c r="G266" s="664">
        <v>158</v>
      </c>
      <c r="H266" s="664">
        <v>1</v>
      </c>
      <c r="I266" s="664">
        <v>79</v>
      </c>
      <c r="J266" s="664">
        <v>2</v>
      </c>
      <c r="K266" s="664">
        <v>158</v>
      </c>
      <c r="L266" s="664">
        <v>1</v>
      </c>
      <c r="M266" s="664">
        <v>79</v>
      </c>
      <c r="N266" s="664"/>
      <c r="O266" s="664"/>
      <c r="P266" s="677"/>
      <c r="Q266" s="665"/>
    </row>
    <row r="267" spans="1:17" ht="14.4" customHeight="1" x14ac:dyDescent="0.3">
      <c r="A267" s="660" t="s">
        <v>5657</v>
      </c>
      <c r="B267" s="661" t="s">
        <v>5658</v>
      </c>
      <c r="C267" s="661" t="s">
        <v>4441</v>
      </c>
      <c r="D267" s="661" t="s">
        <v>5697</v>
      </c>
      <c r="E267" s="661" t="s">
        <v>5698</v>
      </c>
      <c r="F267" s="664">
        <v>21</v>
      </c>
      <c r="G267" s="664">
        <v>3360</v>
      </c>
      <c r="H267" s="664">
        <v>1</v>
      </c>
      <c r="I267" s="664">
        <v>160</v>
      </c>
      <c r="J267" s="664">
        <v>3</v>
      </c>
      <c r="K267" s="664">
        <v>482</v>
      </c>
      <c r="L267" s="664">
        <v>0.14345238095238094</v>
      </c>
      <c r="M267" s="664">
        <v>160.66666666666666</v>
      </c>
      <c r="N267" s="664">
        <v>2</v>
      </c>
      <c r="O267" s="664">
        <v>326</v>
      </c>
      <c r="P267" s="677">
        <v>9.7023809523809526E-2</v>
      </c>
      <c r="Q267" s="665">
        <v>163</v>
      </c>
    </row>
    <row r="268" spans="1:17" ht="14.4" customHeight="1" x14ac:dyDescent="0.3">
      <c r="A268" s="660" t="s">
        <v>5657</v>
      </c>
      <c r="B268" s="661" t="s">
        <v>5658</v>
      </c>
      <c r="C268" s="661" t="s">
        <v>4441</v>
      </c>
      <c r="D268" s="661" t="s">
        <v>5214</v>
      </c>
      <c r="E268" s="661" t="s">
        <v>5215</v>
      </c>
      <c r="F268" s="664">
        <v>1</v>
      </c>
      <c r="G268" s="664">
        <v>167</v>
      </c>
      <c r="H268" s="664">
        <v>1</v>
      </c>
      <c r="I268" s="664">
        <v>167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5657</v>
      </c>
      <c r="B269" s="661" t="s">
        <v>5658</v>
      </c>
      <c r="C269" s="661" t="s">
        <v>4441</v>
      </c>
      <c r="D269" s="661" t="s">
        <v>5699</v>
      </c>
      <c r="E269" s="661" t="s">
        <v>5700</v>
      </c>
      <c r="F269" s="664">
        <v>1</v>
      </c>
      <c r="G269" s="664">
        <v>243</v>
      </c>
      <c r="H269" s="664">
        <v>1</v>
      </c>
      <c r="I269" s="664">
        <v>243</v>
      </c>
      <c r="J269" s="664">
        <v>1</v>
      </c>
      <c r="K269" s="664">
        <v>243</v>
      </c>
      <c r="L269" s="664">
        <v>1</v>
      </c>
      <c r="M269" s="664">
        <v>243</v>
      </c>
      <c r="N269" s="664"/>
      <c r="O269" s="664"/>
      <c r="P269" s="677"/>
      <c r="Q269" s="665"/>
    </row>
    <row r="270" spans="1:17" ht="14.4" customHeight="1" x14ac:dyDescent="0.3">
      <c r="A270" s="660" t="s">
        <v>5657</v>
      </c>
      <c r="B270" s="661" t="s">
        <v>5658</v>
      </c>
      <c r="C270" s="661" t="s">
        <v>4441</v>
      </c>
      <c r="D270" s="661" t="s">
        <v>5701</v>
      </c>
      <c r="E270" s="661" t="s">
        <v>5702</v>
      </c>
      <c r="F270" s="664"/>
      <c r="G270" s="664"/>
      <c r="H270" s="664"/>
      <c r="I270" s="664"/>
      <c r="J270" s="664">
        <v>1</v>
      </c>
      <c r="K270" s="664">
        <v>223</v>
      </c>
      <c r="L270" s="664"/>
      <c r="M270" s="664">
        <v>223</v>
      </c>
      <c r="N270" s="664">
        <v>1</v>
      </c>
      <c r="O270" s="664">
        <v>226</v>
      </c>
      <c r="P270" s="677"/>
      <c r="Q270" s="665">
        <v>226</v>
      </c>
    </row>
    <row r="271" spans="1:17" ht="14.4" customHeight="1" x14ac:dyDescent="0.3">
      <c r="A271" s="660" t="s">
        <v>5657</v>
      </c>
      <c r="B271" s="661" t="s">
        <v>5658</v>
      </c>
      <c r="C271" s="661" t="s">
        <v>4441</v>
      </c>
      <c r="D271" s="661" t="s">
        <v>5703</v>
      </c>
      <c r="E271" s="661" t="s">
        <v>5704</v>
      </c>
      <c r="F271" s="664">
        <v>24</v>
      </c>
      <c r="G271" s="664">
        <v>9696</v>
      </c>
      <c r="H271" s="664">
        <v>1</v>
      </c>
      <c r="I271" s="664">
        <v>404</v>
      </c>
      <c r="J271" s="664">
        <v>9</v>
      </c>
      <c r="K271" s="664">
        <v>3666</v>
      </c>
      <c r="L271" s="664">
        <v>0.3780940594059406</v>
      </c>
      <c r="M271" s="664">
        <v>407.33333333333331</v>
      </c>
      <c r="N271" s="664">
        <v>4</v>
      </c>
      <c r="O271" s="664">
        <v>1672</v>
      </c>
      <c r="P271" s="677">
        <v>0.17244224422442245</v>
      </c>
      <c r="Q271" s="665">
        <v>418</v>
      </c>
    </row>
    <row r="272" spans="1:17" ht="14.4" customHeight="1" x14ac:dyDescent="0.3">
      <c r="A272" s="660" t="s">
        <v>5657</v>
      </c>
      <c r="B272" s="661" t="s">
        <v>5658</v>
      </c>
      <c r="C272" s="661" t="s">
        <v>4441</v>
      </c>
      <c r="D272" s="661" t="s">
        <v>5705</v>
      </c>
      <c r="E272" s="661" t="s">
        <v>5706</v>
      </c>
      <c r="F272" s="664">
        <v>1</v>
      </c>
      <c r="G272" s="664">
        <v>266</v>
      </c>
      <c r="H272" s="664">
        <v>1</v>
      </c>
      <c r="I272" s="664">
        <v>266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5707</v>
      </c>
      <c r="B273" s="661" t="s">
        <v>5708</v>
      </c>
      <c r="C273" s="661" t="s">
        <v>4441</v>
      </c>
      <c r="D273" s="661" t="s">
        <v>5709</v>
      </c>
      <c r="E273" s="661" t="s">
        <v>5710</v>
      </c>
      <c r="F273" s="664">
        <v>558</v>
      </c>
      <c r="G273" s="664">
        <v>88722</v>
      </c>
      <c r="H273" s="664">
        <v>1</v>
      </c>
      <c r="I273" s="664">
        <v>159</v>
      </c>
      <c r="J273" s="664">
        <v>462</v>
      </c>
      <c r="K273" s="664">
        <v>73579</v>
      </c>
      <c r="L273" s="664">
        <v>0.82932079980162754</v>
      </c>
      <c r="M273" s="664">
        <v>159.26190476190476</v>
      </c>
      <c r="N273" s="664">
        <v>522</v>
      </c>
      <c r="O273" s="664">
        <v>84042</v>
      </c>
      <c r="P273" s="677">
        <v>0.94725096368431727</v>
      </c>
      <c r="Q273" s="665">
        <v>161</v>
      </c>
    </row>
    <row r="274" spans="1:17" ht="14.4" customHeight="1" x14ac:dyDescent="0.3">
      <c r="A274" s="660" t="s">
        <v>5707</v>
      </c>
      <c r="B274" s="661" t="s">
        <v>5708</v>
      </c>
      <c r="C274" s="661" t="s">
        <v>4441</v>
      </c>
      <c r="D274" s="661" t="s">
        <v>5711</v>
      </c>
      <c r="E274" s="661" t="s">
        <v>5712</v>
      </c>
      <c r="F274" s="664">
        <v>58</v>
      </c>
      <c r="G274" s="664">
        <v>67570</v>
      </c>
      <c r="H274" s="664">
        <v>1</v>
      </c>
      <c r="I274" s="664">
        <v>1165</v>
      </c>
      <c r="J274" s="664">
        <v>142</v>
      </c>
      <c r="K274" s="664">
        <v>165550</v>
      </c>
      <c r="L274" s="664">
        <v>2.450051798135267</v>
      </c>
      <c r="M274" s="664">
        <v>1165.8450704225352</v>
      </c>
      <c r="N274" s="664">
        <v>78</v>
      </c>
      <c r="O274" s="664">
        <v>91182</v>
      </c>
      <c r="P274" s="677">
        <v>1.3494450199792807</v>
      </c>
      <c r="Q274" s="665">
        <v>1169</v>
      </c>
    </row>
    <row r="275" spans="1:17" ht="14.4" customHeight="1" x14ac:dyDescent="0.3">
      <c r="A275" s="660" t="s">
        <v>5707</v>
      </c>
      <c r="B275" s="661" t="s">
        <v>5708</v>
      </c>
      <c r="C275" s="661" t="s">
        <v>4441</v>
      </c>
      <c r="D275" s="661" t="s">
        <v>5713</v>
      </c>
      <c r="E275" s="661" t="s">
        <v>5714</v>
      </c>
      <c r="F275" s="664">
        <v>216</v>
      </c>
      <c r="G275" s="664">
        <v>8424</v>
      </c>
      <c r="H275" s="664">
        <v>1</v>
      </c>
      <c r="I275" s="664">
        <v>39</v>
      </c>
      <c r="J275" s="664">
        <v>230</v>
      </c>
      <c r="K275" s="664">
        <v>9024</v>
      </c>
      <c r="L275" s="664">
        <v>1.0712250712250713</v>
      </c>
      <c r="M275" s="664">
        <v>39.234782608695653</v>
      </c>
      <c r="N275" s="664">
        <v>116</v>
      </c>
      <c r="O275" s="664">
        <v>4640</v>
      </c>
      <c r="P275" s="677">
        <v>0.55080721747388417</v>
      </c>
      <c r="Q275" s="665">
        <v>40</v>
      </c>
    </row>
    <row r="276" spans="1:17" ht="14.4" customHeight="1" x14ac:dyDescent="0.3">
      <c r="A276" s="660" t="s">
        <v>5707</v>
      </c>
      <c r="B276" s="661" t="s">
        <v>5708</v>
      </c>
      <c r="C276" s="661" t="s">
        <v>4441</v>
      </c>
      <c r="D276" s="661" t="s">
        <v>5633</v>
      </c>
      <c r="E276" s="661" t="s">
        <v>5634</v>
      </c>
      <c r="F276" s="664">
        <v>6</v>
      </c>
      <c r="G276" s="664">
        <v>2292</v>
      </c>
      <c r="H276" s="664">
        <v>1</v>
      </c>
      <c r="I276" s="664">
        <v>382</v>
      </c>
      <c r="J276" s="664">
        <v>11</v>
      </c>
      <c r="K276" s="664">
        <v>4202</v>
      </c>
      <c r="L276" s="664">
        <v>1.8333333333333333</v>
      </c>
      <c r="M276" s="664">
        <v>382</v>
      </c>
      <c r="N276" s="664">
        <v>17</v>
      </c>
      <c r="O276" s="664">
        <v>6511</v>
      </c>
      <c r="P276" s="677">
        <v>2.8407504363001745</v>
      </c>
      <c r="Q276" s="665">
        <v>383</v>
      </c>
    </row>
    <row r="277" spans="1:17" ht="14.4" customHeight="1" x14ac:dyDescent="0.3">
      <c r="A277" s="660" t="s">
        <v>5707</v>
      </c>
      <c r="B277" s="661" t="s">
        <v>5708</v>
      </c>
      <c r="C277" s="661" t="s">
        <v>4441</v>
      </c>
      <c r="D277" s="661" t="s">
        <v>5715</v>
      </c>
      <c r="E277" s="661" t="s">
        <v>5716</v>
      </c>
      <c r="F277" s="664">
        <v>2</v>
      </c>
      <c r="G277" s="664">
        <v>74</v>
      </c>
      <c r="H277" s="664">
        <v>1</v>
      </c>
      <c r="I277" s="664">
        <v>37</v>
      </c>
      <c r="J277" s="664">
        <v>2</v>
      </c>
      <c r="K277" s="664">
        <v>74</v>
      </c>
      <c r="L277" s="664">
        <v>1</v>
      </c>
      <c r="M277" s="664">
        <v>37</v>
      </c>
      <c r="N277" s="664">
        <v>6</v>
      </c>
      <c r="O277" s="664">
        <v>222</v>
      </c>
      <c r="P277" s="677">
        <v>3</v>
      </c>
      <c r="Q277" s="665">
        <v>37</v>
      </c>
    </row>
    <row r="278" spans="1:17" ht="14.4" customHeight="1" x14ac:dyDescent="0.3">
      <c r="A278" s="660" t="s">
        <v>5707</v>
      </c>
      <c r="B278" s="661" t="s">
        <v>5708</v>
      </c>
      <c r="C278" s="661" t="s">
        <v>4441</v>
      </c>
      <c r="D278" s="661" t="s">
        <v>5717</v>
      </c>
      <c r="E278" s="661" t="s">
        <v>5718</v>
      </c>
      <c r="F278" s="664">
        <v>36</v>
      </c>
      <c r="G278" s="664">
        <v>15984</v>
      </c>
      <c r="H278" s="664">
        <v>1</v>
      </c>
      <c r="I278" s="664">
        <v>444</v>
      </c>
      <c r="J278" s="664">
        <v>21</v>
      </c>
      <c r="K278" s="664">
        <v>9324</v>
      </c>
      <c r="L278" s="664">
        <v>0.58333333333333337</v>
      </c>
      <c r="M278" s="664">
        <v>444</v>
      </c>
      <c r="N278" s="664">
        <v>27</v>
      </c>
      <c r="O278" s="664">
        <v>12015</v>
      </c>
      <c r="P278" s="677">
        <v>0.75168918918918914</v>
      </c>
      <c r="Q278" s="665">
        <v>445</v>
      </c>
    </row>
    <row r="279" spans="1:17" ht="14.4" customHeight="1" x14ac:dyDescent="0.3">
      <c r="A279" s="660" t="s">
        <v>5707</v>
      </c>
      <c r="B279" s="661" t="s">
        <v>5708</v>
      </c>
      <c r="C279" s="661" t="s">
        <v>4441</v>
      </c>
      <c r="D279" s="661" t="s">
        <v>5719</v>
      </c>
      <c r="E279" s="661" t="s">
        <v>5720</v>
      </c>
      <c r="F279" s="664">
        <v>55</v>
      </c>
      <c r="G279" s="664">
        <v>2255</v>
      </c>
      <c r="H279" s="664">
        <v>1</v>
      </c>
      <c r="I279" s="664">
        <v>41</v>
      </c>
      <c r="J279" s="664">
        <v>63</v>
      </c>
      <c r="K279" s="664">
        <v>2583</v>
      </c>
      <c r="L279" s="664">
        <v>1.1454545454545455</v>
      </c>
      <c r="M279" s="664">
        <v>41</v>
      </c>
      <c r="N279" s="664">
        <v>47</v>
      </c>
      <c r="O279" s="664">
        <v>1927</v>
      </c>
      <c r="P279" s="677">
        <v>0.8545454545454545</v>
      </c>
      <c r="Q279" s="665">
        <v>41</v>
      </c>
    </row>
    <row r="280" spans="1:17" ht="14.4" customHeight="1" x14ac:dyDescent="0.3">
      <c r="A280" s="660" t="s">
        <v>5707</v>
      </c>
      <c r="B280" s="661" t="s">
        <v>5708</v>
      </c>
      <c r="C280" s="661" t="s">
        <v>4441</v>
      </c>
      <c r="D280" s="661" t="s">
        <v>5721</v>
      </c>
      <c r="E280" s="661" t="s">
        <v>5722</v>
      </c>
      <c r="F280" s="664">
        <v>21</v>
      </c>
      <c r="G280" s="664">
        <v>10290</v>
      </c>
      <c r="H280" s="664">
        <v>1</v>
      </c>
      <c r="I280" s="664">
        <v>490</v>
      </c>
      <c r="J280" s="664">
        <v>37</v>
      </c>
      <c r="K280" s="664">
        <v>18137</v>
      </c>
      <c r="L280" s="664">
        <v>1.7625850340136053</v>
      </c>
      <c r="M280" s="664">
        <v>490.18918918918916</v>
      </c>
      <c r="N280" s="664">
        <v>20</v>
      </c>
      <c r="O280" s="664">
        <v>9820</v>
      </c>
      <c r="P280" s="677">
        <v>0.95432458697764821</v>
      </c>
      <c r="Q280" s="665">
        <v>491</v>
      </c>
    </row>
    <row r="281" spans="1:17" ht="14.4" customHeight="1" x14ac:dyDescent="0.3">
      <c r="A281" s="660" t="s">
        <v>5707</v>
      </c>
      <c r="B281" s="661" t="s">
        <v>5708</v>
      </c>
      <c r="C281" s="661" t="s">
        <v>4441</v>
      </c>
      <c r="D281" s="661" t="s">
        <v>5723</v>
      </c>
      <c r="E281" s="661" t="s">
        <v>5724</v>
      </c>
      <c r="F281" s="664">
        <v>55</v>
      </c>
      <c r="G281" s="664">
        <v>1705</v>
      </c>
      <c r="H281" s="664">
        <v>1</v>
      </c>
      <c r="I281" s="664">
        <v>31</v>
      </c>
      <c r="J281" s="664">
        <v>57</v>
      </c>
      <c r="K281" s="664">
        <v>1767</v>
      </c>
      <c r="L281" s="664">
        <v>1.0363636363636364</v>
      </c>
      <c r="M281" s="664">
        <v>31</v>
      </c>
      <c r="N281" s="664">
        <v>55</v>
      </c>
      <c r="O281" s="664">
        <v>1705</v>
      </c>
      <c r="P281" s="677">
        <v>1</v>
      </c>
      <c r="Q281" s="665">
        <v>31</v>
      </c>
    </row>
    <row r="282" spans="1:17" ht="14.4" customHeight="1" x14ac:dyDescent="0.3">
      <c r="A282" s="660" t="s">
        <v>5707</v>
      </c>
      <c r="B282" s="661" t="s">
        <v>5708</v>
      </c>
      <c r="C282" s="661" t="s">
        <v>4441</v>
      </c>
      <c r="D282" s="661" t="s">
        <v>5725</v>
      </c>
      <c r="E282" s="661" t="s">
        <v>5726</v>
      </c>
      <c r="F282" s="664">
        <v>3</v>
      </c>
      <c r="G282" s="664">
        <v>615</v>
      </c>
      <c r="H282" s="664">
        <v>1</v>
      </c>
      <c r="I282" s="664">
        <v>205</v>
      </c>
      <c r="J282" s="664">
        <v>4</v>
      </c>
      <c r="K282" s="664">
        <v>823</v>
      </c>
      <c r="L282" s="664">
        <v>1.3382113821138211</v>
      </c>
      <c r="M282" s="664">
        <v>205.75</v>
      </c>
      <c r="N282" s="664">
        <v>3</v>
      </c>
      <c r="O282" s="664">
        <v>621</v>
      </c>
      <c r="P282" s="677">
        <v>1.0097560975609756</v>
      </c>
      <c r="Q282" s="665">
        <v>207</v>
      </c>
    </row>
    <row r="283" spans="1:17" ht="14.4" customHeight="1" x14ac:dyDescent="0.3">
      <c r="A283" s="660" t="s">
        <v>5707</v>
      </c>
      <c r="B283" s="661" t="s">
        <v>5708</v>
      </c>
      <c r="C283" s="661" t="s">
        <v>4441</v>
      </c>
      <c r="D283" s="661" t="s">
        <v>5727</v>
      </c>
      <c r="E283" s="661" t="s">
        <v>5728</v>
      </c>
      <c r="F283" s="664">
        <v>5</v>
      </c>
      <c r="G283" s="664">
        <v>1885</v>
      </c>
      <c r="H283" s="664">
        <v>1</v>
      </c>
      <c r="I283" s="664">
        <v>377</v>
      </c>
      <c r="J283" s="664">
        <v>1</v>
      </c>
      <c r="K283" s="664">
        <v>379</v>
      </c>
      <c r="L283" s="664">
        <v>0.20106100795755968</v>
      </c>
      <c r="M283" s="664">
        <v>379</v>
      </c>
      <c r="N283" s="664">
        <v>2</v>
      </c>
      <c r="O283" s="664">
        <v>760</v>
      </c>
      <c r="P283" s="677">
        <v>0.40318302387267907</v>
      </c>
      <c r="Q283" s="665">
        <v>380</v>
      </c>
    </row>
    <row r="284" spans="1:17" ht="14.4" customHeight="1" x14ac:dyDescent="0.3">
      <c r="A284" s="660" t="s">
        <v>5707</v>
      </c>
      <c r="B284" s="661" t="s">
        <v>5708</v>
      </c>
      <c r="C284" s="661" t="s">
        <v>4441</v>
      </c>
      <c r="D284" s="661" t="s">
        <v>5729</v>
      </c>
      <c r="E284" s="661" t="s">
        <v>5730</v>
      </c>
      <c r="F284" s="664">
        <v>766</v>
      </c>
      <c r="G284" s="664">
        <v>86558</v>
      </c>
      <c r="H284" s="664">
        <v>1</v>
      </c>
      <c r="I284" s="664">
        <v>113</v>
      </c>
      <c r="J284" s="664">
        <v>675</v>
      </c>
      <c r="K284" s="664">
        <v>76647</v>
      </c>
      <c r="L284" s="664">
        <v>0.88549874072875989</v>
      </c>
      <c r="M284" s="664">
        <v>113.55111111111111</v>
      </c>
      <c r="N284" s="664">
        <v>798</v>
      </c>
      <c r="O284" s="664">
        <v>92568</v>
      </c>
      <c r="P284" s="677">
        <v>1.0694332124124863</v>
      </c>
      <c r="Q284" s="665">
        <v>116</v>
      </c>
    </row>
    <row r="285" spans="1:17" ht="14.4" customHeight="1" x14ac:dyDescent="0.3">
      <c r="A285" s="660" t="s">
        <v>5707</v>
      </c>
      <c r="B285" s="661" t="s">
        <v>5708</v>
      </c>
      <c r="C285" s="661" t="s">
        <v>4441</v>
      </c>
      <c r="D285" s="661" t="s">
        <v>5731</v>
      </c>
      <c r="E285" s="661" t="s">
        <v>5732</v>
      </c>
      <c r="F285" s="664">
        <v>385</v>
      </c>
      <c r="G285" s="664">
        <v>32340</v>
      </c>
      <c r="H285" s="664">
        <v>1</v>
      </c>
      <c r="I285" s="664">
        <v>84</v>
      </c>
      <c r="J285" s="664">
        <v>309</v>
      </c>
      <c r="K285" s="664">
        <v>26031</v>
      </c>
      <c r="L285" s="664">
        <v>0.8049165120593692</v>
      </c>
      <c r="M285" s="664">
        <v>84.242718446601941</v>
      </c>
      <c r="N285" s="664">
        <v>291</v>
      </c>
      <c r="O285" s="664">
        <v>24735</v>
      </c>
      <c r="P285" s="677">
        <v>0.76484230055658631</v>
      </c>
      <c r="Q285" s="665">
        <v>85</v>
      </c>
    </row>
    <row r="286" spans="1:17" ht="14.4" customHeight="1" x14ac:dyDescent="0.3">
      <c r="A286" s="660" t="s">
        <v>5707</v>
      </c>
      <c r="B286" s="661" t="s">
        <v>5708</v>
      </c>
      <c r="C286" s="661" t="s">
        <v>4441</v>
      </c>
      <c r="D286" s="661" t="s">
        <v>5733</v>
      </c>
      <c r="E286" s="661" t="s">
        <v>5734</v>
      </c>
      <c r="F286" s="664">
        <v>3</v>
      </c>
      <c r="G286" s="664">
        <v>288</v>
      </c>
      <c r="H286" s="664">
        <v>1</v>
      </c>
      <c r="I286" s="664">
        <v>96</v>
      </c>
      <c r="J286" s="664">
        <v>2</v>
      </c>
      <c r="K286" s="664">
        <v>194</v>
      </c>
      <c r="L286" s="664">
        <v>0.67361111111111116</v>
      </c>
      <c r="M286" s="664">
        <v>97</v>
      </c>
      <c r="N286" s="664">
        <v>8</v>
      </c>
      <c r="O286" s="664">
        <v>784</v>
      </c>
      <c r="P286" s="677">
        <v>2.7222222222222223</v>
      </c>
      <c r="Q286" s="665">
        <v>98</v>
      </c>
    </row>
    <row r="287" spans="1:17" ht="14.4" customHeight="1" x14ac:dyDescent="0.3">
      <c r="A287" s="660" t="s">
        <v>5707</v>
      </c>
      <c r="B287" s="661" t="s">
        <v>5708</v>
      </c>
      <c r="C287" s="661" t="s">
        <v>4441</v>
      </c>
      <c r="D287" s="661" t="s">
        <v>5735</v>
      </c>
      <c r="E287" s="661" t="s">
        <v>5736</v>
      </c>
      <c r="F287" s="664">
        <v>62</v>
      </c>
      <c r="G287" s="664">
        <v>1302</v>
      </c>
      <c r="H287" s="664">
        <v>1</v>
      </c>
      <c r="I287" s="664">
        <v>21</v>
      </c>
      <c r="J287" s="664">
        <v>53</v>
      </c>
      <c r="K287" s="664">
        <v>1113</v>
      </c>
      <c r="L287" s="664">
        <v>0.85483870967741937</v>
      </c>
      <c r="M287" s="664">
        <v>21</v>
      </c>
      <c r="N287" s="664">
        <v>78</v>
      </c>
      <c r="O287" s="664">
        <v>1638</v>
      </c>
      <c r="P287" s="677">
        <v>1.2580645161290323</v>
      </c>
      <c r="Q287" s="665">
        <v>21</v>
      </c>
    </row>
    <row r="288" spans="1:17" ht="14.4" customHeight="1" x14ac:dyDescent="0.3">
      <c r="A288" s="660" t="s">
        <v>5707</v>
      </c>
      <c r="B288" s="661" t="s">
        <v>5708</v>
      </c>
      <c r="C288" s="661" t="s">
        <v>4441</v>
      </c>
      <c r="D288" s="661" t="s">
        <v>5642</v>
      </c>
      <c r="E288" s="661" t="s">
        <v>5643</v>
      </c>
      <c r="F288" s="664">
        <v>202</v>
      </c>
      <c r="G288" s="664">
        <v>98172</v>
      </c>
      <c r="H288" s="664">
        <v>1</v>
      </c>
      <c r="I288" s="664">
        <v>486</v>
      </c>
      <c r="J288" s="664">
        <v>128</v>
      </c>
      <c r="K288" s="664">
        <v>62250</v>
      </c>
      <c r="L288" s="664">
        <v>0.63409118689646737</v>
      </c>
      <c r="M288" s="664">
        <v>486.328125</v>
      </c>
      <c r="N288" s="664">
        <v>202</v>
      </c>
      <c r="O288" s="664">
        <v>98374</v>
      </c>
      <c r="P288" s="677">
        <v>1.0020576131687242</v>
      </c>
      <c r="Q288" s="665">
        <v>487</v>
      </c>
    </row>
    <row r="289" spans="1:17" ht="14.4" customHeight="1" x14ac:dyDescent="0.3">
      <c r="A289" s="660" t="s">
        <v>5707</v>
      </c>
      <c r="B289" s="661" t="s">
        <v>5708</v>
      </c>
      <c r="C289" s="661" t="s">
        <v>4441</v>
      </c>
      <c r="D289" s="661" t="s">
        <v>5737</v>
      </c>
      <c r="E289" s="661" t="s">
        <v>5738</v>
      </c>
      <c r="F289" s="664">
        <v>82</v>
      </c>
      <c r="G289" s="664">
        <v>3280</v>
      </c>
      <c r="H289" s="664">
        <v>1</v>
      </c>
      <c r="I289" s="664">
        <v>40</v>
      </c>
      <c r="J289" s="664">
        <v>82</v>
      </c>
      <c r="K289" s="664">
        <v>3302</v>
      </c>
      <c r="L289" s="664">
        <v>1.0067073170731706</v>
      </c>
      <c r="M289" s="664">
        <v>40.268292682926827</v>
      </c>
      <c r="N289" s="664">
        <v>60</v>
      </c>
      <c r="O289" s="664">
        <v>2460</v>
      </c>
      <c r="P289" s="677">
        <v>0.75</v>
      </c>
      <c r="Q289" s="665">
        <v>41</v>
      </c>
    </row>
    <row r="290" spans="1:17" ht="14.4" customHeight="1" x14ac:dyDescent="0.3">
      <c r="A290" s="660" t="s">
        <v>5707</v>
      </c>
      <c r="B290" s="661" t="s">
        <v>5708</v>
      </c>
      <c r="C290" s="661" t="s">
        <v>4441</v>
      </c>
      <c r="D290" s="661" t="s">
        <v>5739</v>
      </c>
      <c r="E290" s="661" t="s">
        <v>5740</v>
      </c>
      <c r="F290" s="664"/>
      <c r="G290" s="664"/>
      <c r="H290" s="664"/>
      <c r="I290" s="664"/>
      <c r="J290" s="664">
        <v>1</v>
      </c>
      <c r="K290" s="664">
        <v>2059</v>
      </c>
      <c r="L290" s="664"/>
      <c r="M290" s="664">
        <v>2059</v>
      </c>
      <c r="N290" s="664"/>
      <c r="O290" s="664"/>
      <c r="P290" s="677"/>
      <c r="Q290" s="665"/>
    </row>
    <row r="291" spans="1:17" ht="14.4" customHeight="1" x14ac:dyDescent="0.3">
      <c r="A291" s="660" t="s">
        <v>5707</v>
      </c>
      <c r="B291" s="661" t="s">
        <v>5708</v>
      </c>
      <c r="C291" s="661" t="s">
        <v>4441</v>
      </c>
      <c r="D291" s="661" t="s">
        <v>5741</v>
      </c>
      <c r="E291" s="661" t="s">
        <v>5742</v>
      </c>
      <c r="F291" s="664">
        <v>9</v>
      </c>
      <c r="G291" s="664">
        <v>5436</v>
      </c>
      <c r="H291" s="664">
        <v>1</v>
      </c>
      <c r="I291" s="664">
        <v>604</v>
      </c>
      <c r="J291" s="664">
        <v>10</v>
      </c>
      <c r="K291" s="664">
        <v>6049</v>
      </c>
      <c r="L291" s="664">
        <v>1.112766740250184</v>
      </c>
      <c r="M291" s="664">
        <v>604.9</v>
      </c>
      <c r="N291" s="664">
        <v>8</v>
      </c>
      <c r="O291" s="664">
        <v>4864</v>
      </c>
      <c r="P291" s="677">
        <v>0.89477557027225907</v>
      </c>
      <c r="Q291" s="665">
        <v>608</v>
      </c>
    </row>
    <row r="292" spans="1:17" ht="14.4" customHeight="1" x14ac:dyDescent="0.3">
      <c r="A292" s="660" t="s">
        <v>5707</v>
      </c>
      <c r="B292" s="661" t="s">
        <v>5708</v>
      </c>
      <c r="C292" s="661" t="s">
        <v>4441</v>
      </c>
      <c r="D292" s="661" t="s">
        <v>5743</v>
      </c>
      <c r="E292" s="661" t="s">
        <v>5744</v>
      </c>
      <c r="F292" s="664"/>
      <c r="G292" s="664"/>
      <c r="H292" s="664"/>
      <c r="I292" s="664"/>
      <c r="J292" s="664"/>
      <c r="K292" s="664"/>
      <c r="L292" s="664"/>
      <c r="M292" s="664"/>
      <c r="N292" s="664">
        <v>1</v>
      </c>
      <c r="O292" s="664">
        <v>962</v>
      </c>
      <c r="P292" s="677"/>
      <c r="Q292" s="665">
        <v>962</v>
      </c>
    </row>
    <row r="293" spans="1:17" ht="14.4" customHeight="1" x14ac:dyDescent="0.3">
      <c r="A293" s="660" t="s">
        <v>5707</v>
      </c>
      <c r="B293" s="661" t="s">
        <v>5708</v>
      </c>
      <c r="C293" s="661" t="s">
        <v>4441</v>
      </c>
      <c r="D293" s="661" t="s">
        <v>5745</v>
      </c>
      <c r="E293" s="661" t="s">
        <v>5746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27</v>
      </c>
      <c r="P293" s="677"/>
      <c r="Q293" s="665">
        <v>27</v>
      </c>
    </row>
    <row r="294" spans="1:17" ht="14.4" customHeight="1" x14ac:dyDescent="0.3">
      <c r="A294" s="660" t="s">
        <v>5707</v>
      </c>
      <c r="B294" s="661" t="s">
        <v>5708</v>
      </c>
      <c r="C294" s="661" t="s">
        <v>4441</v>
      </c>
      <c r="D294" s="661" t="s">
        <v>5747</v>
      </c>
      <c r="E294" s="661" t="s">
        <v>5748</v>
      </c>
      <c r="F294" s="664"/>
      <c r="G294" s="664"/>
      <c r="H294" s="664"/>
      <c r="I294" s="664"/>
      <c r="J294" s="664">
        <v>1</v>
      </c>
      <c r="K294" s="664">
        <v>327</v>
      </c>
      <c r="L294" s="664"/>
      <c r="M294" s="664">
        <v>327</v>
      </c>
      <c r="N294" s="664">
        <v>3</v>
      </c>
      <c r="O294" s="664">
        <v>984</v>
      </c>
      <c r="P294" s="677"/>
      <c r="Q294" s="665">
        <v>328</v>
      </c>
    </row>
    <row r="295" spans="1:17" ht="14.4" customHeight="1" x14ac:dyDescent="0.3">
      <c r="A295" s="660" t="s">
        <v>5749</v>
      </c>
      <c r="B295" s="661" t="s">
        <v>5459</v>
      </c>
      <c r="C295" s="661" t="s">
        <v>4441</v>
      </c>
      <c r="D295" s="661" t="s">
        <v>5750</v>
      </c>
      <c r="E295" s="661" t="s">
        <v>5751</v>
      </c>
      <c r="F295" s="664">
        <v>1</v>
      </c>
      <c r="G295" s="664">
        <v>1609</v>
      </c>
      <c r="H295" s="664">
        <v>1</v>
      </c>
      <c r="I295" s="664">
        <v>1609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5749</v>
      </c>
      <c r="B296" s="661" t="s">
        <v>5459</v>
      </c>
      <c r="C296" s="661" t="s">
        <v>4441</v>
      </c>
      <c r="D296" s="661" t="s">
        <v>5752</v>
      </c>
      <c r="E296" s="661" t="s">
        <v>5753</v>
      </c>
      <c r="F296" s="664">
        <v>1</v>
      </c>
      <c r="G296" s="664">
        <v>1620</v>
      </c>
      <c r="H296" s="664">
        <v>1</v>
      </c>
      <c r="I296" s="664">
        <v>1620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5749</v>
      </c>
      <c r="B297" s="661" t="s">
        <v>5459</v>
      </c>
      <c r="C297" s="661" t="s">
        <v>4441</v>
      </c>
      <c r="D297" s="661" t="s">
        <v>5754</v>
      </c>
      <c r="E297" s="661" t="s">
        <v>5755</v>
      </c>
      <c r="F297" s="664">
        <v>6</v>
      </c>
      <c r="G297" s="664">
        <v>23184</v>
      </c>
      <c r="H297" s="664">
        <v>1</v>
      </c>
      <c r="I297" s="664">
        <v>3864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5749</v>
      </c>
      <c r="B298" s="661" t="s">
        <v>5459</v>
      </c>
      <c r="C298" s="661" t="s">
        <v>4441</v>
      </c>
      <c r="D298" s="661" t="s">
        <v>5756</v>
      </c>
      <c r="E298" s="661" t="s">
        <v>5757</v>
      </c>
      <c r="F298" s="664">
        <v>4</v>
      </c>
      <c r="G298" s="664">
        <v>3304</v>
      </c>
      <c r="H298" s="664">
        <v>1</v>
      </c>
      <c r="I298" s="664">
        <v>826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5749</v>
      </c>
      <c r="B299" s="661" t="s">
        <v>5459</v>
      </c>
      <c r="C299" s="661" t="s">
        <v>4441</v>
      </c>
      <c r="D299" s="661" t="s">
        <v>5758</v>
      </c>
      <c r="E299" s="661" t="s">
        <v>5759</v>
      </c>
      <c r="F299" s="664">
        <v>11</v>
      </c>
      <c r="G299" s="664">
        <v>1826</v>
      </c>
      <c r="H299" s="664">
        <v>1</v>
      </c>
      <c r="I299" s="664">
        <v>166</v>
      </c>
      <c r="J299" s="664">
        <v>3</v>
      </c>
      <c r="K299" s="664">
        <v>498</v>
      </c>
      <c r="L299" s="664">
        <v>0.27272727272727271</v>
      </c>
      <c r="M299" s="664">
        <v>166</v>
      </c>
      <c r="N299" s="664">
        <v>1</v>
      </c>
      <c r="O299" s="664">
        <v>167</v>
      </c>
      <c r="P299" s="677">
        <v>9.1456736035049294E-2</v>
      </c>
      <c r="Q299" s="665">
        <v>167</v>
      </c>
    </row>
    <row r="300" spans="1:17" ht="14.4" customHeight="1" x14ac:dyDescent="0.3">
      <c r="A300" s="660" t="s">
        <v>5749</v>
      </c>
      <c r="B300" s="661" t="s">
        <v>5459</v>
      </c>
      <c r="C300" s="661" t="s">
        <v>4441</v>
      </c>
      <c r="D300" s="661" t="s">
        <v>5760</v>
      </c>
      <c r="E300" s="661" t="s">
        <v>5761</v>
      </c>
      <c r="F300" s="664">
        <v>10</v>
      </c>
      <c r="G300" s="664">
        <v>1720</v>
      </c>
      <c r="H300" s="664">
        <v>1</v>
      </c>
      <c r="I300" s="664">
        <v>172</v>
      </c>
      <c r="J300" s="664">
        <v>4</v>
      </c>
      <c r="K300" s="664">
        <v>688</v>
      </c>
      <c r="L300" s="664">
        <v>0.4</v>
      </c>
      <c r="M300" s="664">
        <v>172</v>
      </c>
      <c r="N300" s="664">
        <v>1</v>
      </c>
      <c r="O300" s="664">
        <v>173</v>
      </c>
      <c r="P300" s="677">
        <v>0.10058139534883721</v>
      </c>
      <c r="Q300" s="665">
        <v>173</v>
      </c>
    </row>
    <row r="301" spans="1:17" ht="14.4" customHeight="1" x14ac:dyDescent="0.3">
      <c r="A301" s="660" t="s">
        <v>5749</v>
      </c>
      <c r="B301" s="661" t="s">
        <v>5459</v>
      </c>
      <c r="C301" s="661" t="s">
        <v>4441</v>
      </c>
      <c r="D301" s="661" t="s">
        <v>5762</v>
      </c>
      <c r="E301" s="661" t="s">
        <v>5763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351</v>
      </c>
      <c r="P301" s="677"/>
      <c r="Q301" s="665">
        <v>351</v>
      </c>
    </row>
    <row r="302" spans="1:17" ht="14.4" customHeight="1" x14ac:dyDescent="0.3">
      <c r="A302" s="660" t="s">
        <v>5749</v>
      </c>
      <c r="B302" s="661" t="s">
        <v>5459</v>
      </c>
      <c r="C302" s="661" t="s">
        <v>4441</v>
      </c>
      <c r="D302" s="661" t="s">
        <v>5764</v>
      </c>
      <c r="E302" s="661" t="s">
        <v>5765</v>
      </c>
      <c r="F302" s="664">
        <v>2</v>
      </c>
      <c r="G302" s="664">
        <v>1090</v>
      </c>
      <c r="H302" s="664">
        <v>1</v>
      </c>
      <c r="I302" s="664">
        <v>545</v>
      </c>
      <c r="J302" s="664"/>
      <c r="K302" s="664"/>
      <c r="L302" s="664"/>
      <c r="M302" s="664"/>
      <c r="N302" s="664">
        <v>1</v>
      </c>
      <c r="O302" s="664">
        <v>547</v>
      </c>
      <c r="P302" s="677">
        <v>0.50183486238532105</v>
      </c>
      <c r="Q302" s="665">
        <v>547</v>
      </c>
    </row>
    <row r="303" spans="1:17" ht="14.4" customHeight="1" x14ac:dyDescent="0.3">
      <c r="A303" s="660" t="s">
        <v>5749</v>
      </c>
      <c r="B303" s="661" t="s">
        <v>5459</v>
      </c>
      <c r="C303" s="661" t="s">
        <v>4441</v>
      </c>
      <c r="D303" s="661" t="s">
        <v>5766</v>
      </c>
      <c r="E303" s="661" t="s">
        <v>5767</v>
      </c>
      <c r="F303" s="664">
        <v>1</v>
      </c>
      <c r="G303" s="664">
        <v>674</v>
      </c>
      <c r="H303" s="664">
        <v>1</v>
      </c>
      <c r="I303" s="664">
        <v>674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5749</v>
      </c>
      <c r="B304" s="661" t="s">
        <v>5459</v>
      </c>
      <c r="C304" s="661" t="s">
        <v>4441</v>
      </c>
      <c r="D304" s="661" t="s">
        <v>5768</v>
      </c>
      <c r="E304" s="661" t="s">
        <v>5769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511</v>
      </c>
      <c r="P304" s="677"/>
      <c r="Q304" s="665">
        <v>511</v>
      </c>
    </row>
    <row r="305" spans="1:17" ht="14.4" customHeight="1" x14ac:dyDescent="0.3">
      <c r="A305" s="660" t="s">
        <v>5749</v>
      </c>
      <c r="B305" s="661" t="s">
        <v>5459</v>
      </c>
      <c r="C305" s="661" t="s">
        <v>4441</v>
      </c>
      <c r="D305" s="661" t="s">
        <v>5770</v>
      </c>
      <c r="E305" s="661" t="s">
        <v>5771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421</v>
      </c>
      <c r="P305" s="677"/>
      <c r="Q305" s="665">
        <v>421</v>
      </c>
    </row>
    <row r="306" spans="1:17" ht="14.4" customHeight="1" x14ac:dyDescent="0.3">
      <c r="A306" s="660" t="s">
        <v>5749</v>
      </c>
      <c r="B306" s="661" t="s">
        <v>5459</v>
      </c>
      <c r="C306" s="661" t="s">
        <v>4441</v>
      </c>
      <c r="D306" s="661" t="s">
        <v>5772</v>
      </c>
      <c r="E306" s="661" t="s">
        <v>5773</v>
      </c>
      <c r="F306" s="664">
        <v>3</v>
      </c>
      <c r="G306" s="664">
        <v>1032</v>
      </c>
      <c r="H306" s="664">
        <v>1</v>
      </c>
      <c r="I306" s="664">
        <v>344</v>
      </c>
      <c r="J306" s="664"/>
      <c r="K306" s="664"/>
      <c r="L306" s="664"/>
      <c r="M306" s="664"/>
      <c r="N306" s="664">
        <v>1</v>
      </c>
      <c r="O306" s="664">
        <v>347</v>
      </c>
      <c r="P306" s="677">
        <v>0.33624031007751937</v>
      </c>
      <c r="Q306" s="665">
        <v>347</v>
      </c>
    </row>
    <row r="307" spans="1:17" ht="14.4" customHeight="1" x14ac:dyDescent="0.3">
      <c r="A307" s="660" t="s">
        <v>5749</v>
      </c>
      <c r="B307" s="661" t="s">
        <v>5459</v>
      </c>
      <c r="C307" s="661" t="s">
        <v>4441</v>
      </c>
      <c r="D307" s="661" t="s">
        <v>5242</v>
      </c>
      <c r="E307" s="661" t="s">
        <v>5243</v>
      </c>
      <c r="F307" s="664">
        <v>6</v>
      </c>
      <c r="G307" s="664">
        <v>1302</v>
      </c>
      <c r="H307" s="664">
        <v>1</v>
      </c>
      <c r="I307" s="664">
        <v>217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5749</v>
      </c>
      <c r="B308" s="661" t="s">
        <v>5459</v>
      </c>
      <c r="C308" s="661" t="s">
        <v>4441</v>
      </c>
      <c r="D308" s="661" t="s">
        <v>5244</v>
      </c>
      <c r="E308" s="661" t="s">
        <v>5245</v>
      </c>
      <c r="F308" s="664">
        <v>4</v>
      </c>
      <c r="G308" s="664">
        <v>1988</v>
      </c>
      <c r="H308" s="664">
        <v>1</v>
      </c>
      <c r="I308" s="664">
        <v>497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5749</v>
      </c>
      <c r="B309" s="661" t="s">
        <v>5459</v>
      </c>
      <c r="C309" s="661" t="s">
        <v>4441</v>
      </c>
      <c r="D309" s="661" t="s">
        <v>5774</v>
      </c>
      <c r="E309" s="661" t="s">
        <v>5775</v>
      </c>
      <c r="F309" s="664">
        <v>1</v>
      </c>
      <c r="G309" s="664">
        <v>145</v>
      </c>
      <c r="H309" s="664">
        <v>1</v>
      </c>
      <c r="I309" s="664">
        <v>145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5749</v>
      </c>
      <c r="B310" s="661" t="s">
        <v>5459</v>
      </c>
      <c r="C310" s="661" t="s">
        <v>4441</v>
      </c>
      <c r="D310" s="661" t="s">
        <v>5776</v>
      </c>
      <c r="E310" s="661" t="s">
        <v>5777</v>
      </c>
      <c r="F310" s="664">
        <v>2</v>
      </c>
      <c r="G310" s="664">
        <v>220</v>
      </c>
      <c r="H310" s="664">
        <v>1</v>
      </c>
      <c r="I310" s="664">
        <v>110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5749</v>
      </c>
      <c r="B311" s="661" t="s">
        <v>5459</v>
      </c>
      <c r="C311" s="661" t="s">
        <v>4441</v>
      </c>
      <c r="D311" s="661" t="s">
        <v>5778</v>
      </c>
      <c r="E311" s="661" t="s">
        <v>5779</v>
      </c>
      <c r="F311" s="664">
        <v>2</v>
      </c>
      <c r="G311" s="664">
        <v>656</v>
      </c>
      <c r="H311" s="664">
        <v>1</v>
      </c>
      <c r="I311" s="664">
        <v>328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5749</v>
      </c>
      <c r="B312" s="661" t="s">
        <v>5459</v>
      </c>
      <c r="C312" s="661" t="s">
        <v>4441</v>
      </c>
      <c r="D312" s="661" t="s">
        <v>5780</v>
      </c>
      <c r="E312" s="661" t="s">
        <v>5781</v>
      </c>
      <c r="F312" s="664">
        <v>17</v>
      </c>
      <c r="G312" s="664">
        <v>391</v>
      </c>
      <c r="H312" s="664">
        <v>1</v>
      </c>
      <c r="I312" s="664">
        <v>23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5749</v>
      </c>
      <c r="B313" s="661" t="s">
        <v>5459</v>
      </c>
      <c r="C313" s="661" t="s">
        <v>4441</v>
      </c>
      <c r="D313" s="661" t="s">
        <v>5270</v>
      </c>
      <c r="E313" s="661" t="s">
        <v>5271</v>
      </c>
      <c r="F313" s="664">
        <v>36</v>
      </c>
      <c r="G313" s="664">
        <v>12528</v>
      </c>
      <c r="H313" s="664">
        <v>1</v>
      </c>
      <c r="I313" s="664">
        <v>348</v>
      </c>
      <c r="J313" s="664">
        <v>9</v>
      </c>
      <c r="K313" s="664">
        <v>3132</v>
      </c>
      <c r="L313" s="664">
        <v>0.25</v>
      </c>
      <c r="M313" s="664">
        <v>348</v>
      </c>
      <c r="N313" s="664"/>
      <c r="O313" s="664"/>
      <c r="P313" s="677"/>
      <c r="Q313" s="665"/>
    </row>
    <row r="314" spans="1:17" ht="14.4" customHeight="1" x14ac:dyDescent="0.3">
      <c r="A314" s="660" t="s">
        <v>5749</v>
      </c>
      <c r="B314" s="661" t="s">
        <v>5459</v>
      </c>
      <c r="C314" s="661" t="s">
        <v>4441</v>
      </c>
      <c r="D314" s="661" t="s">
        <v>5231</v>
      </c>
      <c r="E314" s="661" t="s">
        <v>5232</v>
      </c>
      <c r="F314" s="664">
        <v>6</v>
      </c>
      <c r="G314" s="664">
        <v>7470</v>
      </c>
      <c r="H314" s="664">
        <v>1</v>
      </c>
      <c r="I314" s="664">
        <v>1245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5749</v>
      </c>
      <c r="B315" s="661" t="s">
        <v>5459</v>
      </c>
      <c r="C315" s="661" t="s">
        <v>4441</v>
      </c>
      <c r="D315" s="661" t="s">
        <v>5369</v>
      </c>
      <c r="E315" s="661" t="s">
        <v>5370</v>
      </c>
      <c r="F315" s="664">
        <v>1</v>
      </c>
      <c r="G315" s="664">
        <v>147</v>
      </c>
      <c r="H315" s="664">
        <v>1</v>
      </c>
      <c r="I315" s="664">
        <v>147</v>
      </c>
      <c r="J315" s="664"/>
      <c r="K315" s="664"/>
      <c r="L315" s="664"/>
      <c r="M315" s="664"/>
      <c r="N315" s="664">
        <v>1</v>
      </c>
      <c r="O315" s="664">
        <v>148</v>
      </c>
      <c r="P315" s="677">
        <v>1.0068027210884354</v>
      </c>
      <c r="Q315" s="665">
        <v>148</v>
      </c>
    </row>
    <row r="316" spans="1:17" ht="14.4" customHeight="1" x14ac:dyDescent="0.3">
      <c r="A316" s="660" t="s">
        <v>5749</v>
      </c>
      <c r="B316" s="661" t="s">
        <v>5459</v>
      </c>
      <c r="C316" s="661" t="s">
        <v>4441</v>
      </c>
      <c r="D316" s="661" t="s">
        <v>5782</v>
      </c>
      <c r="E316" s="661" t="s">
        <v>5783</v>
      </c>
      <c r="F316" s="664">
        <v>2</v>
      </c>
      <c r="G316" s="664">
        <v>408</v>
      </c>
      <c r="H316" s="664">
        <v>1</v>
      </c>
      <c r="I316" s="664">
        <v>204</v>
      </c>
      <c r="J316" s="664"/>
      <c r="K316" s="664"/>
      <c r="L316" s="664"/>
      <c r="M316" s="664"/>
      <c r="N316" s="664">
        <v>1</v>
      </c>
      <c r="O316" s="664">
        <v>207</v>
      </c>
      <c r="P316" s="677">
        <v>0.50735294117647056</v>
      </c>
      <c r="Q316" s="665">
        <v>207</v>
      </c>
    </row>
    <row r="317" spans="1:17" ht="14.4" customHeight="1" x14ac:dyDescent="0.3">
      <c r="A317" s="660" t="s">
        <v>5749</v>
      </c>
      <c r="B317" s="661" t="s">
        <v>5459</v>
      </c>
      <c r="C317" s="661" t="s">
        <v>4441</v>
      </c>
      <c r="D317" s="661" t="s">
        <v>5784</v>
      </c>
      <c r="E317" s="661" t="s">
        <v>5785</v>
      </c>
      <c r="F317" s="664">
        <v>2</v>
      </c>
      <c r="G317" s="664">
        <v>76</v>
      </c>
      <c r="H317" s="664">
        <v>1</v>
      </c>
      <c r="I317" s="664">
        <v>38</v>
      </c>
      <c r="J317" s="664">
        <v>2</v>
      </c>
      <c r="K317" s="664">
        <v>76</v>
      </c>
      <c r="L317" s="664">
        <v>1</v>
      </c>
      <c r="M317" s="664">
        <v>38</v>
      </c>
      <c r="N317" s="664"/>
      <c r="O317" s="664"/>
      <c r="P317" s="677"/>
      <c r="Q317" s="665"/>
    </row>
    <row r="318" spans="1:17" ht="14.4" customHeight="1" x14ac:dyDescent="0.3">
      <c r="A318" s="660" t="s">
        <v>5749</v>
      </c>
      <c r="B318" s="661" t="s">
        <v>5459</v>
      </c>
      <c r="C318" s="661" t="s">
        <v>4441</v>
      </c>
      <c r="D318" s="661" t="s">
        <v>5786</v>
      </c>
      <c r="E318" s="661" t="s">
        <v>5787</v>
      </c>
      <c r="F318" s="664">
        <v>10</v>
      </c>
      <c r="G318" s="664">
        <v>1690</v>
      </c>
      <c r="H318" s="664">
        <v>1</v>
      </c>
      <c r="I318" s="664">
        <v>169</v>
      </c>
      <c r="J318" s="664">
        <v>3</v>
      </c>
      <c r="K318" s="664">
        <v>507</v>
      </c>
      <c r="L318" s="664">
        <v>0.3</v>
      </c>
      <c r="M318" s="664">
        <v>169</v>
      </c>
      <c r="N318" s="664">
        <v>1</v>
      </c>
      <c r="O318" s="664">
        <v>170</v>
      </c>
      <c r="P318" s="677">
        <v>0.10059171597633136</v>
      </c>
      <c r="Q318" s="665">
        <v>170</v>
      </c>
    </row>
    <row r="319" spans="1:17" ht="14.4" customHeight="1" x14ac:dyDescent="0.3">
      <c r="A319" s="660" t="s">
        <v>5749</v>
      </c>
      <c r="B319" s="661" t="s">
        <v>5459</v>
      </c>
      <c r="C319" s="661" t="s">
        <v>4441</v>
      </c>
      <c r="D319" s="661" t="s">
        <v>5788</v>
      </c>
      <c r="E319" s="661" t="s">
        <v>5789</v>
      </c>
      <c r="F319" s="664">
        <v>2</v>
      </c>
      <c r="G319" s="664">
        <v>694</v>
      </c>
      <c r="H319" s="664">
        <v>1</v>
      </c>
      <c r="I319" s="664">
        <v>347</v>
      </c>
      <c r="J319" s="664">
        <v>1</v>
      </c>
      <c r="K319" s="664">
        <v>347</v>
      </c>
      <c r="L319" s="664">
        <v>0.5</v>
      </c>
      <c r="M319" s="664">
        <v>347</v>
      </c>
      <c r="N319" s="664"/>
      <c r="O319" s="664"/>
      <c r="P319" s="677"/>
      <c r="Q319" s="665"/>
    </row>
    <row r="320" spans="1:17" ht="14.4" customHeight="1" x14ac:dyDescent="0.3">
      <c r="A320" s="660" t="s">
        <v>5749</v>
      </c>
      <c r="B320" s="661" t="s">
        <v>5459</v>
      </c>
      <c r="C320" s="661" t="s">
        <v>4441</v>
      </c>
      <c r="D320" s="661" t="s">
        <v>5790</v>
      </c>
      <c r="E320" s="661" t="s">
        <v>5791</v>
      </c>
      <c r="F320" s="664">
        <v>10</v>
      </c>
      <c r="G320" s="664">
        <v>1720</v>
      </c>
      <c r="H320" s="664">
        <v>1</v>
      </c>
      <c r="I320" s="664">
        <v>172</v>
      </c>
      <c r="J320" s="664">
        <v>3</v>
      </c>
      <c r="K320" s="664">
        <v>516</v>
      </c>
      <c r="L320" s="664">
        <v>0.3</v>
      </c>
      <c r="M320" s="664">
        <v>172</v>
      </c>
      <c r="N320" s="664">
        <v>1</v>
      </c>
      <c r="O320" s="664">
        <v>173</v>
      </c>
      <c r="P320" s="677">
        <v>0.10058139534883721</v>
      </c>
      <c r="Q320" s="665">
        <v>173</v>
      </c>
    </row>
    <row r="321" spans="1:17" ht="14.4" customHeight="1" x14ac:dyDescent="0.3">
      <c r="A321" s="660" t="s">
        <v>5749</v>
      </c>
      <c r="B321" s="661" t="s">
        <v>5459</v>
      </c>
      <c r="C321" s="661" t="s">
        <v>4441</v>
      </c>
      <c r="D321" s="661" t="s">
        <v>5792</v>
      </c>
      <c r="E321" s="661" t="s">
        <v>5793</v>
      </c>
      <c r="F321" s="664">
        <v>125</v>
      </c>
      <c r="G321" s="664">
        <v>53000</v>
      </c>
      <c r="H321" s="664">
        <v>1</v>
      </c>
      <c r="I321" s="664">
        <v>424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5749</v>
      </c>
      <c r="B322" s="661" t="s">
        <v>5459</v>
      </c>
      <c r="C322" s="661" t="s">
        <v>4441</v>
      </c>
      <c r="D322" s="661" t="s">
        <v>5794</v>
      </c>
      <c r="E322" s="661" t="s">
        <v>5795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692</v>
      </c>
      <c r="P322" s="677"/>
      <c r="Q322" s="665">
        <v>692</v>
      </c>
    </row>
    <row r="323" spans="1:17" ht="14.4" customHeight="1" x14ac:dyDescent="0.3">
      <c r="A323" s="660" t="s">
        <v>5749</v>
      </c>
      <c r="B323" s="661" t="s">
        <v>5459</v>
      </c>
      <c r="C323" s="661" t="s">
        <v>4441</v>
      </c>
      <c r="D323" s="661" t="s">
        <v>5796</v>
      </c>
      <c r="E323" s="661" t="s">
        <v>5797</v>
      </c>
      <c r="F323" s="664">
        <v>1</v>
      </c>
      <c r="G323" s="664">
        <v>674</v>
      </c>
      <c r="H323" s="664">
        <v>1</v>
      </c>
      <c r="I323" s="664">
        <v>674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5749</v>
      </c>
      <c r="B324" s="661" t="s">
        <v>5459</v>
      </c>
      <c r="C324" s="661" t="s">
        <v>4441</v>
      </c>
      <c r="D324" s="661" t="s">
        <v>5798</v>
      </c>
      <c r="E324" s="661" t="s">
        <v>5799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475</v>
      </c>
      <c r="P324" s="677"/>
      <c r="Q324" s="665">
        <v>475</v>
      </c>
    </row>
    <row r="325" spans="1:17" ht="14.4" customHeight="1" x14ac:dyDescent="0.3">
      <c r="A325" s="660" t="s">
        <v>5749</v>
      </c>
      <c r="B325" s="661" t="s">
        <v>5459</v>
      </c>
      <c r="C325" s="661" t="s">
        <v>4441</v>
      </c>
      <c r="D325" s="661" t="s">
        <v>5800</v>
      </c>
      <c r="E325" s="661" t="s">
        <v>5801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289</v>
      </c>
      <c r="P325" s="677"/>
      <c r="Q325" s="665">
        <v>289</v>
      </c>
    </row>
    <row r="326" spans="1:17" ht="14.4" customHeight="1" x14ac:dyDescent="0.3">
      <c r="A326" s="660" t="s">
        <v>5749</v>
      </c>
      <c r="B326" s="661" t="s">
        <v>5459</v>
      </c>
      <c r="C326" s="661" t="s">
        <v>4441</v>
      </c>
      <c r="D326" s="661" t="s">
        <v>5235</v>
      </c>
      <c r="E326" s="661" t="s">
        <v>5236</v>
      </c>
      <c r="F326" s="664">
        <v>125</v>
      </c>
      <c r="G326" s="664">
        <v>125250</v>
      </c>
      <c r="H326" s="664">
        <v>1</v>
      </c>
      <c r="I326" s="664">
        <v>1002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5749</v>
      </c>
      <c r="B327" s="661" t="s">
        <v>5459</v>
      </c>
      <c r="C327" s="661" t="s">
        <v>4441</v>
      </c>
      <c r="D327" s="661" t="s">
        <v>5802</v>
      </c>
      <c r="E327" s="661" t="s">
        <v>5803</v>
      </c>
      <c r="F327" s="664">
        <v>10</v>
      </c>
      <c r="G327" s="664">
        <v>1660</v>
      </c>
      <c r="H327" s="664">
        <v>1</v>
      </c>
      <c r="I327" s="664">
        <v>166</v>
      </c>
      <c r="J327" s="664">
        <v>4</v>
      </c>
      <c r="K327" s="664">
        <v>664</v>
      </c>
      <c r="L327" s="664">
        <v>0.4</v>
      </c>
      <c r="M327" s="664">
        <v>166</v>
      </c>
      <c r="N327" s="664">
        <v>1</v>
      </c>
      <c r="O327" s="664">
        <v>167</v>
      </c>
      <c r="P327" s="677">
        <v>0.10060240963855421</v>
      </c>
      <c r="Q327" s="665">
        <v>167</v>
      </c>
    </row>
    <row r="328" spans="1:17" ht="14.4" customHeight="1" x14ac:dyDescent="0.3">
      <c r="A328" s="660" t="s">
        <v>5749</v>
      </c>
      <c r="B328" s="661" t="s">
        <v>5459</v>
      </c>
      <c r="C328" s="661" t="s">
        <v>4441</v>
      </c>
      <c r="D328" s="661" t="s">
        <v>5804</v>
      </c>
      <c r="E328" s="661" t="s">
        <v>5805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251</v>
      </c>
      <c r="P328" s="677"/>
      <c r="Q328" s="665">
        <v>251</v>
      </c>
    </row>
    <row r="329" spans="1:17" ht="14.4" customHeight="1" x14ac:dyDescent="0.3">
      <c r="A329" s="660" t="s">
        <v>5749</v>
      </c>
      <c r="B329" s="661" t="s">
        <v>5459</v>
      </c>
      <c r="C329" s="661" t="s">
        <v>4441</v>
      </c>
      <c r="D329" s="661" t="s">
        <v>5806</v>
      </c>
      <c r="E329" s="661" t="s">
        <v>5807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423</v>
      </c>
      <c r="P329" s="677"/>
      <c r="Q329" s="665">
        <v>423</v>
      </c>
    </row>
    <row r="330" spans="1:17" ht="14.4" customHeight="1" x14ac:dyDescent="0.3">
      <c r="A330" s="660" t="s">
        <v>5749</v>
      </c>
      <c r="B330" s="661" t="s">
        <v>5459</v>
      </c>
      <c r="C330" s="661" t="s">
        <v>4441</v>
      </c>
      <c r="D330" s="661" t="s">
        <v>5808</v>
      </c>
      <c r="E330" s="661" t="s">
        <v>5809</v>
      </c>
      <c r="F330" s="664">
        <v>3</v>
      </c>
      <c r="G330" s="664">
        <v>4950</v>
      </c>
      <c r="H330" s="664">
        <v>1</v>
      </c>
      <c r="I330" s="664">
        <v>1650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5810</v>
      </c>
      <c r="B331" s="661" t="s">
        <v>5226</v>
      </c>
      <c r="C331" s="661" t="s">
        <v>4441</v>
      </c>
      <c r="D331" s="661" t="s">
        <v>5231</v>
      </c>
      <c r="E331" s="661" t="s">
        <v>5232</v>
      </c>
      <c r="F331" s="664"/>
      <c r="G331" s="664"/>
      <c r="H331" s="664"/>
      <c r="I331" s="664"/>
      <c r="J331" s="664">
        <v>1</v>
      </c>
      <c r="K331" s="664">
        <v>1245</v>
      </c>
      <c r="L331" s="664"/>
      <c r="M331" s="664">
        <v>1245</v>
      </c>
      <c r="N331" s="664"/>
      <c r="O331" s="664"/>
      <c r="P331" s="677"/>
      <c r="Q331" s="665"/>
    </row>
    <row r="332" spans="1:17" ht="14.4" customHeight="1" x14ac:dyDescent="0.3">
      <c r="A332" s="660" t="s">
        <v>5810</v>
      </c>
      <c r="B332" s="661" t="s">
        <v>5226</v>
      </c>
      <c r="C332" s="661" t="s">
        <v>4441</v>
      </c>
      <c r="D332" s="661" t="s">
        <v>5811</v>
      </c>
      <c r="E332" s="661" t="s">
        <v>5812</v>
      </c>
      <c r="F332" s="664"/>
      <c r="G332" s="664"/>
      <c r="H332" s="664"/>
      <c r="I332" s="664"/>
      <c r="J332" s="664">
        <v>3</v>
      </c>
      <c r="K332" s="664">
        <v>28011</v>
      </c>
      <c r="L332" s="664"/>
      <c r="M332" s="664">
        <v>9337</v>
      </c>
      <c r="N332" s="664"/>
      <c r="O332" s="664"/>
      <c r="P332" s="677"/>
      <c r="Q332" s="665"/>
    </row>
    <row r="333" spans="1:17" ht="14.4" customHeight="1" thickBot="1" x14ac:dyDescent="0.35">
      <c r="A333" s="666" t="s">
        <v>5810</v>
      </c>
      <c r="B333" s="667" t="s">
        <v>5226</v>
      </c>
      <c r="C333" s="667" t="s">
        <v>4441</v>
      </c>
      <c r="D333" s="667" t="s">
        <v>5237</v>
      </c>
      <c r="E333" s="667" t="s">
        <v>5238</v>
      </c>
      <c r="F333" s="670"/>
      <c r="G333" s="670"/>
      <c r="H333" s="670"/>
      <c r="I333" s="670"/>
      <c r="J333" s="670">
        <v>6</v>
      </c>
      <c r="K333" s="670">
        <v>13398</v>
      </c>
      <c r="L333" s="670"/>
      <c r="M333" s="670">
        <v>2233</v>
      </c>
      <c r="N333" s="670"/>
      <c r="O333" s="670"/>
      <c r="P333" s="678"/>
      <c r="Q333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879</v>
      </c>
      <c r="D3" s="197">
        <f>SUBTOTAL(9,D6:D1048576)</f>
        <v>758</v>
      </c>
      <c r="E3" s="197">
        <f>SUBTOTAL(9,E6:E1048576)</f>
        <v>817</v>
      </c>
      <c r="F3" s="198">
        <f>IF(OR(E3=0,C3=0),"",E3/C3)</f>
        <v>0.92946530147895334</v>
      </c>
      <c r="G3" s="452">
        <f>SUBTOTAL(9,G6:G1048576)</f>
        <v>20845.101599999998</v>
      </c>
      <c r="H3" s="453">
        <f>SUBTOTAL(9,H6:H1048576)</f>
        <v>18079.086600000002</v>
      </c>
      <c r="I3" s="453">
        <f>SUBTOTAL(9,I6:I1048576)</f>
        <v>19300.784400000004</v>
      </c>
      <c r="J3" s="198">
        <f>IF(OR(I3=0,G3=0),"",I3/G3)</f>
        <v>0.92591462351039855</v>
      </c>
      <c r="K3" s="452">
        <f>SUBTOTAL(9,K6:K1048576)</f>
        <v>7265</v>
      </c>
      <c r="L3" s="453">
        <f>SUBTOTAL(9,L6:L1048576)</f>
        <v>6312</v>
      </c>
      <c r="M3" s="453">
        <f>SUBTOTAL(9,M6:M1048576)</f>
        <v>6752</v>
      </c>
      <c r="N3" s="199">
        <f>IF(OR(M3=0,E3=0),"",M3/E3)</f>
        <v>8.2643818849449211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9">
        <v>2013</v>
      </c>
      <c r="D5" s="909">
        <v>2014</v>
      </c>
      <c r="E5" s="909">
        <v>2015</v>
      </c>
      <c r="F5" s="910" t="s">
        <v>2</v>
      </c>
      <c r="G5" s="920">
        <v>2013</v>
      </c>
      <c r="H5" s="909">
        <v>2014</v>
      </c>
      <c r="I5" s="909">
        <v>2015</v>
      </c>
      <c r="J5" s="910" t="s">
        <v>2</v>
      </c>
      <c r="K5" s="920">
        <v>2013</v>
      </c>
      <c r="L5" s="909">
        <v>2014</v>
      </c>
      <c r="M5" s="909">
        <v>2015</v>
      </c>
      <c r="N5" s="921" t="s">
        <v>93</v>
      </c>
    </row>
    <row r="6" spans="1:14" ht="14.4" customHeight="1" x14ac:dyDescent="0.3">
      <c r="A6" s="903" t="s">
        <v>5039</v>
      </c>
      <c r="B6" s="906" t="s">
        <v>5814</v>
      </c>
      <c r="C6" s="911">
        <v>127</v>
      </c>
      <c r="D6" s="912">
        <v>101</v>
      </c>
      <c r="E6" s="912">
        <v>174</v>
      </c>
      <c r="F6" s="917">
        <v>1.3700787401574803</v>
      </c>
      <c r="G6" s="911">
        <v>3653.6922000000004</v>
      </c>
      <c r="H6" s="912">
        <v>2905.7094000000002</v>
      </c>
      <c r="I6" s="912">
        <v>5005.8756000000003</v>
      </c>
      <c r="J6" s="917">
        <v>1.3700868398273942</v>
      </c>
      <c r="K6" s="911">
        <v>1397</v>
      </c>
      <c r="L6" s="912">
        <v>1111</v>
      </c>
      <c r="M6" s="912">
        <v>1914</v>
      </c>
      <c r="N6" s="922">
        <v>11000</v>
      </c>
    </row>
    <row r="7" spans="1:14" ht="14.4" customHeight="1" x14ac:dyDescent="0.3">
      <c r="A7" s="904" t="s">
        <v>5065</v>
      </c>
      <c r="B7" s="907" t="s">
        <v>5814</v>
      </c>
      <c r="C7" s="913">
        <v>420</v>
      </c>
      <c r="D7" s="914">
        <v>400</v>
      </c>
      <c r="E7" s="914">
        <v>330</v>
      </c>
      <c r="F7" s="918">
        <v>0.7857142857142857</v>
      </c>
      <c r="G7" s="913">
        <v>10570.984200000001</v>
      </c>
      <c r="H7" s="914">
        <v>10067.760000000002</v>
      </c>
      <c r="I7" s="914">
        <v>8305.902</v>
      </c>
      <c r="J7" s="918">
        <v>0.78572646055038087</v>
      </c>
      <c r="K7" s="913">
        <v>3780</v>
      </c>
      <c r="L7" s="914">
        <v>3600</v>
      </c>
      <c r="M7" s="914">
        <v>2970</v>
      </c>
      <c r="N7" s="923">
        <v>9000</v>
      </c>
    </row>
    <row r="8" spans="1:14" ht="14.4" customHeight="1" x14ac:dyDescent="0.3">
      <c r="A8" s="904" t="s">
        <v>5060</v>
      </c>
      <c r="B8" s="907" t="s">
        <v>5814</v>
      </c>
      <c r="C8" s="913">
        <v>287</v>
      </c>
      <c r="D8" s="914">
        <v>218</v>
      </c>
      <c r="E8" s="914">
        <v>255</v>
      </c>
      <c r="F8" s="918">
        <v>0.88850174216027877</v>
      </c>
      <c r="G8" s="913">
        <v>6190.3061999999991</v>
      </c>
      <c r="H8" s="914">
        <v>4702.1292000000003</v>
      </c>
      <c r="I8" s="914">
        <v>5500.1970000000001</v>
      </c>
      <c r="J8" s="918">
        <v>0.88851776023615781</v>
      </c>
      <c r="K8" s="913">
        <v>2009</v>
      </c>
      <c r="L8" s="914">
        <v>1526</v>
      </c>
      <c r="M8" s="914">
        <v>1785</v>
      </c>
      <c r="N8" s="923">
        <v>7000</v>
      </c>
    </row>
    <row r="9" spans="1:14" ht="14.4" customHeight="1" x14ac:dyDescent="0.3">
      <c r="A9" s="904" t="s">
        <v>5041</v>
      </c>
      <c r="B9" s="907" t="s">
        <v>5814</v>
      </c>
      <c r="C9" s="913">
        <v>34</v>
      </c>
      <c r="D9" s="914">
        <v>36</v>
      </c>
      <c r="E9" s="914">
        <v>34</v>
      </c>
      <c r="F9" s="918">
        <v>1</v>
      </c>
      <c r="G9" s="913">
        <v>364.04279999999994</v>
      </c>
      <c r="H9" s="914">
        <v>385.46280000000002</v>
      </c>
      <c r="I9" s="914">
        <v>364.04820000000001</v>
      </c>
      <c r="J9" s="918">
        <v>1.000014833420686</v>
      </c>
      <c r="K9" s="913">
        <v>68</v>
      </c>
      <c r="L9" s="914">
        <v>72</v>
      </c>
      <c r="M9" s="914">
        <v>68</v>
      </c>
      <c r="N9" s="923">
        <v>2000</v>
      </c>
    </row>
    <row r="10" spans="1:14" ht="14.4" customHeight="1" x14ac:dyDescent="0.3">
      <c r="A10" s="904" t="s">
        <v>5062</v>
      </c>
      <c r="B10" s="907" t="s">
        <v>5814</v>
      </c>
      <c r="C10" s="913">
        <v>11</v>
      </c>
      <c r="D10" s="914">
        <v>3</v>
      </c>
      <c r="E10" s="914">
        <v>6</v>
      </c>
      <c r="F10" s="918">
        <v>0.54545454545454541</v>
      </c>
      <c r="G10" s="913">
        <v>66.0762</v>
      </c>
      <c r="H10" s="914">
        <v>18.025199999999998</v>
      </c>
      <c r="I10" s="914">
        <v>36.050400000000003</v>
      </c>
      <c r="J10" s="918">
        <v>0.54558827535481769</v>
      </c>
      <c r="K10" s="913">
        <v>11</v>
      </c>
      <c r="L10" s="914">
        <v>3</v>
      </c>
      <c r="M10" s="914">
        <v>6</v>
      </c>
      <c r="N10" s="923">
        <v>1000</v>
      </c>
    </row>
    <row r="11" spans="1:14" ht="14.4" customHeight="1" thickBot="1" x14ac:dyDescent="0.35">
      <c r="A11" s="905" t="s">
        <v>5058</v>
      </c>
      <c r="B11" s="908" t="s">
        <v>5814</v>
      </c>
      <c r="C11" s="915"/>
      <c r="D11" s="916"/>
      <c r="E11" s="916">
        <v>18</v>
      </c>
      <c r="F11" s="919"/>
      <c r="G11" s="915"/>
      <c r="H11" s="916"/>
      <c r="I11" s="916">
        <v>88.711199999999977</v>
      </c>
      <c r="J11" s="919"/>
      <c r="K11" s="915"/>
      <c r="L11" s="916"/>
      <c r="M11" s="916">
        <v>9</v>
      </c>
      <c r="N11" s="92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2015-05-21T19:14:46Z</dcterms:modified>
</cp:coreProperties>
</file>