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49" i="371" l="1"/>
  <c r="V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T24" i="371"/>
  <c r="V24" i="371" s="1"/>
  <c r="S24" i="371"/>
  <c r="R24" i="371"/>
  <c r="Q24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V23" i="371" l="1"/>
  <c r="U6" i="371"/>
  <c r="U8" i="371"/>
  <c r="U10" i="371"/>
  <c r="U14" i="371"/>
  <c r="U20" i="371"/>
  <c r="U24" i="371"/>
  <c r="U28" i="371"/>
  <c r="U32" i="371"/>
  <c r="U40" i="371"/>
  <c r="U46" i="371"/>
  <c r="U48" i="371"/>
  <c r="U11" i="371"/>
  <c r="U13" i="371"/>
  <c r="U25" i="371"/>
  <c r="U35" i="371"/>
  <c r="U49" i="371"/>
  <c r="C26" i="419"/>
  <c r="L26" i="419" l="1"/>
  <c r="L25" i="419"/>
  <c r="G26" i="419"/>
  <c r="L28" i="419" l="1"/>
  <c r="L27" i="419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<sst xmlns="http://schemas.openxmlformats.org/spreadsheetml/2006/main" count="33940" uniqueCount="6213">
  <si>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</si>
  <si>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</si>
  <si>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</si>
  <si>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</si>
  <si>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</si>
  <si>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</si>
  <si>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</si>
  <si>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</si>
  <si>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</si>
  <si>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</si>
  <si>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</si>
  <si>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</si>
  <si>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</si>
  <si>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</si>
  <si>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</si>
  <si>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</si>
  <si>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</si>
  <si>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</si>
  <si>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</si>
  <si>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</si>
  <si>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</si>
  <si>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</si>
  <si>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</si>
  <si>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</si>
  <si>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</si>
  <si>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</si>
  <si>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</si>
  <si>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</si>
  <si>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</si>
  <si>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</si>
  <si>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</si>
  <si>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</si>
  <si>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</si>
  <si>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</si>
  <si>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</si>
  <si>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</si>
  <si>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</si>
  <si>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</si>
  <si>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</si>
  <si>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</si>
  <si>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</si>
  <si>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</si>
  <si>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</si>
  <si>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</si>
  <si>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</si>
  <si>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</si>
  <si>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</si>
  <si>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</si>
  <si>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</si>
  <si>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</si>
  <si>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</si>
  <si>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</si>
  <si>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</si>
  <si>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</si>
  <si>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</si>
  <si>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</si>
  <si>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</si>
  <si>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</si>
  <si>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</si>
  <si>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</si>
  <si>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</si>
  <si>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</si>
  <si>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</si>
  <si>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</si>
  <si>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</si>
  <si>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</si>
  <si>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</si>
  <si>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</si>
  <si>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</si>
  <si>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</si>
  <si>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</si>
  <si>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</si>
  <si>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</si>
  <si>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</si>
  <si>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</si>
  <si>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</si>
  <si>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</si>
  <si>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</si>
  <si>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</si>
  <si>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</si>
  <si>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</si>
  <si>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</si>
  <si>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</si>
  <si>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</si>
  <si>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</si>
  <si>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</si>
  <si>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</si>
  <si>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</si>
  <si>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</si>
  <si>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</si>
  <si>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</si>
  <si>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</si>
  <si>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</si>
  <si>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</si>
  <si>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</si>
  <si>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</si>
  <si>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</si>
  <si>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</si>
  <si>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</si>
  <si>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</si>
  <si>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</si>
  <si>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</si>
  <si>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</si>
  <si>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</si>
  <si>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</si>
  <si>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</si>
  <si>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</si>
  <si>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</si>
  <si>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</si>
  <si>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</si>
  <si>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</si>
  <si>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</si>
  <si>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</si>
  <si>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</si>
  <si>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</si>
  <si>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</si>
  <si>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</si>
  <si>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</si>
  <si>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</si>
  <si>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</si>
  <si>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</si>
  <si>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</si>
  <si>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</si>
  <si>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</si>
  <si>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</si>
  <si>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</si>
  <si>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</si>
  <si>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</si>
  <si>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</si>
  <si>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</si>
  <si>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</si>
  <si>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</si>
  <si>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</si>
  <si>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</si>
  <si>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</si>
  <si>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</si>
  <si>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</si>
  <si>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</si>
  <si>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</si>
  <si>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</si>
  <si>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</si>
  <si>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</si>
  <si>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</si>
  <si>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</si>
  <si>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</si>
  <si>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</si>
  <si>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</si>
  <si>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</si>
  <si>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</si>
  <si>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</si>
  <si>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</si>
  <si>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</si>
  <si>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</si>
  <si>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</si>
  <si>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</si>
  <si>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</si>
  <si>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</si>
  <si>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</si>
  <si>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</si>
  <si>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</si>
  <si>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</si>
  <si>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</si>
  <si>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</si>
  <si>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</si>
  <si>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</si>
  <si>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</si>
  <si>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</si>
  <si>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</si>
  <si>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</si>
  <si>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</si>
  <si>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</si>
  <si>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</si>
  <si>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</si>
  <si>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</si>
  <si>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</si>
  <si>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</si>
  <si>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</si>
  <si>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</si>
  <si>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</si>
  <si>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</si>
  <si>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</si>
  <si>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</si>
  <si>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</si>
  <si>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</si>
  <si>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</si>
  <si>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</si>
  <si>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</si>
  <si>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</si>
  <si>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</si>
  <si>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</si>
  <si>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</si>
  <si>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</si>
  <si>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</si>
  <si>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</si>
  <si>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</si>
  <si>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</si>
  <si>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</si>
  <si>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</si>
  <si>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</si>
  <si>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</si>
  <si>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</si>
  <si>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</si>
  <si>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</si>
  <si>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</si>
  <si>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</si>
  <si>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</si>
  <si>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</si>
  <si>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</si>
  <si>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</si>
  <si>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</si>
  <si>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</si>
  <si>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</si>
  <si>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</si>
  <si>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</si>
  <si>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</si>
  <si>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</si>
  <si>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</si>
  <si>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</si>
  <si>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</si>
  <si>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</si>
  <si>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</si>
  <si>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</si>
  <si>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</si>
  <si>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</si>
  <si>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</si>
  <si>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</si>
  <si>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</si>
  <si>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</si>
  <si>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</si>
  <si>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</si>
  <si>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</si>
  <si>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</si>
  <si>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</si>
  <si>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</si>
  <si>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</si>
  <si>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</si>
  <si>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</si>
  <si>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</si>
  <si>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</si>
  <si>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</si>
  <si>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</si>
  <si>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</si>
  <si>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</si>
  <si>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</si>
  <si>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</si>
  <si>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</si>
  <si>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</si>
  <si>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</si>
  <si>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</si>
  <si>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</si>
  <si>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</si>
  <si>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</si>
  <si>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</si>
  <si>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</si>
  <si>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</si>
  <si>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</si>
  <si>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</si>
  <si>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</si>
  <si>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</si>
  <si>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</si>
  <si>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</si>
  <si>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</si>
  <si>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</si>
  <si>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</si>
  <si>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</si>
  <si>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</si>
  <si>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</si>
  <si>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</si>
  <si>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</si>
  <si>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</si>
  <si>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</si>
  <si>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</si>
  <si>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</si>
  <si>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</si>
  <si>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</si>
  <si>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</si>
  <si>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</si>
  <si>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</si>
  <si>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</si>
  <si>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</si>
  <si>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</si>
  <si>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</si>
  <si>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</si>
  <si>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</si>
  <si>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</si>
  <si>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</si>
  <si>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</si>
  <si>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</si>
  <si>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</si>
  <si>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</si>
  <si>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</si>
  <si>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</si>
  <si>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</si>
  <si>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</si>
  <si>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</si>
  <si>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</si>
  <si>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</si>
  <si>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</si>
  <si>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</si>
  <si>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</si>
  <si>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</si>
  <si>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</si>
  <si>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</si>
  <si>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</si>
  <si>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</si>
  <si>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</si>
  <si>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</si>
  <si>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</si>
  <si>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</si>
  <si>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</si>
  <si>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</si>
  <si>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</si>
  <si>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</si>
  <si>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</si>
  <si>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</si>
  <si>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</si>
  <si>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</si>
  <si>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</si>
  <si>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</si>
  <si>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</si>
  <si>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</si>
  <si>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</si>
  <si>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</si>
  <si>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</si>
  <si>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</si>
  <si>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</si>
  <si>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</si>
  <si>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</si>
  <si>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</si>
  <si>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</si>
  <si>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</si>
  <si>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</si>
  <si>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</si>
  <si>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</si>
  <si>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</si>
  <si>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</si>
  <si>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</si>
  <si>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</si>
  <si>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</si>
  <si>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</si>
  <si>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</si>
  <si>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</si>
  <si>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</si>
  <si>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</si>
  <si>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</si>
  <si>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</si>
  <si>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</si>
  <si>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</si>
  <si>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</si>
  <si>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</si>
  <si>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</si>
  <si>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</si>
  <si>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</si>
  <si>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</si>
  <si>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</si>
  <si>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</si>
  <si>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</si>
  <si>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</si>
  <si>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</si>
  <si>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</si>
  <si>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</si>
  <si>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</si>
  <si>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</si>
  <si>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</si>
  <si>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</si>
  <si>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</si>
  <si>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</si>
  <si>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</si>
  <si>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</si>
  <si>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</si>
  <si>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</si>
  <si>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</si>
  <si>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</si>
  <si>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</si>
  <si>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</si>
  <si>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</si>
  <si>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</si>
  <si>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</si>
  <si>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</si>
  <si>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</si>
  <si>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</si>
  <si>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</si>
  <si>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</si>
  <si>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</si>
  <si>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</si>
  <si>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</si>
  <si>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</si>
  <si>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</si>
  <si>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</si>
  <si>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</si>
  <si>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</si>
  <si>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</si>
  <si>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</si>
  <si>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</si>
  <si>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</si>
  <si>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</si>
  <si>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</si>
  <si>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</si>
  <si>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</si>
  <si>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</si>
  <si>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</si>
  <si>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</si>
  <si>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</si>
  <si>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</si>
  <si>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</si>
  <si>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</si>
  <si>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</si>
  <si>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</si>
  <si>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</si>
  <si>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</si>
  <si>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</si>
  <si>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</si>
  <si>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</si>
  <si>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</si>
  <si>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</si>
  <si>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</si>
  <si>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</si>
  <si>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</si>
  <si>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</si>
  <si>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</si>
  <si>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</si>
  <si>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</si>
  <si>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</si>
  <si>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</si>
  <si>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</si>
  <si>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</si>
  <si>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</si>
  <si>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</si>
  <si>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</si>
  <si>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</si>
  <si>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</si>
  <si>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</si>
  <si>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</si>
  <si>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</si>
  <si>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</si>
  <si>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</si>
  <si>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</si>
  <si>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</si>
  <si>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</si>
  <si>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</si>
  <si>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</si>
  <si>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</si>
  <si>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</si>
  <si>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</si>
  <si>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</si>
  <si>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</si>
  <si>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</si>
  <si>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</si>
  <si>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</si>
  <si>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</si>
  <si>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</si>
  <si>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</si>
  <si>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</si>
  <si>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</si>
  <si>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</si>
  <si>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</si>
  <si>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</si>
  <si>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</si>
  <si>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</si>
  <si>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</si>
  <si>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</si>
  <si>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</si>
  <si>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</si>
  <si>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</si>
  <si>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</si>
  <si>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</si>
  <si>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</si>
  <si>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</si>
  <si>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</si>
  <si>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</si>
  <si>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</si>
  <si>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</si>
  <si>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</si>
  <si>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</si>
  <si>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</si>
  <si>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</si>
  <si>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</si>
  <si>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</si>
  <si>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</si>
  <si>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</si>
  <si>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</si>
  <si>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</si>
  <si>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</si>
  <si>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</si>
  <si>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</si>
  <si>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</si>
  <si>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</si>
  <si>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</si>
  <si>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</si>
  <si>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</si>
  <si>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</si>
  <si>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</si>
  <si>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</si>
  <si>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</si>
  <si>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</si>
  <si>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</si>
  <si>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</si>
  <si>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</si>
  <si>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</si>
  <si>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</si>
  <si>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</si>
  <si>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</si>
  <si>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</si>
  <si>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</si>
  <si>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</si>
  <si>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</si>
  <si>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</si>
  <si>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</si>
  <si>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</si>
  <si>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</si>
  <si>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</si>
  <si>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</si>
  <si>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</si>
  <si>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</si>
  <si>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</si>
  <si>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</si>
  <si>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</si>
  <si>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</si>
  <si>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</si>
  <si>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</si>
  <si>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</si>
  <si>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</si>
  <si>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</si>
  <si>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</si>
  <si>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</si>
  <si>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</si>
  <si>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</si>
  <si>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</si>
  <si>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</si>
  <si>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</si>
  <si>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</si>
  <si>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</si>
  <si>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</si>
  <si>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</si>
  <si>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</si>
  <si>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</si>
  <si>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</si>
  <si>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</si>
  <si>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</si>
  <si>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</si>
  <si>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</si>
  <si>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</si>
  <si>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</si>
  <si>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</si>
  <si>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</si>
  <si>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</si>
  <si>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</si>
  <si>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</si>
  <si>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</si>
  <si>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</si>
  <si>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</si>
  <si>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</si>
  <si>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</si>
  <si>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</si>
  <si>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</si>
  <si>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</si>
  <si>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</si>
  <si>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</si>
  <si>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</si>
  <si>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</si>
  <si>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</si>
  <si>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</si>
  <si>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</si>
  <si>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</si>
  <si>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</si>
  <si>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</si>
  <si>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</si>
  <si>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</si>
  <si>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</si>
  <si>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</si>
  <si>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</si>
  <si>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</si>
  <si>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</si>
  <si>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</si>
  <si>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</si>
  <si>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</si>
  <si>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</si>
  <si>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</si>
  <si>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</si>
  <si>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</si>
  <si>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</si>
  <si>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167547</t>
  </si>
  <si>
    <t>67547</t>
  </si>
  <si>
    <t>ALMIRAL</t>
  </si>
  <si>
    <t>INJ 10X3ML/75MG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</si>
  <si>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</si>
  <si>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</si>
  <si>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</si>
  <si>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</si>
  <si>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</si>
  <si>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</si>
  <si>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</si>
  <si>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</si>
  <si>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</si>
  <si>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</si>
  <si>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</si>
  <si>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</si>
  <si>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849383</t>
  </si>
  <si>
    <t>KL GEL</t>
  </si>
  <si>
    <t>197125</t>
  </si>
  <si>
    <t>LEVOBUPIVACAINE KABI 5 MG/ML</t>
  </si>
  <si>
    <t>INJ+INF SOL 5X10ML</t>
  </si>
  <si>
    <t>P</t>
  </si>
  <si>
    <t>109709</t>
  </si>
  <si>
    <t>9709</t>
  </si>
  <si>
    <t>SOLU-MEDROL</t>
  </si>
  <si>
    <t>INJ SIC 1X40MG+1ML</t>
  </si>
  <si>
    <t>132090</t>
  </si>
  <si>
    <t>32090</t>
  </si>
  <si>
    <t>TRALGIT 50 INJ</t>
  </si>
  <si>
    <t>INJ SOL 5X1ML/50MG</t>
  </si>
  <si>
    <t>190044</t>
  </si>
  <si>
    <t>90044</t>
  </si>
  <si>
    <t>DEPO-MEDROL</t>
  </si>
  <si>
    <t>INJ 1X1ML/40MG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</si>
  <si>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</si>
  <si>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</si>
  <si>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</si>
  <si>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</si>
  <si>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</si>
  <si>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</si>
  <si>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</si>
  <si>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</si>
  <si>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</si>
  <si>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</si>
  <si>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</si>
  <si>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</si>
  <si>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126103</t>
  </si>
  <si>
    <t>26103</t>
  </si>
  <si>
    <t>KEPPRA 100 MG/ML</t>
  </si>
  <si>
    <t>IVN INF CNC SOL 10X500MG/5ML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</si>
  <si>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</si>
  <si>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</si>
  <si>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</si>
  <si>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</si>
  <si>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</si>
  <si>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</si>
  <si>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</si>
  <si>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</si>
  <si>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</si>
  <si>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</si>
  <si>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</si>
  <si>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</si>
  <si>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</si>
  <si>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</si>
  <si>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</si>
  <si>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</si>
  <si>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</si>
  <si>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</si>
  <si>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</si>
  <si>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</si>
  <si>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</si>
  <si>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</si>
  <si>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</si>
  <si>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</si>
  <si>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</si>
  <si>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</si>
  <si>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</si>
  <si>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</si>
  <si>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</si>
  <si>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</si>
  <si>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</si>
  <si>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</si>
  <si>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</si>
  <si>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</si>
  <si>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</si>
  <si>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</si>
  <si>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</si>
  <si>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</si>
  <si>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</si>
  <si>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</si>
  <si>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</si>
  <si>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</si>
  <si>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</si>
  <si>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</si>
  <si>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</si>
  <si>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</si>
  <si>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</si>
  <si>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</si>
  <si>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</si>
  <si>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</si>
  <si>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</si>
  <si>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</si>
  <si>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</si>
  <si>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</si>
  <si>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</si>
  <si>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</si>
  <si>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</si>
  <si>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</si>
  <si>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</si>
  <si>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</si>
  <si>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</si>
  <si>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</si>
  <si>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</si>
  <si>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</si>
  <si>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</si>
  <si>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</si>
  <si>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</si>
  <si>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</si>
  <si>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</si>
  <si>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</si>
  <si>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</si>
  <si>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</si>
  <si>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</si>
  <si>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</si>
  <si>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</si>
  <si>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</si>
  <si>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</si>
  <si>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</si>
  <si>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</si>
  <si>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</si>
  <si>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</si>
  <si>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</si>
  <si>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</si>
  <si>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</si>
  <si>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</si>
  <si>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</si>
  <si>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</si>
  <si>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</si>
  <si>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</si>
  <si>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</si>
  <si>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</si>
  <si>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</si>
  <si>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</si>
  <si>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</si>
  <si>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</si>
  <si>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</si>
  <si>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</si>
  <si>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</si>
  <si>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114937</t>
  </si>
  <si>
    <t>14937</t>
  </si>
  <si>
    <t>ROCALTROL 0.25 MCG</t>
  </si>
  <si>
    <t>POR CPSMOL30X0.25RG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</si>
  <si>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</si>
  <si>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</si>
  <si>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</si>
  <si>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</si>
  <si>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</si>
  <si>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</si>
  <si>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</si>
  <si>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</si>
  <si>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</si>
  <si>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</si>
  <si>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</si>
  <si>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</si>
  <si>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</si>
  <si>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</si>
  <si>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</si>
  <si>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</si>
  <si>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</si>
  <si>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</si>
  <si>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</si>
  <si>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</si>
  <si>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</si>
  <si>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</si>
  <si>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</si>
  <si>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</si>
  <si>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</si>
  <si>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</si>
  <si>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</si>
  <si>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</si>
  <si>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</si>
  <si>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</si>
  <si>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</si>
  <si>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</si>
  <si>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</si>
  <si>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</si>
  <si>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</si>
  <si>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</si>
  <si>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</si>
  <si>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</si>
  <si>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</si>
  <si>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</si>
  <si>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</si>
  <si>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</si>
  <si>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</si>
  <si>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</si>
  <si>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</si>
  <si>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</si>
  <si>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</si>
  <si>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</si>
  <si>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</si>
  <si>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</si>
  <si>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</si>
  <si>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</si>
  <si>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</si>
  <si>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</si>
  <si>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</si>
  <si>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</si>
  <si>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</si>
  <si>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</si>
  <si>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</si>
  <si>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</si>
  <si>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</si>
  <si>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</si>
  <si>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</si>
  <si>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</si>
  <si>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</si>
  <si>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</si>
  <si>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</si>
  <si>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</si>
  <si>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</si>
  <si>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</si>
  <si>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</si>
  <si>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</si>
  <si>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</si>
  <si>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</si>
  <si>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</si>
  <si>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</si>
  <si>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</si>
  <si>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</si>
  <si>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</si>
  <si>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</si>
  <si>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</si>
  <si>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</si>
  <si>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</si>
  <si>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</si>
  <si>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</si>
  <si>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</si>
  <si>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</si>
  <si>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</si>
  <si>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</si>
  <si>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</si>
  <si>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</si>
  <si>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</si>
  <si>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</si>
  <si>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</si>
  <si>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</si>
  <si>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</si>
  <si>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</si>
  <si>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</si>
  <si>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</si>
  <si>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</si>
  <si>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</si>
  <si>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</si>
  <si>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</si>
  <si>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</si>
  <si>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</si>
  <si>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</si>
  <si>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</si>
  <si>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</si>
  <si>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</si>
  <si>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</si>
  <si>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</si>
  <si>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</si>
  <si>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</si>
  <si>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</si>
  <si>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</si>
  <si>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</si>
  <si>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</si>
  <si>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</si>
  <si>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</si>
  <si>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</si>
  <si>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</si>
  <si>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</si>
  <si>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</si>
  <si>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</si>
  <si>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</si>
  <si>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</si>
  <si>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</si>
  <si>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</si>
  <si>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</si>
  <si>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</si>
  <si>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</si>
  <si>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</si>
  <si>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</si>
  <si>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</si>
  <si>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</si>
  <si>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</si>
  <si>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</si>
  <si>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</si>
  <si>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</si>
  <si>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</si>
  <si>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</si>
  <si>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</si>
  <si>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</si>
  <si>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</si>
  <si>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</si>
  <si>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</si>
  <si>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</si>
  <si>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</si>
  <si>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</si>
  <si>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</si>
  <si>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</si>
  <si>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</si>
  <si>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</si>
  <si>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</si>
  <si>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</si>
  <si>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</si>
  <si>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</si>
  <si>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</si>
  <si>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</si>
  <si>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</si>
  <si>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</si>
  <si>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</si>
  <si>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</si>
  <si>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</si>
  <si>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</si>
  <si>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</si>
  <si>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</si>
  <si>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</si>
  <si>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</si>
  <si>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</si>
  <si>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</si>
  <si>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</si>
  <si>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</si>
  <si>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</si>
  <si>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</si>
  <si>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</si>
  <si>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</si>
  <si>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</si>
  <si>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</si>
  <si>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</si>
  <si>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</si>
  <si>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</si>
  <si>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</si>
  <si>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</si>
  <si>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</si>
  <si>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</si>
  <si>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</si>
  <si>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</si>
  <si>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</si>
  <si>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</si>
  <si>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</si>
  <si>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</si>
  <si>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</si>
  <si>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</si>
  <si>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TIAPRIDAL</t>
  </si>
  <si>
    <t>INJ SOL 12X2ML/100MG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</si>
  <si>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</si>
  <si>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</si>
  <si>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</si>
  <si>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</si>
  <si>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</si>
  <si>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</si>
  <si>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</si>
  <si>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</si>
  <si>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</si>
  <si>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</si>
  <si>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</si>
  <si>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</si>
  <si>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</si>
  <si>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</si>
  <si>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</si>
  <si>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</si>
  <si>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</si>
  <si>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</si>
  <si>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</si>
  <si>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</si>
  <si>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</si>
  <si>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</si>
  <si>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</si>
  <si>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</si>
  <si>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</si>
  <si>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</si>
  <si>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</si>
  <si>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</si>
  <si>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</si>
  <si>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</si>
  <si>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</si>
  <si>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</si>
  <si>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</si>
  <si>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</si>
  <si>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</si>
  <si>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</si>
  <si>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</si>
  <si>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</si>
  <si>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</si>
  <si>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</si>
  <si>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</si>
  <si>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</si>
  <si>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</si>
  <si>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</si>
  <si>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</si>
  <si>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</si>
  <si>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</si>
  <si>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</si>
  <si>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</si>
  <si>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</si>
  <si>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</si>
  <si>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</si>
  <si>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</si>
  <si>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</si>
  <si>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</si>
  <si>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</si>
  <si>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</si>
  <si>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</si>
  <si>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</si>
  <si>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</si>
  <si>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</si>
  <si>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</si>
  <si>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</si>
  <si>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</si>
  <si>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</si>
  <si>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</si>
  <si>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</si>
  <si>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</si>
  <si>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</si>
  <si>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</si>
  <si>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</si>
  <si>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</si>
  <si>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</si>
  <si>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</si>
  <si>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</si>
  <si>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</si>
  <si>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</si>
  <si>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</si>
  <si>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</si>
  <si>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</si>
  <si>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</si>
  <si>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</si>
  <si>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</si>
  <si>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</si>
  <si>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</si>
  <si>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</si>
  <si>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</si>
  <si>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</si>
  <si>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</si>
  <si>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</si>
  <si>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</si>
  <si>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</si>
  <si>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</si>
  <si>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</si>
  <si>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</si>
  <si>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163425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</si>
  <si>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</si>
  <si>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</si>
  <si>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</si>
  <si>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</si>
  <si>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</si>
  <si>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</si>
  <si>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</si>
  <si>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</si>
  <si>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</si>
  <si>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</si>
  <si>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</si>
  <si>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</si>
  <si>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</si>
  <si>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</si>
  <si>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</si>
  <si>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</si>
  <si>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</si>
  <si>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</si>
  <si>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</si>
  <si>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</si>
  <si>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</si>
  <si>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</si>
  <si>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</si>
  <si>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</si>
  <si>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</si>
  <si>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</si>
  <si>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</si>
  <si>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</si>
  <si>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</si>
  <si>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</si>
  <si>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</si>
  <si>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</si>
  <si>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</si>
  <si>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</si>
  <si>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</si>
  <si>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</si>
  <si>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</si>
  <si>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</si>
  <si>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</si>
  <si>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</si>
  <si>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</si>
  <si>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</si>
  <si>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</si>
  <si>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</si>
  <si>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</si>
  <si>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</si>
  <si>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</si>
  <si>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</si>
  <si>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</si>
  <si>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</si>
  <si>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</si>
  <si>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</si>
  <si>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</si>
  <si>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</si>
  <si>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</si>
  <si>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</si>
  <si>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</si>
  <si>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</si>
  <si>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</si>
  <si>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</si>
  <si>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</si>
  <si>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</si>
  <si>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</si>
  <si>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</si>
  <si>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</si>
  <si>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</si>
  <si>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</si>
  <si>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</si>
  <si>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</si>
  <si>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920170</t>
  </si>
  <si>
    <t>DZ TRIXO 500 ML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</si>
  <si>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</si>
  <si>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</si>
  <si>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</si>
  <si>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</si>
  <si>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</si>
  <si>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</si>
  <si>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</si>
  <si>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</si>
  <si>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</si>
  <si>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</si>
  <si>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</si>
  <si>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</si>
  <si>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</si>
  <si>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</si>
  <si>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</si>
  <si>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</si>
  <si>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</si>
  <si>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</si>
  <si>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</si>
  <si>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</si>
  <si>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</si>
  <si>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</si>
  <si>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</si>
  <si>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</si>
  <si>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</si>
  <si>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</si>
  <si>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</si>
  <si>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</si>
  <si>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</si>
  <si>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</si>
  <si>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</si>
  <si>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</si>
  <si>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</si>
  <si>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</si>
  <si>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</si>
  <si>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</si>
  <si>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</si>
  <si>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</si>
  <si>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</si>
  <si>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</si>
  <si>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</si>
  <si>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</si>
  <si>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</si>
  <si>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</si>
  <si>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</si>
  <si>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</si>
  <si>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</si>
  <si>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</si>
  <si>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</si>
  <si>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</si>
  <si>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</si>
  <si>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</si>
  <si>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</si>
  <si>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</si>
  <si>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</si>
  <si>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</si>
  <si>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</si>
  <si>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</si>
  <si>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</si>
  <si>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</si>
  <si>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</si>
  <si>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</si>
  <si>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</si>
  <si>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</si>
  <si>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</si>
  <si>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</si>
  <si>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</si>
  <si>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</si>
  <si>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</si>
  <si>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</si>
  <si>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</si>
  <si>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</si>
  <si>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</si>
  <si>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</si>
  <si>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</si>
  <si>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</si>
  <si>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</si>
  <si>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</si>
  <si>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</si>
  <si>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</si>
  <si>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</si>
  <si>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</si>
  <si>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</si>
  <si>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</si>
  <si>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</si>
  <si>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</si>
  <si>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</si>
  <si>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</si>
  <si>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</si>
  <si>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</si>
  <si>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</si>
  <si>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</si>
  <si>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</si>
  <si>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</si>
  <si>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</si>
  <si>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</si>
  <si>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</si>
  <si>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</si>
  <si>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</si>
  <si>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</si>
  <si>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</si>
  <si>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</si>
  <si>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</si>
  <si>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</si>
  <si>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</si>
  <si>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</si>
  <si>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</si>
  <si>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</si>
  <si>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</si>
  <si>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</si>
  <si>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</si>
  <si>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</si>
  <si>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</si>
  <si>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</si>
  <si>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</si>
  <si>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</si>
  <si>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</si>
  <si>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</si>
  <si>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</si>
  <si>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</si>
  <si>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</si>
  <si>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</si>
  <si>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</si>
  <si>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</si>
  <si>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</si>
  <si>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</si>
  <si>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</si>
  <si>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</si>
  <si>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</si>
  <si>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</si>
  <si>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842351</t>
  </si>
  <si>
    <t>3929</t>
  </si>
  <si>
    <t>Stopangin sol. 250ml</t>
  </si>
  <si>
    <t>850235</t>
  </si>
  <si>
    <t>160806</t>
  </si>
  <si>
    <t>PICOPREP PRÁŠEK PRO PŘÍPRAVU PERORÁLNÍHO ROZTOKU</t>
  </si>
  <si>
    <t>POR PLV SOL 2</t>
  </si>
  <si>
    <t>155379</t>
  </si>
  <si>
    <t>FERINJECT</t>
  </si>
  <si>
    <t>INJ SOL 1X10ML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</si>
  <si>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</si>
  <si>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</si>
  <si>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</si>
  <si>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</si>
  <si>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</si>
  <si>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</si>
  <si>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</si>
  <si>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</si>
  <si>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</si>
  <si>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</si>
  <si>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</si>
  <si>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</si>
  <si>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</si>
  <si>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</si>
  <si>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</si>
  <si>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</si>
  <si>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</si>
  <si>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</si>
  <si>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</si>
  <si>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</si>
  <si>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</si>
  <si>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</si>
  <si>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</si>
  <si>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</si>
  <si>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159392</t>
  </si>
  <si>
    <t>59392</t>
  </si>
  <si>
    <t>BROMHEXIN - EGIS</t>
  </si>
  <si>
    <t>SOL 1X60ML/120MG</t>
  </si>
  <si>
    <t>180988</t>
  </si>
  <si>
    <t>GENTADEX 5 MG/ML + 1 MG/ML</t>
  </si>
  <si>
    <t>OPH GTT SOL 1X5ML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</si>
  <si>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</si>
  <si>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</si>
  <si>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</si>
  <si>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</si>
  <si>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</si>
  <si>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</si>
  <si>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</si>
  <si>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</si>
  <si>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</si>
  <si>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</si>
  <si>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</si>
  <si>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846537</t>
  </si>
  <si>
    <t>103395</t>
  </si>
  <si>
    <t>CARDURA XL 4 MG</t>
  </si>
  <si>
    <t>POR TBL RET 30X4MG PA</t>
  </si>
  <si>
    <t>848725</t>
  </si>
  <si>
    <t>107677</t>
  </si>
  <si>
    <t>KALIUMCHLORID 7.45% BRAUN</t>
  </si>
  <si>
    <t>INF CNC SOL 20X100ML</t>
  </si>
  <si>
    <t>900518</t>
  </si>
  <si>
    <t>KL UNG.LENIENS, 500G</t>
  </si>
  <si>
    <t>920356</t>
  </si>
  <si>
    <t>KL SOL.BORGLYCEROLI  3% 100 G</t>
  </si>
  <si>
    <t>501065</t>
  </si>
  <si>
    <t>KL SIGNATURY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</si>
  <si>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</si>
  <si>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</si>
  <si>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</si>
  <si>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</si>
  <si>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</si>
  <si>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</si>
  <si>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</si>
  <si>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184785</t>
  </si>
  <si>
    <t>84785</t>
  </si>
  <si>
    <t>VIDISIC</t>
  </si>
  <si>
    <t>GEL OPH 3X10GM</t>
  </si>
  <si>
    <t>192198</t>
  </si>
  <si>
    <t>ELOCOM</t>
  </si>
  <si>
    <t>DRM CRM 1X15GM 0.1%</t>
  </si>
  <si>
    <t>500224</t>
  </si>
  <si>
    <t>Parodontax Extra 300ml ústní voda</t>
  </si>
  <si>
    <t>845813</t>
  </si>
  <si>
    <t>Deca durabolin 50mg amp.1x1ml - MIMOŘÁDNÝ DOVOZ!!</t>
  </si>
  <si>
    <t>921542</t>
  </si>
  <si>
    <t>KL UNG.LENIENS, 300G</t>
  </si>
  <si>
    <t>98901</t>
  </si>
  <si>
    <t>GLUKÓZA 5% VIAFLO</t>
  </si>
  <si>
    <t>175025</t>
  </si>
  <si>
    <t>75025</t>
  </si>
  <si>
    <t>THIAMIN LECIVA</t>
  </si>
  <si>
    <t>TBL 20X50MG(BLISTR)</t>
  </si>
  <si>
    <t>988330</t>
  </si>
  <si>
    <t>HBF Borová mast 30g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</si>
  <si>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</si>
  <si>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</si>
  <si>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</si>
  <si>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</si>
  <si>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</si>
  <si>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</si>
  <si>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</si>
  <si>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</si>
  <si>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</si>
  <si>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</si>
  <si>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</si>
  <si>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</si>
  <si>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</si>
  <si>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</si>
  <si>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</si>
  <si>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</si>
  <si>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</si>
  <si>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</si>
  <si>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</si>
  <si>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</si>
  <si>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</si>
  <si>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</si>
  <si>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</si>
  <si>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</si>
  <si>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</si>
  <si>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</si>
  <si>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</si>
  <si>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</si>
  <si>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</si>
  <si>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</si>
  <si>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</si>
  <si>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</si>
  <si>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</si>
  <si>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921230</t>
  </si>
  <si>
    <t>KL VASELINUM ALBUM, 20G</t>
  </si>
  <si>
    <t>136398</t>
  </si>
  <si>
    <t>MESTINON</t>
  </si>
  <si>
    <t>POR TBL OBD 150X60MG</t>
  </si>
  <si>
    <t>702489</t>
  </si>
  <si>
    <t>Emspoma M 300ml/chladivá</t>
  </si>
  <si>
    <t>850675</t>
  </si>
  <si>
    <t>Menalind professional tělové mléko 500ml</t>
  </si>
  <si>
    <t>121393</t>
  </si>
  <si>
    <t>21393</t>
  </si>
  <si>
    <t>PATENTBLAU V</t>
  </si>
  <si>
    <t>INJ 5X2ML/50MG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</si>
  <si>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</si>
  <si>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</si>
  <si>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</si>
  <si>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</si>
  <si>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</si>
  <si>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</si>
  <si>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</si>
  <si>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</si>
  <si>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</si>
  <si>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</si>
  <si>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100616</t>
  </si>
  <si>
    <t>616</t>
  </si>
  <si>
    <t>INJ 10X2ML/100MG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</si>
  <si>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</si>
  <si>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</si>
  <si>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</si>
  <si>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</si>
  <si>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</si>
  <si>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</si>
  <si>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</si>
  <si>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</si>
  <si>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</si>
  <si>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</si>
  <si>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</si>
  <si>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</si>
  <si>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</si>
  <si>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</si>
  <si>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</si>
  <si>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</si>
  <si>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</si>
  <si>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</si>
  <si>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</si>
  <si>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</si>
  <si>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</si>
  <si>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</si>
  <si>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</si>
  <si>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</si>
  <si>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</si>
  <si>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DRM SOL 1X20ML 0.1%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</si>
  <si>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</si>
  <si>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</si>
  <si>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</si>
  <si>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</si>
  <si>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</si>
  <si>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</si>
  <si>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</si>
  <si>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</si>
  <si>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</si>
  <si>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</si>
  <si>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</si>
  <si>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</si>
  <si>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</si>
  <si>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</si>
  <si>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395850</t>
  </si>
  <si>
    <t>OptiLube lubrikační gel</t>
  </si>
  <si>
    <t>tuba 113g</t>
  </si>
  <si>
    <t>802327</t>
  </si>
  <si>
    <t>49781</t>
  </si>
  <si>
    <t>LITHIUM CHLORID 0.15 MMOL/ML LCO</t>
  </si>
  <si>
    <t>840813</t>
  </si>
  <si>
    <t>135844</t>
  </si>
  <si>
    <t>VOLUVEN 10% 500 ML</t>
  </si>
  <si>
    <t>INF. 10X500 ML</t>
  </si>
  <si>
    <t>850305</t>
  </si>
  <si>
    <t>Biopron9 tob.120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</si>
  <si>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</si>
  <si>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</si>
  <si>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</si>
  <si>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</si>
  <si>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</si>
  <si>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</si>
  <si>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110602</t>
  </si>
  <si>
    <t>10602</t>
  </si>
  <si>
    <t>TANTUM VERDE SPRAY</t>
  </si>
  <si>
    <t>ORM SPR 30ML 0.15%</t>
  </si>
  <si>
    <t>114989</t>
  </si>
  <si>
    <t>14989</t>
  </si>
  <si>
    <t>RIVOTRIL</t>
  </si>
  <si>
    <t>INJ 5X1ML/1MG+SOLV.</t>
  </si>
  <si>
    <t>159976</t>
  </si>
  <si>
    <t>59976</t>
  </si>
  <si>
    <t>ENAP 2.5MG</t>
  </si>
  <si>
    <t>TBL 30X2.5MG</t>
  </si>
  <si>
    <t>921545</t>
  </si>
  <si>
    <t>KL SOL.JARISCH 500 g FAGRON</t>
  </si>
  <si>
    <t>119570</t>
  </si>
  <si>
    <t>19570</t>
  </si>
  <si>
    <t>LAGOSA</t>
  </si>
  <si>
    <t>DRG 50X150MG</t>
  </si>
  <si>
    <t>13440</t>
  </si>
  <si>
    <t>RINGERŮV ROZTOK VIAFLO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</si>
  <si>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</si>
  <si>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</si>
  <si>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</si>
  <si>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</si>
  <si>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</si>
  <si>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</si>
  <si>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</si>
  <si>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921536</t>
  </si>
  <si>
    <t>KL RICINI OL. 500 g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</si>
  <si>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</si>
  <si>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</si>
  <si>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</si>
  <si>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</si>
  <si>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</si>
  <si>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</si>
  <si>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</si>
  <si>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</si>
  <si>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</si>
  <si>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</si>
  <si>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</si>
  <si>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847521</t>
  </si>
  <si>
    <t>Leros Meduňka n.s.</t>
  </si>
  <si>
    <t>20x1g</t>
  </si>
  <si>
    <t>157123</t>
  </si>
  <si>
    <t>METHOTREXAT EBEWE 10 MG TABLETY</t>
  </si>
  <si>
    <t>POR TBL NOB 50X10MG</t>
  </si>
  <si>
    <t>157871</t>
  </si>
  <si>
    <t>PARACETAMOL KABI 10 MG/ML</t>
  </si>
  <si>
    <t>INF SOL 10X50ML/500MG</t>
  </si>
  <si>
    <t>198190</t>
  </si>
  <si>
    <t>98190</t>
  </si>
  <si>
    <t>CYTEAL</t>
  </si>
  <si>
    <t>LIQ 1X250ML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</si>
  <si>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</si>
  <si>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</si>
  <si>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</si>
  <si>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</si>
  <si>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</si>
  <si>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</si>
  <si>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</si>
  <si>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</si>
  <si>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</si>
  <si>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</si>
  <si>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</si>
  <si>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</si>
  <si>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841318</t>
  </si>
  <si>
    <t>HBF Calcium panthotenát mast 100ml</t>
  </si>
  <si>
    <t>201992</t>
  </si>
  <si>
    <t>DETRALEX</t>
  </si>
  <si>
    <t>POR TBL FLM 120X500MG</t>
  </si>
  <si>
    <t>202701</t>
  </si>
  <si>
    <t>POR TBL ENT 90X20MG</t>
  </si>
  <si>
    <t>198054</t>
  </si>
  <si>
    <t>SANVAL 10 MG</t>
  </si>
  <si>
    <t>POR TBL FLM 20X10MG</t>
  </si>
  <si>
    <t>186204</t>
  </si>
  <si>
    <t>ISOPTIN 80 MG</t>
  </si>
  <si>
    <t>POR TBL FLM 50X80MG</t>
  </si>
  <si>
    <t>168650</t>
  </si>
  <si>
    <t>DEXDOR</t>
  </si>
  <si>
    <t>INF CNC SOL 5X2ML</t>
  </si>
  <si>
    <t>989970</t>
  </si>
  <si>
    <t>168651</t>
  </si>
  <si>
    <t>INF CNC SOL 25X2ML</t>
  </si>
  <si>
    <t>190968</t>
  </si>
  <si>
    <t>TRIPLIXAM 10 MG/2,5 MG/5 MG</t>
  </si>
  <si>
    <t>190973</t>
  </si>
  <si>
    <t>TRIPLIXAM 10 MG/2,5 MG/10 MG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</si>
  <si>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</si>
  <si>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</si>
  <si>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</si>
  <si>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</si>
  <si>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</si>
  <si>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</si>
  <si>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</si>
  <si>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</si>
  <si>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</si>
  <si>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</si>
  <si>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</si>
  <si>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</si>
  <si>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</si>
  <si>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203323</t>
  </si>
  <si>
    <t>DRM UNG 1X100GM 10%</t>
  </si>
  <si>
    <t>990413</t>
  </si>
  <si>
    <t>Catapresan inj.10x1ml/0.15mg</t>
  </si>
  <si>
    <t>215172</t>
  </si>
  <si>
    <t>KREON 25 000</t>
  </si>
  <si>
    <t>POR CPS ETD 50</t>
  </si>
  <si>
    <t>161371</t>
  </si>
  <si>
    <t>SUXAMETHONIUM CHLORID VUAB 100 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</si>
  <si>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</si>
  <si>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</si>
  <si>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</si>
  <si>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</si>
  <si>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</si>
  <si>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</si>
  <si>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</si>
  <si>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</si>
  <si>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</si>
  <si>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170533</t>
  </si>
  <si>
    <t>70533</t>
  </si>
  <si>
    <t>SUP 1X16MG</t>
  </si>
  <si>
    <t>129025</t>
  </si>
  <si>
    <t>INJ+INF EML 10X50ML/500MG</t>
  </si>
  <si>
    <t>215474</t>
  </si>
  <si>
    <t>EBRANTIL I.V.50</t>
  </si>
  <si>
    <t>INJ SOL 5X10ML/50MG</t>
  </si>
  <si>
    <t>214628</t>
  </si>
  <si>
    <t>VASOCARDIN 50</t>
  </si>
  <si>
    <t>POR TBL NOB 50X50MG</t>
  </si>
  <si>
    <t>202873</t>
  </si>
  <si>
    <t>HELICID 40 MG</t>
  </si>
  <si>
    <t>POR CPS ETD 7X4X40MG</t>
  </si>
  <si>
    <t>501555</t>
  </si>
  <si>
    <t>KL UNG. FRAMYKOIN 10G</t>
  </si>
  <si>
    <t>990916</t>
  </si>
  <si>
    <t>Dantrolen i.v. lag. 12x20mg</t>
  </si>
  <si>
    <t>990927</t>
  </si>
  <si>
    <t>Klysma salinické 135ml</t>
  </si>
  <si>
    <t>990947</t>
  </si>
  <si>
    <t>Klysma salinické 10x135ml</t>
  </si>
  <si>
    <t>214598</t>
  </si>
  <si>
    <t>FLAVOBION</t>
  </si>
  <si>
    <t>POR TBL FLM 50X70MG</t>
  </si>
  <si>
    <t>501567</t>
  </si>
  <si>
    <t>KL UNG.FRAMYKOIN</t>
  </si>
  <si>
    <t>10G</t>
  </si>
  <si>
    <t>990977</t>
  </si>
  <si>
    <t>VitA-POS oční mast 5g</t>
  </si>
  <si>
    <t>115268</t>
  </si>
  <si>
    <t>MEDUŇKOVÝ ČAJ Megafyt</t>
  </si>
  <si>
    <t xml:space="preserve">POR SPC 20x15mg </t>
  </si>
  <si>
    <t>501495</t>
  </si>
  <si>
    <t>RP CPS NITROFURANTOIN 100MG</t>
  </si>
  <si>
    <t>50 CPS</t>
  </si>
  <si>
    <t>843323</t>
  </si>
  <si>
    <t>Apotheke Ostropestřec 20x1,5g</t>
  </si>
  <si>
    <t>185625</t>
  </si>
  <si>
    <t>BRUFEN 400</t>
  </si>
  <si>
    <t>990465</t>
  </si>
  <si>
    <t>DrKonrad Cutozinc 10% spray 100ml</t>
  </si>
  <si>
    <t>197323</t>
  </si>
  <si>
    <t>ADDAVEN</t>
  </si>
  <si>
    <t>IVN INF CNC SOL 20X10ML</t>
  </si>
  <si>
    <t>846099</t>
  </si>
  <si>
    <t>Ostropestřec mariánský plod LEROS</t>
  </si>
  <si>
    <t>150g sypaný</t>
  </si>
  <si>
    <t>394129</t>
  </si>
  <si>
    <t>Pentacarinat 300inj sicc.5 x 300mg</t>
  </si>
  <si>
    <t>29938</t>
  </si>
  <si>
    <t>INF CNC SOL 10X5ML II</t>
  </si>
  <si>
    <t>216471</t>
  </si>
  <si>
    <t>CYCLO 3 FORT</t>
  </si>
  <si>
    <t>POR CPS DUR 30 II</t>
  </si>
  <si>
    <t>501583</t>
  </si>
  <si>
    <t>BODYSUN mycí a čistící pěna spray 500ml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</si>
  <si>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</si>
  <si>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</si>
  <si>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</si>
  <si>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</si>
  <si>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</si>
  <si>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</si>
  <si>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</si>
  <si>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</si>
  <si>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</si>
  <si>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</si>
  <si>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</si>
  <si>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</si>
  <si>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</si>
  <si>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</si>
  <si>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</si>
  <si>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</si>
  <si>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</si>
  <si>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</si>
  <si>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</si>
  <si>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</si>
  <si>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</si>
  <si>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</si>
  <si>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</si>
  <si>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</si>
  <si>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</si>
  <si>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</si>
  <si>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</si>
  <si>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</si>
  <si>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</si>
  <si>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</si>
  <si>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846338</t>
  </si>
  <si>
    <t>122685</t>
  </si>
  <si>
    <t>PRESTARIUM NEO COMBI 5mg/1,25mg</t>
  </si>
  <si>
    <t>848765</t>
  </si>
  <si>
    <t>107938</t>
  </si>
  <si>
    <t>INJ SOL 6X3ML/150MG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</si>
  <si>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</si>
  <si>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</si>
  <si>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</si>
  <si>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</si>
  <si>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</si>
  <si>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</si>
  <si>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</si>
  <si>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</si>
  <si>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</si>
  <si>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</si>
  <si>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</si>
  <si>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</si>
  <si>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</si>
  <si>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</si>
  <si>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</si>
  <si>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</si>
  <si>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</si>
  <si>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</si>
  <si>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</si>
  <si>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</si>
  <si>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</si>
  <si>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</si>
  <si>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</si>
  <si>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</si>
  <si>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</si>
  <si>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</si>
  <si>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</si>
  <si>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</si>
  <si>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</si>
  <si>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</si>
  <si>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</si>
  <si>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</si>
  <si>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</si>
  <si>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</si>
  <si>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</si>
  <si>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</si>
  <si>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</si>
  <si>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</si>
  <si>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</si>
  <si>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</si>
  <si>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POR TBL FLM 30X10MG</t>
  </si>
  <si>
    <t>849187</t>
  </si>
  <si>
    <t>111902</t>
  </si>
  <si>
    <t>NITRESAN 20 MG</t>
  </si>
  <si>
    <t>POR TBL NOB 30X20MG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</si>
  <si>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</si>
  <si>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</si>
  <si>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</si>
  <si>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</si>
  <si>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</si>
  <si>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</si>
  <si>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</si>
  <si>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</si>
  <si>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</si>
  <si>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</si>
  <si>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</si>
  <si>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</si>
  <si>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</si>
  <si>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</si>
  <si>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</si>
  <si>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</si>
  <si>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</si>
  <si>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</si>
  <si>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</si>
  <si>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</si>
  <si>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</si>
  <si>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</si>
  <si>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</si>
  <si>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</si>
  <si>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</si>
  <si>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</si>
  <si>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</si>
  <si>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</si>
  <si>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</si>
  <si>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</si>
  <si>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</si>
  <si>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</si>
  <si>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</si>
  <si>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</si>
  <si>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</si>
  <si>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</si>
  <si>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</si>
  <si>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</si>
  <si>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</si>
  <si>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</si>
  <si>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</si>
  <si>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</si>
  <si>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</si>
  <si>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</si>
  <si>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140362</t>
  </si>
  <si>
    <t>40362</t>
  </si>
  <si>
    <t>NIMBEX</t>
  </si>
  <si>
    <t>INJ SOL 5X10ML/20MG</t>
  </si>
  <si>
    <t>144641</t>
  </si>
  <si>
    <t>44641</t>
  </si>
  <si>
    <t>ZELDOX 60 MG</t>
  </si>
  <si>
    <t>CPS 30X60MG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</si>
  <si>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</si>
  <si>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</si>
  <si>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</si>
  <si>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</si>
  <si>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</si>
  <si>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</si>
  <si>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</si>
  <si>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184245</t>
  </si>
  <si>
    <t>LETROX 75</t>
  </si>
  <si>
    <t>POR TBL NOB 100X75MCG II</t>
  </si>
  <si>
    <t>115247</t>
  </si>
  <si>
    <t>15247</t>
  </si>
  <si>
    <t>SANDOSTATIN 0.2 MG/ML</t>
  </si>
  <si>
    <t>INJ SOL 1X5ML/1MG</t>
  </si>
  <si>
    <t>203097</t>
  </si>
  <si>
    <t>AMOKSIKLAV 1 G</t>
  </si>
  <si>
    <t>POR TBL FLM 21X1GM</t>
  </si>
  <si>
    <t>213477</t>
  </si>
  <si>
    <t>214427</t>
  </si>
  <si>
    <t>CONTROLOC I.V.</t>
  </si>
  <si>
    <t>INJ PLV SOL 1X40MG</t>
  </si>
  <si>
    <t>187427</t>
  </si>
  <si>
    <t>LETROX 100</t>
  </si>
  <si>
    <t>POR TBL NOB 100X100RG II</t>
  </si>
  <si>
    <t>50113006</t>
  </si>
  <si>
    <t>33525</t>
  </si>
  <si>
    <t>PULMOCARE 500 ML PŘÍCHUŤ VANILKA</t>
  </si>
  <si>
    <t>POR SOL 1X500ML</t>
  </si>
  <si>
    <t>153980</t>
  </si>
  <si>
    <t>OXEPA</t>
  </si>
  <si>
    <t>841569</t>
  </si>
  <si>
    <t>Fresubin hepa 15x500ml</t>
  </si>
  <si>
    <t>846016</t>
  </si>
  <si>
    <t>Nutrison Advanced Protison 500ml</t>
  </si>
  <si>
    <t>1X500ML</t>
  </si>
  <si>
    <t>990223</t>
  </si>
  <si>
    <t>NEPRO HP 500ml vanilková</t>
  </si>
  <si>
    <t>397803</t>
  </si>
  <si>
    <t>Fresubin 2 kcal HP Fibre 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</si>
  <si>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</si>
  <si>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</si>
  <si>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</si>
  <si>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</si>
  <si>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</si>
  <si>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</si>
  <si>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</si>
  <si>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</si>
  <si>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</si>
  <si>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</si>
  <si>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</si>
  <si>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</si>
  <si>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</si>
  <si>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</si>
  <si>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</si>
  <si>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</si>
  <si>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</si>
  <si>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</si>
  <si>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</si>
  <si>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</si>
  <si>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</si>
  <si>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</si>
  <si>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</si>
  <si>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</si>
  <si>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</si>
  <si>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</si>
  <si>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</si>
  <si>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</si>
  <si>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</si>
  <si>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</si>
  <si>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</si>
  <si>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</si>
  <si>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</si>
  <si>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</si>
  <si>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</si>
  <si>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</si>
  <si>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</si>
  <si>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</si>
  <si>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</si>
  <si>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</si>
  <si>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</si>
  <si>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</si>
  <si>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</si>
  <si>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</si>
  <si>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</si>
  <si>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</si>
  <si>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</si>
  <si>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</si>
  <si>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</si>
  <si>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</si>
  <si>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</si>
  <si>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</si>
  <si>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</si>
  <si>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</si>
  <si>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</si>
  <si>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</si>
  <si>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</si>
  <si>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</si>
  <si>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</si>
  <si>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33936</t>
  </si>
  <si>
    <t>NUTRIDRINK S PŘÍCHUTÍ BANÁNOVOU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</si>
  <si>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</si>
  <si>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</si>
  <si>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</si>
  <si>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</si>
  <si>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</si>
  <si>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</si>
  <si>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</si>
  <si>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</si>
  <si>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</si>
  <si>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</si>
  <si>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</si>
  <si>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</si>
  <si>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</si>
  <si>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</si>
  <si>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</si>
  <si>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</si>
  <si>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101076</t>
  </si>
  <si>
    <t>1076</t>
  </si>
  <si>
    <t>OPHTHALMO-FRAMYKOIN</t>
  </si>
  <si>
    <t>102427</t>
  </si>
  <si>
    <t>2427</t>
  </si>
  <si>
    <t>ENTIZOL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</si>
  <si>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</si>
  <si>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</si>
  <si>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</si>
  <si>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</si>
  <si>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</si>
  <si>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</si>
  <si>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</si>
  <si>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</si>
  <si>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</si>
  <si>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</si>
  <si>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</si>
  <si>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</si>
  <si>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</si>
  <si>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</si>
  <si>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</si>
  <si>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</si>
  <si>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</si>
  <si>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</si>
  <si>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</si>
  <si>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</si>
  <si>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</si>
  <si>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</si>
  <si>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</si>
  <si>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</si>
  <si>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</si>
  <si>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</si>
  <si>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</si>
  <si>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</si>
  <si>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</si>
  <si>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</si>
  <si>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849206</t>
  </si>
  <si>
    <t>162809</t>
  </si>
  <si>
    <t>Avelox 400mg/250ml inf.sol.1x250ml/400mg</t>
  </si>
  <si>
    <t>111706</t>
  </si>
  <si>
    <t>11706</t>
  </si>
  <si>
    <t>141515</t>
  </si>
  <si>
    <t>41515</t>
  </si>
  <si>
    <t>PIMAFUCORT</t>
  </si>
  <si>
    <t>CRM 1X15GM</t>
  </si>
  <si>
    <t>141146</t>
  </si>
  <si>
    <t>41146</t>
  </si>
  <si>
    <t>MACMIROR COMPLEX</t>
  </si>
  <si>
    <t>SUP VAG 12</t>
  </si>
  <si>
    <t>105113</t>
  </si>
  <si>
    <t>5113</t>
  </si>
  <si>
    <t>TARGOCID 400MG</t>
  </si>
  <si>
    <t>INJ SIC 1X400MG+SOL</t>
  </si>
  <si>
    <t>187200</t>
  </si>
  <si>
    <t>87200</t>
  </si>
  <si>
    <t>MAXIPIME 2GM</t>
  </si>
  <si>
    <t>INJ SIC 1X2GM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</si>
  <si>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</si>
  <si>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</si>
  <si>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</si>
  <si>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</si>
  <si>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</si>
  <si>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</si>
  <si>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</si>
  <si>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</si>
  <si>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</si>
  <si>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</si>
  <si>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</si>
  <si>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</si>
  <si>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</si>
  <si>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</si>
  <si>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</si>
  <si>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</si>
  <si>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</si>
  <si>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</si>
  <si>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</si>
  <si>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</si>
  <si>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</si>
  <si>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</si>
  <si>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</si>
  <si>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</si>
  <si>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</si>
  <si>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</si>
  <si>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</si>
  <si>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</si>
  <si>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</si>
  <si>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</si>
  <si>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</si>
  <si>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</si>
  <si>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</si>
  <si>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</si>
  <si>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</si>
  <si>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</si>
  <si>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</si>
  <si>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</si>
  <si>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</si>
  <si>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</si>
  <si>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</si>
  <si>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</si>
  <si>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</si>
  <si>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</si>
  <si>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</si>
  <si>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</si>
  <si>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</si>
  <si>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</si>
  <si>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</si>
  <si>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</si>
  <si>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</si>
  <si>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</si>
  <si>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</si>
  <si>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</si>
  <si>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</si>
  <si>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</si>
  <si>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</si>
  <si>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</si>
  <si>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</si>
  <si>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</si>
  <si>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</si>
  <si>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</si>
  <si>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183821</t>
  </si>
  <si>
    <t>ACEFA 1 G</t>
  </si>
  <si>
    <t>IMS+IVN INJ+INF PLV SOL 1X1GM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</si>
  <si>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</si>
  <si>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</si>
  <si>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</si>
  <si>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</si>
  <si>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</si>
  <si>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</si>
  <si>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</si>
  <si>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</si>
  <si>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</si>
  <si>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</si>
  <si>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</si>
  <si>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</si>
  <si>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</si>
  <si>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</si>
  <si>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</si>
  <si>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</si>
  <si>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</si>
  <si>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</si>
  <si>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</si>
  <si>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</si>
  <si>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</si>
  <si>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</si>
  <si>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</si>
  <si>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</si>
  <si>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</si>
  <si>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</si>
  <si>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</si>
  <si>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</si>
  <si>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</si>
  <si>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</si>
  <si>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</si>
  <si>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</si>
  <si>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</si>
  <si>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</si>
  <si>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</si>
  <si>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</si>
  <si>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</si>
  <si>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</si>
  <si>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</si>
  <si>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</si>
  <si>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</si>
  <si>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</si>
  <si>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</si>
  <si>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</si>
  <si>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</si>
  <si>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</si>
  <si>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</si>
  <si>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</si>
  <si>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</si>
  <si>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</si>
  <si>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</si>
  <si>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</si>
  <si>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</si>
  <si>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</si>
  <si>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</si>
  <si>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</si>
  <si>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</si>
  <si>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29980</t>
  </si>
  <si>
    <t>FLEBOGAMMA 10g DIF Grifols</t>
  </si>
  <si>
    <t>29979</t>
  </si>
  <si>
    <t>FLEBOGAMMA 5g DIFGrifols</t>
  </si>
  <si>
    <t>26042</t>
  </si>
  <si>
    <t>KIOVIG 10 g CZ Baxter</t>
  </si>
  <si>
    <t>0062464</t>
  </si>
  <si>
    <t>Haemocomplettan P 1000mg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</si>
  <si>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</si>
  <si>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</si>
  <si>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</si>
  <si>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</si>
  <si>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</si>
  <si>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</si>
  <si>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</si>
  <si>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0167960</t>
  </si>
  <si>
    <t>FLEBOGAMMA DIF 100 MG/ML</t>
  </si>
  <si>
    <t>IVN INF SOL 1X50ML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</si>
  <si>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</si>
  <si>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</si>
  <si>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</si>
  <si>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</si>
  <si>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</si>
  <si>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</si>
  <si>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</si>
  <si>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</si>
  <si>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</si>
  <si>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</si>
  <si>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</si>
  <si>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</si>
  <si>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</si>
  <si>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</si>
  <si>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</si>
  <si>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</si>
  <si>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</si>
  <si>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</si>
  <si>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</si>
  <si>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</si>
  <si>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</si>
  <si>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</si>
  <si>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</si>
  <si>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</si>
  <si>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</si>
  <si>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</si>
  <si>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</si>
  <si>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</si>
  <si>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</si>
  <si>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</si>
  <si>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</si>
  <si>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</si>
  <si>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</si>
  <si>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</si>
  <si>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</si>
  <si>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</si>
  <si>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396914</t>
  </si>
  <si>
    <t>52301</t>
  </si>
  <si>
    <t>AMINOPLASMAL HEPA-10%</t>
  </si>
  <si>
    <t>INF 10X500ML</t>
  </si>
  <si>
    <t>397297</t>
  </si>
  <si>
    <t>192101</t>
  </si>
  <si>
    <t>INTRALIPID 20 %</t>
  </si>
  <si>
    <t>INF 10X100ML-VAK</t>
  </si>
  <si>
    <t>151118</t>
  </si>
  <si>
    <t>IR  SMOFKABIVEN ELECTROLYTE FREE 4x1970</t>
  </si>
  <si>
    <t>4x1970 ml</t>
  </si>
  <si>
    <t>101125</t>
  </si>
  <si>
    <t>1125</t>
  </si>
  <si>
    <t>INJ 10X1ML/10MG</t>
  </si>
  <si>
    <t>149317</t>
  </si>
  <si>
    <t>49317</t>
  </si>
  <si>
    <t>CALCIUM GLUCONICUM 10% B.BRAUN</t>
  </si>
  <si>
    <t>INJ SOL 20X10ML</t>
  </si>
  <si>
    <t>186990</t>
  </si>
  <si>
    <t>86990</t>
  </si>
  <si>
    <t>ARDEAOSMOSOL MA 15 (Mannitol)</t>
  </si>
  <si>
    <t>100811</t>
  </si>
  <si>
    <t>811</t>
  </si>
  <si>
    <t>SANORIN</t>
  </si>
  <si>
    <t>LIQ 10ML 0.05%</t>
  </si>
  <si>
    <t>104071</t>
  </si>
  <si>
    <t>4071</t>
  </si>
  <si>
    <t>DITHIADEN</t>
  </si>
  <si>
    <t>INJ 10X2ML</t>
  </si>
  <si>
    <t>104344</t>
  </si>
  <si>
    <t>4344</t>
  </si>
  <si>
    <t>HYPNOMIDATE</t>
  </si>
  <si>
    <t>INJ 5X10ML/20MG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</si>
  <si>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</si>
  <si>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</si>
  <si>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</si>
  <si>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</si>
  <si>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</si>
  <si>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</si>
  <si>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</si>
  <si>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101681</t>
  </si>
  <si>
    <t>1681</t>
  </si>
  <si>
    <t>EMLA KREM 5%</t>
  </si>
  <si>
    <t>CRM 1X30GM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</si>
  <si>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</si>
  <si>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</si>
  <si>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</si>
  <si>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</si>
  <si>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</si>
  <si>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</si>
  <si>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</si>
  <si>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</si>
  <si>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</si>
  <si>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902074</t>
  </si>
  <si>
    <t>85278</t>
  </si>
  <si>
    <t>VOLULYTE 6%</t>
  </si>
  <si>
    <t>113441</t>
  </si>
  <si>
    <t>13441</t>
  </si>
  <si>
    <t>118656</t>
  </si>
  <si>
    <t>NALBUPHIN ORPHA</t>
  </si>
  <si>
    <t>INJ SOL 10X2ML</t>
  </si>
  <si>
    <t>190021</t>
  </si>
  <si>
    <t>90021</t>
  </si>
  <si>
    <t>MARCAINE SPINAL O.5%</t>
  </si>
  <si>
    <t>INJ 5X4ML 5MG/ML</t>
  </si>
  <si>
    <t>846826</t>
  </si>
  <si>
    <t>125002</t>
  </si>
  <si>
    <t>ESMERON INJ.SOL.10X5ML</t>
  </si>
  <si>
    <t>847180</t>
  </si>
  <si>
    <t>500225</t>
  </si>
  <si>
    <t>Bridion 100mg/ml inj.10x2ml/200mg</t>
  </si>
  <si>
    <t>13807</t>
  </si>
  <si>
    <t>4188</t>
  </si>
  <si>
    <t>SUPRANE</t>
  </si>
  <si>
    <t>INH LIQ VAP 1X240ML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</si>
  <si>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</si>
  <si>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</si>
  <si>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</si>
  <si>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</si>
  <si>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</si>
  <si>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</si>
  <si>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</si>
  <si>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</si>
  <si>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</si>
  <si>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</si>
  <si>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</si>
  <si>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</si>
  <si>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</si>
  <si>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</si>
  <si>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</si>
  <si>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</si>
  <si>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</si>
  <si>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</si>
  <si>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</si>
  <si>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</si>
  <si>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</si>
  <si>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842703</t>
  </si>
  <si>
    <t>Hypromeloza -P 10ml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</si>
  <si>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</si>
  <si>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</si>
  <si>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</si>
  <si>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</si>
  <si>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</si>
  <si>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</si>
  <si>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</si>
  <si>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</si>
  <si>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</si>
  <si>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990695</t>
  </si>
  <si>
    <t>Indulona Měsíčková 85ml</t>
  </si>
  <si>
    <t>990718</t>
  </si>
  <si>
    <t>Indulona Olivová 85ml</t>
  </si>
  <si>
    <t>990723</t>
  </si>
  <si>
    <t>Indulona Original 85ml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</si>
  <si>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</si>
  <si>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</si>
  <si>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</si>
  <si>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</si>
  <si>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</si>
  <si>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</si>
  <si>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154269</t>
  </si>
  <si>
    <t>INH LIQ VAP 6X240ML</t>
  </si>
  <si>
    <t>501596</t>
  </si>
  <si>
    <t>ECOLAV Výplach očí 100ml</t>
  </si>
  <si>
    <t>100 ml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</si>
  <si>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</si>
  <si>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</si>
  <si>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</si>
  <si>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</si>
  <si>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</si>
  <si>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</si>
  <si>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</si>
  <si>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</si>
  <si>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</si>
  <si>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</si>
  <si>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</si>
  <si>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</si>
  <si>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</si>
  <si>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</si>
  <si>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</si>
  <si>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</si>
  <si>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</si>
  <si>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</si>
  <si>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</si>
  <si>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</si>
  <si>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</si>
  <si>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INJ SOL 5X2.5ML/5MG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</si>
  <si>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</si>
  <si>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</si>
  <si>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</si>
  <si>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</si>
  <si>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</si>
  <si>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</si>
  <si>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</si>
  <si>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111635</t>
  </si>
  <si>
    <t>11635</t>
  </si>
  <si>
    <t>ONDANSETRON SANDOZ 8 MG POT TBL</t>
  </si>
  <si>
    <t>POR TBL FLM 10X8MG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</si>
  <si>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</si>
  <si>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</si>
  <si>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</si>
  <si>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</si>
  <si>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</si>
  <si>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</si>
  <si>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847713</t>
  </si>
  <si>
    <t>125526</t>
  </si>
  <si>
    <t>POR TBL FLM 100X400MG</t>
  </si>
  <si>
    <t>395851</t>
  </si>
  <si>
    <t>OptiLube Active lubrikační gel</t>
  </si>
  <si>
    <t>stříkačka 11ml</t>
  </si>
  <si>
    <t>107678</t>
  </si>
  <si>
    <t>INF CNC SOL 20X20ML</t>
  </si>
  <si>
    <t>110502</t>
  </si>
  <si>
    <t>10502</t>
  </si>
  <si>
    <t>ENTEROL</t>
  </si>
  <si>
    <t>POR CPS DUR10X250MG</t>
  </si>
  <si>
    <t>100810</t>
  </si>
  <si>
    <t>810</t>
  </si>
  <si>
    <t>SANORIN EMULSIO</t>
  </si>
  <si>
    <t>GTT NAS 10ML 0.1%</t>
  </si>
  <si>
    <t>105496</t>
  </si>
  <si>
    <t>5496</t>
  </si>
  <si>
    <t>ZODAC</t>
  </si>
  <si>
    <t>TBL OBD 60X10MG</t>
  </si>
  <si>
    <t>113024</t>
  </si>
  <si>
    <t>13024</t>
  </si>
  <si>
    <t>SEVORANE</t>
  </si>
  <si>
    <t>INH SOL 1X250ML</t>
  </si>
  <si>
    <t>119686</t>
  </si>
  <si>
    <t>NASIVIN 0,01%</t>
  </si>
  <si>
    <t>NAS GTT SOL 1X5ML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</si>
  <si>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</si>
  <si>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</si>
  <si>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</si>
  <si>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</si>
  <si>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</si>
  <si>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</si>
  <si>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</si>
  <si>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</si>
  <si>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</si>
  <si>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</si>
  <si>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</si>
  <si>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</si>
  <si>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</si>
  <si>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</si>
  <si>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0766 - KAR - pracoviště DK COS</t>
  </si>
  <si>
    <t>0731 - Klinika anesteziologie a resuscitace, JIP</t>
  </si>
  <si>
    <t>0762 - Klinika anesteziologie a resuscitace, operační sál</t>
  </si>
  <si>
    <t>0764 - Klinika anesteziologie a resuscitace, pracoviště C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</si>
  <si>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</si>
  <si>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</si>
  <si>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</si>
  <si>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</si>
  <si>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J01MA01 - Ofloxacin</t>
  </si>
  <si>
    <t>J01GB06 - Amikacin</t>
  </si>
  <si>
    <t>N03AX14 - Levetiracetam</t>
  </si>
  <si>
    <t>J01GB03 - Gentamicin</t>
  </si>
  <si>
    <t>J01CR01 - Ampicilin a enzymový inhibitor</t>
  </si>
  <si>
    <t>N05CD08 - Midazolam</t>
  </si>
  <si>
    <t>J01DB04 - Cefazolin</t>
  </si>
  <si>
    <t>J02AC03 - Vorikonazol</t>
  </si>
  <si>
    <t>B01AB06 - Nadroparin</t>
  </si>
  <si>
    <t>N03AX12 - Gabapentin</t>
  </si>
  <si>
    <t>C09AA04 - Perindopril</t>
  </si>
  <si>
    <t>J01XB01 - Kolistin</t>
  </si>
  <si>
    <t>C09AA05 - Ramipril</t>
  </si>
  <si>
    <t>A04AA01 - Ondansetron</t>
  </si>
  <si>
    <t>C09BA04 - Perindopril a diuretika</t>
  </si>
  <si>
    <t>J01FA09 - Klarithromycin</t>
  </si>
  <si>
    <t>C09BB04 - Perindopril a amlodipin</t>
  </si>
  <si>
    <t>J01MA14 - Moxifloxacin</t>
  </si>
  <si>
    <t>C10AA05 - Atorvastatin</t>
  </si>
  <si>
    <t>J01XX08 - Linezolid</t>
  </si>
  <si>
    <t>C10AA07 - Rosuvastatin</t>
  </si>
  <si>
    <t>C08CA08 - Nitrendipin</t>
  </si>
  <si>
    <t>H01CB02 - Oktreotid</t>
  </si>
  <si>
    <t>N02AX02 - Tramadol</t>
  </si>
  <si>
    <t>H02AB04 - Methylprednisolon</t>
  </si>
  <si>
    <t>C02AC05 - Moxonidin</t>
  </si>
  <si>
    <t>H03AA01 - Levothyroxin, sodná sůl</t>
  </si>
  <si>
    <t>A10AB05 - Inzulin aspart</t>
  </si>
  <si>
    <t>J01AA12 - Tigecyklin</t>
  </si>
  <si>
    <t>B01AC04 - Klopidogrel</t>
  </si>
  <si>
    <t>J01CA01 - Ampicilin</t>
  </si>
  <si>
    <t>J01XA01 - Vankomycin</t>
  </si>
  <si>
    <t>A07DA - Antipropulziva</t>
  </si>
  <si>
    <t>J01XD01 - Metronidazol</t>
  </si>
  <si>
    <t>J01CR02 - Amoxicilin a enzymový inhibitor</t>
  </si>
  <si>
    <t>J02AC01 - Flukonazol</t>
  </si>
  <si>
    <t>J01CR05 - Piperacilin a enzymový inhibitor</t>
  </si>
  <si>
    <t>J02AX06 - Anidulafungin</t>
  </si>
  <si>
    <t>L03AA02 - Filgrastim</t>
  </si>
  <si>
    <t>M03AC04 - Atrakurium</t>
  </si>
  <si>
    <t>M03AC11 - Cisatrakurium</t>
  </si>
  <si>
    <t>J01DC02 - Cefuroxim</t>
  </si>
  <si>
    <t>N01AH03 - Sufentanyl</t>
  </si>
  <si>
    <t>N05AE04 - Ziprasidon</t>
  </si>
  <si>
    <t>N03AG01 - Kyselina valproová</t>
  </si>
  <si>
    <t>N06AX11 - Mirtazapin</t>
  </si>
  <si>
    <t>C01BD01 - Amiodaron</t>
  </si>
  <si>
    <t>A06AD11 - Laktulóza</t>
  </si>
  <si>
    <t>J01DH02 - Meropenem</t>
  </si>
  <si>
    <t>J01DD01 - Cefotaxim</t>
  </si>
  <si>
    <t>N07CA01 - Betahistin</t>
  </si>
  <si>
    <t>R03AC02 - Salbutamol</t>
  </si>
  <si>
    <t>A03FA07 - Itopridum</t>
  </si>
  <si>
    <t>J01DD02 - Ceftazidim</t>
  </si>
  <si>
    <t>A02BC02 - Pantoprazol</t>
  </si>
  <si>
    <t>J01DD04 - Ceftriaxon</t>
  </si>
  <si>
    <t>H02AB04</t>
  </si>
  <si>
    <t>DEPO-MEDROL 40 MG/ML</t>
  </si>
  <si>
    <t>INJ SUS 1X1ML</t>
  </si>
  <si>
    <t>SOLU-MEDROL 40 MG/ML</t>
  </si>
  <si>
    <t>IMS+IVN INJ PSO LQF 40MG+1ML</t>
  </si>
  <si>
    <t>N02AX02</t>
  </si>
  <si>
    <t>INJ SOL 5X1ML</t>
  </si>
  <si>
    <t>A02BC02</t>
  </si>
  <si>
    <t>IVN INJ PLV SOL 1X40MG</t>
  </si>
  <si>
    <t>A03FA07</t>
  </si>
  <si>
    <t>A06AD11</t>
  </si>
  <si>
    <t>A07DA</t>
  </si>
  <si>
    <t>POR TBL NOB 20X2,5MG/0,025MG</t>
  </si>
  <si>
    <t>A10AB05</t>
  </si>
  <si>
    <t>NOVORAPID 100 JEDNOTEK/ML</t>
  </si>
  <si>
    <t>SDR+IVN INJ SOL 1X10ML</t>
  </si>
  <si>
    <t>B01AB06</t>
  </si>
  <si>
    <t>SDR+IVN INJ SOL 10X5ML</t>
  </si>
  <si>
    <t>B01AC04</t>
  </si>
  <si>
    <t>C01BD01</t>
  </si>
  <si>
    <t>IVN INJ SOL 6X3ML</t>
  </si>
  <si>
    <t>POR TBL NOB 30X200MG</t>
  </si>
  <si>
    <t>C02AC05</t>
  </si>
  <si>
    <t>MOXOSTAD 0,3 MG</t>
  </si>
  <si>
    <t>POR TBL FLM 30X0,3MG</t>
  </si>
  <si>
    <t>C08CA08</t>
  </si>
  <si>
    <t>C09AA04</t>
  </si>
  <si>
    <t>C09AA05</t>
  </si>
  <si>
    <t>POR TBL NOB 20X1,25MG</t>
  </si>
  <si>
    <t>C09BA04</t>
  </si>
  <si>
    <t>PRESTARIUM NEO COMBI 5 MG/1,25 MG</t>
  </si>
  <si>
    <t>C09BB04</t>
  </si>
  <si>
    <t>C10AA05</t>
  </si>
  <si>
    <t>SORTIS 10 MG</t>
  </si>
  <si>
    <t>SORTIS 20 MG</t>
  </si>
  <si>
    <t>SORTIS 40 MG</t>
  </si>
  <si>
    <t>POR TBL FLM 30X40MG</t>
  </si>
  <si>
    <t>C10AA07</t>
  </si>
  <si>
    <t>H01CB02</t>
  </si>
  <si>
    <t>SANDOSTATIN 0,1 MG/ML</t>
  </si>
  <si>
    <t>INJ SOL+INF CNC SOL 5X1ML</t>
  </si>
  <si>
    <t>SANDOSTATIN 0,2 MG/ML</t>
  </si>
  <si>
    <t>INJ SOL+INF CNC SOL 1X5ML</t>
  </si>
  <si>
    <t>SOLU-MEDROL 62,5 MG/ML</t>
  </si>
  <si>
    <t>IMS+IVN INJ PSO LQF 250MG+4ML</t>
  </si>
  <si>
    <t>IMS+IVN INJ PSO LQF 500MG+8ML</t>
  </si>
  <si>
    <t>H03AA01</t>
  </si>
  <si>
    <t>EUTHYROX 75 MIKROGRAMŮ</t>
  </si>
  <si>
    <t>POR TBL NOB 100X75RG</t>
  </si>
  <si>
    <t>EUTHYROX 50 MIKROGRAMŮ</t>
  </si>
  <si>
    <t>POR TBL NOB 100X50RG</t>
  </si>
  <si>
    <t>J01AA12</t>
  </si>
  <si>
    <t>IVN INF PLV SOL 10X50MG</t>
  </si>
  <si>
    <t>J01CA01</t>
  </si>
  <si>
    <t>IMS+IVN INJ PLV SOL 10X1000MG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</si>
  <si>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</si>
  <si>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</si>
  <si>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</si>
  <si>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</si>
  <si>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</si>
  <si>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POR TBL FLM 21</t>
  </si>
  <si>
    <t>AMOKSIKLAV 1,2 G</t>
  </si>
  <si>
    <t>IVN INJ+INF PLV SOL 5</t>
  </si>
  <si>
    <t>AMOKSIKLAV 625 MG</t>
  </si>
  <si>
    <t>J01CR05</t>
  </si>
  <si>
    <t>IVN INF PLV SOL 10</t>
  </si>
  <si>
    <t>J01DB04</t>
  </si>
  <si>
    <t>IMS+IVN INJ+INF PLV SOL 10X1GM</t>
  </si>
  <si>
    <t>J01DC02</t>
  </si>
  <si>
    <t>IMS+IVN INJ+INF PLV SOL 10X1,5</t>
  </si>
  <si>
    <t>J01DD01</t>
  </si>
  <si>
    <t>IMS+IVN INJ PLV SOL 1X1GM</t>
  </si>
  <si>
    <t>J01DD02</t>
  </si>
  <si>
    <t>CEFTAZIDIM KABI 2 G</t>
  </si>
  <si>
    <t>IVN INJ+INF PLV SOL 10X2GM</t>
  </si>
  <si>
    <t>J01DD04</t>
  </si>
  <si>
    <t>IVN INF PLV SOL 10X2GM</t>
  </si>
  <si>
    <t>J01DH02</t>
  </si>
  <si>
    <t>IVN INJ+INF PLV SOL 10X1GM</t>
  </si>
  <si>
    <t>J01FA09</t>
  </si>
  <si>
    <t>IVN INF PLV SOL 1X500MG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</si>
  <si>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</si>
  <si>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</si>
  <si>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</si>
  <si>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</si>
  <si>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</si>
  <si>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</si>
  <si>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</si>
  <si>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</si>
  <si>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J01MA14</t>
  </si>
  <si>
    <t>AVELOX 400 MG/250 ML INFUZNÍ ROZTOK</t>
  </si>
  <si>
    <t>IVN INF SOL 1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</si>
  <si>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</si>
  <si>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</si>
  <si>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</si>
  <si>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</si>
  <si>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</si>
  <si>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</si>
  <si>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</si>
  <si>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</si>
  <si>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J01XX08</t>
  </si>
  <si>
    <t>IVN INF SOL 10X300ML</t>
  </si>
  <si>
    <t>J02AC01</t>
  </si>
  <si>
    <t>IVN INF SOL 10X200ML</t>
  </si>
  <si>
    <t>J02AC03</t>
  </si>
  <si>
    <t>IVN INF PLV SOL 1X200MG</t>
  </si>
  <si>
    <t>J02AX06</t>
  </si>
  <si>
    <t>IVN INF PLV CSL 1X100MG</t>
  </si>
  <si>
    <t>L03AA02</t>
  </si>
  <si>
    <t>SDR+IVN INJ+INF SOL ISP 5X0,5M</t>
  </si>
  <si>
    <t>M03AC11</t>
  </si>
  <si>
    <t>IVN INJ SOL 5X10ML</t>
  </si>
  <si>
    <t>N01AH03</t>
  </si>
  <si>
    <t>SUFENTANIL TORREX 50 MIKROGRAMŮ/ML</t>
  </si>
  <si>
    <t>IVN+EPD INJ SOL 5X5ML</t>
  </si>
  <si>
    <t>N03AG01</t>
  </si>
  <si>
    <t>IVN INJ PSO LQF 4+4X4ML</t>
  </si>
  <si>
    <t>DEPAKINE CHRONO 500 MG SÉCABLE</t>
  </si>
  <si>
    <t>POR TBL RET 30X500MG</t>
  </si>
  <si>
    <t>N03AX12</t>
  </si>
  <si>
    <t>NEURONTIN 100 MG</t>
  </si>
  <si>
    <t>POR CPS DUR 20X100MG</t>
  </si>
  <si>
    <t>NEURONTIN 300 MG</t>
  </si>
  <si>
    <t>POR CPS DUR 50X300MG</t>
  </si>
  <si>
    <t>N03AX14</t>
  </si>
  <si>
    <t>INF CNC SOL 10X5ML I</t>
  </si>
  <si>
    <t>N05AE04</t>
  </si>
  <si>
    <t>POR CPS DUR 30X60MG</t>
  </si>
  <si>
    <t>N05CD08</t>
  </si>
  <si>
    <t>MIDAZOLAM TORREX 5 MG/ML</t>
  </si>
  <si>
    <t>IMS+IVN INJ SOL 10X1ML</t>
  </si>
  <si>
    <t>IMS+IVN INJ SOL 10X10ML</t>
  </si>
  <si>
    <t>INJ SOL 5X3ML</t>
  </si>
  <si>
    <t>N06AX11</t>
  </si>
  <si>
    <t>N07CA01</t>
  </si>
  <si>
    <t>R03AC02</t>
  </si>
  <si>
    <t>V06XX</t>
  </si>
  <si>
    <t>NUTRISON PROTEIN PLUS MULTI FIBRE</t>
  </si>
  <si>
    <t>NUTRISON ADVANCED DIASON LOW ENERGY</t>
  </si>
  <si>
    <t>NUTRIDRINK CREME S PŘÍCHUTÍ LESNÍHO OVOCE</t>
  </si>
  <si>
    <t>NUTRIDRINK BALÍČEK 5 + 1</t>
  </si>
  <si>
    <t>A04AA01</t>
  </si>
  <si>
    <t>ONDANSETRON SANDOZ 8 MG POTAHOVANÉ TABLETY</t>
  </si>
  <si>
    <t>ONDANSETRON B. BRAUN 2 MG/ML INJEKČNÍ ROZTOK</t>
  </si>
  <si>
    <t>IMS+IVN INJ SOL 20X4ML II</t>
  </si>
  <si>
    <t>IVN INJ SOL 5X4ML</t>
  </si>
  <si>
    <t>M03AC04</t>
  </si>
  <si>
    <t>IVN INJ SOL 5X5ML</t>
  </si>
  <si>
    <t>IVN INJ SOL 5X2,5ML</t>
  </si>
  <si>
    <t>N01AB08</t>
  </si>
  <si>
    <t>INH LIQ VAP 1X250MLX100%</t>
  </si>
  <si>
    <t>SUFENTANIL TORREX 5 MIKROGRAMŮ/ML</t>
  </si>
  <si>
    <t>IVN+EPD INJ SOL 5X2ML</t>
  </si>
  <si>
    <t>IVN+EPD INJ SOL 5X10ML</t>
  </si>
  <si>
    <t>MIDAZOLAM TORREX 1 MG/ML</t>
  </si>
  <si>
    <t>IMS+IVN INJ SOL 10X2ML</t>
  </si>
  <si>
    <t>IMS+IVN INJ SOL 10X5ML</t>
  </si>
  <si>
    <t>INH SUS PSS 200X100RG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</si>
  <si>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</si>
  <si>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</si>
  <si>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</si>
  <si>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</si>
  <si>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</si>
  <si>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</si>
  <si>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</si>
  <si>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</si>
  <si>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</si>
  <si>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</si>
  <si>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</si>
  <si>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</si>
  <si>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</si>
  <si>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</si>
  <si>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</si>
  <si>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</si>
  <si>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</si>
  <si>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</si>
  <si>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</si>
  <si>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</si>
  <si>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Dostálová Kateřina</t>
  </si>
  <si>
    <t>Doubravská Lenka</t>
  </si>
  <si>
    <t>Fritscherová Šárka</t>
  </si>
  <si>
    <t>Gabrhelík Tomáš</t>
  </si>
  <si>
    <t>Görcs Roland</t>
  </si>
  <si>
    <t>Havlíková Jana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</si>
  <si>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</si>
  <si>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</si>
  <si>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</si>
  <si>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</si>
  <si>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</si>
  <si>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</si>
  <si>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</si>
  <si>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</si>
  <si>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</si>
  <si>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</si>
  <si>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</si>
  <si>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</si>
  <si>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Špaňhel Jiří</t>
  </si>
  <si>
    <t>Vlček Jiří</t>
  </si>
  <si>
    <t>Vychodilová Ivana</t>
  </si>
  <si>
    <t>Hudeček Martin</t>
  </si>
  <si>
    <t>Drašková Michaela</t>
  </si>
  <si>
    <t>Amanatidu Anny</t>
  </si>
  <si>
    <t>Fritschová Eva</t>
  </si>
  <si>
    <t>Bertová Barbora</t>
  </si>
  <si>
    <t>Skácel Monika</t>
  </si>
  <si>
    <t>Frančáková Jana</t>
  </si>
  <si>
    <t>Uvízl Radovan</t>
  </si>
  <si>
    <t>Krch David</t>
  </si>
  <si>
    <t>Hrnčiříková Pavla</t>
  </si>
  <si>
    <t>Zlámalová Jolana</t>
  </si>
  <si>
    <t>Cetirizin</t>
  </si>
  <si>
    <t>66030</t>
  </si>
  <si>
    <t>Klarithromycin</t>
  </si>
  <si>
    <t>32546</t>
  </si>
  <si>
    <t>KLACID SR</t>
  </si>
  <si>
    <t>POR TBL RET 14X500MG-DOUBLE BL</t>
  </si>
  <si>
    <t>Levocetirizin</t>
  </si>
  <si>
    <t>124343</t>
  </si>
  <si>
    <t>CEZERA 5 MG</t>
  </si>
  <si>
    <t>POR TBL FLM 30X5MG</t>
  </si>
  <si>
    <t>Omeprazol</t>
  </si>
  <si>
    <t>25366</t>
  </si>
  <si>
    <t>POR CPS ETD 90X20MG</t>
  </si>
  <si>
    <t>Pseudoefedrin, kombinace</t>
  </si>
  <si>
    <t>202896</t>
  </si>
  <si>
    <t>CLARINASE REPETABS</t>
  </si>
  <si>
    <t>POR TBL PRO 30 II</t>
  </si>
  <si>
    <t>Perindopril a amlodipin</t>
  </si>
  <si>
    <t>124133</t>
  </si>
  <si>
    <t>POR TBL NOB 90</t>
  </si>
  <si>
    <t>Bisoprolol</t>
  </si>
  <si>
    <t>94164</t>
  </si>
  <si>
    <t>CONCOR 5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</si>
  <si>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</si>
  <si>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</si>
  <si>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</si>
  <si>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</si>
  <si>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</si>
  <si>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</si>
  <si>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</si>
  <si>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</si>
  <si>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191949</t>
  </si>
  <si>
    <t>POR TBL RET 14 I</t>
  </si>
  <si>
    <t>Citalopram</t>
  </si>
  <si>
    <t>94948</t>
  </si>
  <si>
    <t>SEROPRAM 20 MG</t>
  </si>
  <si>
    <t>POR TBL FLM 28X20MG</t>
  </si>
  <si>
    <t>Dosulepin</t>
  </si>
  <si>
    <t>4207</t>
  </si>
  <si>
    <t>PROTHIADEN 25</t>
  </si>
  <si>
    <t>POR TBL OBD 30X25MG</t>
  </si>
  <si>
    <t>Erdostein</t>
  </si>
  <si>
    <t>199680</t>
  </si>
  <si>
    <t>ERDOMED</t>
  </si>
  <si>
    <t>POR CPS DUR 60X300MG</t>
  </si>
  <si>
    <t>Chlorid draselný</t>
  </si>
  <si>
    <t>17189</t>
  </si>
  <si>
    <t>KALIUM CHLORATUM BIOMEDICA</t>
  </si>
  <si>
    <t>POR TBL ENT 100X500MG</t>
  </si>
  <si>
    <t>Cholekalciferol</t>
  </si>
  <si>
    <t>POR GTT SOL 1X10ML</t>
  </si>
  <si>
    <t>Nimesulid</t>
  </si>
  <si>
    <t>12892</t>
  </si>
  <si>
    <t>POR TBL NOB 30X100MG</t>
  </si>
  <si>
    <t>Pantoprazol</t>
  </si>
  <si>
    <t>119688</t>
  </si>
  <si>
    <t>CONTROLOC 40 MG</t>
  </si>
  <si>
    <t>POR TBL ENT 100X40MG I</t>
  </si>
  <si>
    <t>Prednison</t>
  </si>
  <si>
    <t>2963</t>
  </si>
  <si>
    <t>PREDNISON 20 LÉČIVA</t>
  </si>
  <si>
    <t>POR TBL NOB 20X20MG</t>
  </si>
  <si>
    <t>Tofisopam</t>
  </si>
  <si>
    <t>3796</t>
  </si>
  <si>
    <t>GRANDAXIN</t>
  </si>
  <si>
    <t>POR TBL NOB 20X50MG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</si>
  <si>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</si>
  <si>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</si>
  <si>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</si>
  <si>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</si>
  <si>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</si>
  <si>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</si>
  <si>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</si>
  <si>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Amoxicilin a enzymový inhibitor</t>
  </si>
  <si>
    <t>99366</t>
  </si>
  <si>
    <t>AMOKSIKLAV 457 MG/5 ML</t>
  </si>
  <si>
    <t>POR PLV SUS 70ML</t>
  </si>
  <si>
    <t>132654</t>
  </si>
  <si>
    <t>POR TBL FLM 14</t>
  </si>
  <si>
    <t>Hydrokortison-butyrát</t>
  </si>
  <si>
    <t>62047</t>
  </si>
  <si>
    <t>LOCOID LIPOCREAM 0,1%</t>
  </si>
  <si>
    <t>DRM CRM 1X30GM</t>
  </si>
  <si>
    <t>9305</t>
  </si>
  <si>
    <t>LOCOID 0,1%</t>
  </si>
  <si>
    <t>62806</t>
  </si>
  <si>
    <t>XYZAL 0,5 MG/ML PERORÁLNÍ ROZTOK</t>
  </si>
  <si>
    <t>Měkký parafin a tukové produkty</t>
  </si>
  <si>
    <t>Urea</t>
  </si>
  <si>
    <t>16462</t>
  </si>
  <si>
    <t>EXCIPIAL U LIPOLOTIO</t>
  </si>
  <si>
    <t>DRM EML 1X200ML</t>
  </si>
  <si>
    <t>Diklofenak</t>
  </si>
  <si>
    <t>119672</t>
  </si>
  <si>
    <t>DICLOFENAC DUO PHARMASWISS 75 MG</t>
  </si>
  <si>
    <t>POR CPS RDR 30X75MG I</t>
  </si>
  <si>
    <t>Hořčík (různé sole v kombinaci)</t>
  </si>
  <si>
    <t>POR GRA SOL SCC 30X365MG</t>
  </si>
  <si>
    <t>25363</t>
  </si>
  <si>
    <t>HELICID 10 ZENTIVA</t>
  </si>
  <si>
    <t>POR CPS ETD 90X10MG</t>
  </si>
  <si>
    <t>Vinpocetin</t>
  </si>
  <si>
    <t>10253</t>
  </si>
  <si>
    <t>CAVINTON FORTE</t>
  </si>
  <si>
    <t>POR TBL NOB 90X10MG</t>
  </si>
  <si>
    <t>Zolpidem</t>
  </si>
  <si>
    <t>198058</t>
  </si>
  <si>
    <t>POR TBL FLM 100X10MG</t>
  </si>
  <si>
    <t>Betamethason a antibiotika</t>
  </si>
  <si>
    <t>83973</t>
  </si>
  <si>
    <t>FUCICORT</t>
  </si>
  <si>
    <t>DRM CRM 1X15GM</t>
  </si>
  <si>
    <t>Jiná</t>
  </si>
  <si>
    <t>84245</t>
  </si>
  <si>
    <t>Jiný</t>
  </si>
  <si>
    <t>Jiná antihistaminika pro systémovou aplikaci</t>
  </si>
  <si>
    <t>2479</t>
  </si>
  <si>
    <t>POR TBL NOB 20X2MG</t>
  </si>
  <si>
    <t>Kyselina askorbová (vitamin C)</t>
  </si>
  <si>
    <t>ACIDUM ASCORBICUM BIOTIKA</t>
  </si>
  <si>
    <t>INJ SOL 5X5ML</t>
  </si>
  <si>
    <t>Levothyroxin, sodná sůl</t>
  </si>
  <si>
    <t>47141</t>
  </si>
  <si>
    <t>LETROX 50</t>
  </si>
  <si>
    <t>POR TBL NOB 100X50RG I</t>
  </si>
  <si>
    <t>Mirtazapin</t>
  </si>
  <si>
    <t>17685</t>
  </si>
  <si>
    <t>MIRZATEN 30 MG</t>
  </si>
  <si>
    <t>POR TBL FLM 30X30MG</t>
  </si>
  <si>
    <t>25365</t>
  </si>
  <si>
    <t>269</t>
  </si>
  <si>
    <t>PREDNISON 5 LÉČIVA</t>
  </si>
  <si>
    <t>POR TBL NOB 20X5MG</t>
  </si>
  <si>
    <t>Cefotaxim</t>
  </si>
  <si>
    <t>Bromazepam</t>
  </si>
  <si>
    <t>Dihydrokodein</t>
  </si>
  <si>
    <t>41821</t>
  </si>
  <si>
    <t>DHC CONTINUS 120 MG</t>
  </si>
  <si>
    <t>POR TBL RET 60X120MG</t>
  </si>
  <si>
    <t>41822</t>
  </si>
  <si>
    <t>POR TBL RET 60X120MG B</t>
  </si>
  <si>
    <t>Piroxikam</t>
  </si>
  <si>
    <t>49522</t>
  </si>
  <si>
    <t>FLAMEXIN</t>
  </si>
  <si>
    <t>Rosuvastatin</t>
  </si>
  <si>
    <t>148072</t>
  </si>
  <si>
    <t>ROSUCARD 20 MG POTAHOVANÉ TABLETY</t>
  </si>
  <si>
    <t>Tizanidin</t>
  </si>
  <si>
    <t>16051</t>
  </si>
  <si>
    <t>SIRDALUD 2 MG</t>
  </si>
  <si>
    <t>POR TBL NOB 30X2MG</t>
  </si>
  <si>
    <t>Tramadol</t>
  </si>
  <si>
    <t>42780</t>
  </si>
  <si>
    <t>TRALGIT SR 200</t>
  </si>
  <si>
    <t>Azithromycin</t>
  </si>
  <si>
    <t>45010</t>
  </si>
  <si>
    <t>AZITROMYCIN SANDOZ 500 MG</t>
  </si>
  <si>
    <t>POR TBL FLM 3X500MG</t>
  </si>
  <si>
    <t>17433</t>
  </si>
  <si>
    <t>CITALEC 20 ZENTIVA</t>
  </si>
  <si>
    <t>POR TBL FLM 60X20MG</t>
  </si>
  <si>
    <t>Dexamethason</t>
  </si>
  <si>
    <t>21698</t>
  </si>
  <si>
    <t>DEXAMETHASONE WZF POLFA</t>
  </si>
  <si>
    <t>OPH GTT SUS 1X5ML PE</t>
  </si>
  <si>
    <t>Dexamethason a antiinfektiva</t>
  </si>
  <si>
    <t>2546</t>
  </si>
  <si>
    <t>MAXITROL</t>
  </si>
  <si>
    <t>OPH GTT SUS 1X5ML</t>
  </si>
  <si>
    <t>57866</t>
  </si>
  <si>
    <t>TOBRADEX</t>
  </si>
  <si>
    <t>OPH GTT SUS 5ML</t>
  </si>
  <si>
    <t>Esomeprazol</t>
  </si>
  <si>
    <t>180063</t>
  </si>
  <si>
    <t>HELIDES 40 MG ENTEROSOLVENTNÍ TVRDÉ TOBOLKY</t>
  </si>
  <si>
    <t>POR CPS ETD 90X40MG</t>
  </si>
  <si>
    <t>Indometacin</t>
  </si>
  <si>
    <t>RCT SUP 10X100MG</t>
  </si>
  <si>
    <t>Kyselina acetylsalicylová</t>
  </si>
  <si>
    <t>151142</t>
  </si>
  <si>
    <t>ANOPYRIN 100 MG</t>
  </si>
  <si>
    <t>Kyselina tiaprofenová</t>
  </si>
  <si>
    <t>96484</t>
  </si>
  <si>
    <t>SURGAM LÉČIVA</t>
  </si>
  <si>
    <t>POR TBL NOB 20X300MG</t>
  </si>
  <si>
    <t>12893</t>
  </si>
  <si>
    <t>POR TBL NOB 60X100MG</t>
  </si>
  <si>
    <t>POR GRA SUS 30X100MG I</t>
  </si>
  <si>
    <t>115318</t>
  </si>
  <si>
    <t>122114</t>
  </si>
  <si>
    <t>APO-OME 20</t>
  </si>
  <si>
    <t>POR CPS ETD 100X20MG</t>
  </si>
  <si>
    <t>Salbutamol</t>
  </si>
  <si>
    <t>Itopridum</t>
  </si>
  <si>
    <t>166760</t>
  </si>
  <si>
    <t>POR TBL FLM 100X50MG</t>
  </si>
  <si>
    <t>Acebutolol</t>
  </si>
  <si>
    <t>125523</t>
  </si>
  <si>
    <t>APO-ACEBUTOL</t>
  </si>
  <si>
    <t>Hydrochlorothiazid a kalium šetřící diuretika</t>
  </si>
  <si>
    <t>76708</t>
  </si>
  <si>
    <t>Metoprolol</t>
  </si>
  <si>
    <t>132559</t>
  </si>
  <si>
    <t>122110</t>
  </si>
  <si>
    <t>POR CPS ETD 7X20MG</t>
  </si>
  <si>
    <t>Ramipril</t>
  </si>
  <si>
    <t>51712</t>
  </si>
  <si>
    <t>RAMIPRIL ACTAVIS 10 MG</t>
  </si>
  <si>
    <t>Jiná antibiotika pro lokální aplikaci</t>
  </si>
  <si>
    <t>55760</t>
  </si>
  <si>
    <t>PAMYCON NA PŘÍPRAVU KAPEK</t>
  </si>
  <si>
    <t>DRM PLV SOL 10</t>
  </si>
  <si>
    <t>132601</t>
  </si>
  <si>
    <t>132764</t>
  </si>
  <si>
    <t>132802</t>
  </si>
  <si>
    <t>Eletriptan</t>
  </si>
  <si>
    <t>59768</t>
  </si>
  <si>
    <t>RELPAX 80 MG</t>
  </si>
  <si>
    <t>POR TBL FLM 2X80MG-ACL</t>
  </si>
  <si>
    <t>59769</t>
  </si>
  <si>
    <t>POR TBL FLM 2X80MG-AL</t>
  </si>
  <si>
    <t>9307</t>
  </si>
  <si>
    <t>LOCOID 0,1% LOTION</t>
  </si>
  <si>
    <t>DRM SOL 1X30ML</t>
  </si>
  <si>
    <t>137175</t>
  </si>
  <si>
    <t>POR TBL FLM 50X5MG</t>
  </si>
  <si>
    <t>Makrogol</t>
  </si>
  <si>
    <t>POR PLV SOL 4X64GM</t>
  </si>
  <si>
    <t>Medroxyprogesteron a estrogen</t>
  </si>
  <si>
    <t>14628</t>
  </si>
  <si>
    <t>DIVINA</t>
  </si>
  <si>
    <t>POR TBL NOB 3X21</t>
  </si>
  <si>
    <t>BETALOC SR 200 MG</t>
  </si>
  <si>
    <t>POR TBL PRO 100X200MG</t>
  </si>
  <si>
    <t>Perindopril</t>
  </si>
  <si>
    <t>101233</t>
  </si>
  <si>
    <t>PRESTARIUM NEO FORTE</t>
  </si>
  <si>
    <t>POR TBL FLM 90X10MG</t>
  </si>
  <si>
    <t>Perindopril a diuretika</t>
  </si>
  <si>
    <t>162012</t>
  </si>
  <si>
    <t>PRESTARIUM NEO COMBI 10 MG/2,5 MG</t>
  </si>
  <si>
    <t>Ramipril a diuretika</t>
  </si>
  <si>
    <t>51405</t>
  </si>
  <si>
    <t>AMPRILAN H 5 MG/25 MG</t>
  </si>
  <si>
    <t>16286</t>
  </si>
  <si>
    <t>STILNOX</t>
  </si>
  <si>
    <t>5951</t>
  </si>
  <si>
    <t>Atorvastatin</t>
  </si>
  <si>
    <t>19591</t>
  </si>
  <si>
    <t>TORVACARD 10</t>
  </si>
  <si>
    <t>212694</t>
  </si>
  <si>
    <t>SUMAMED 500 MG</t>
  </si>
  <si>
    <t>Indapamid</t>
  </si>
  <si>
    <t>INDAP 2,5 MG</t>
  </si>
  <si>
    <t>POR TBL NOB 30X2,5MG</t>
  </si>
  <si>
    <t>158279</t>
  </si>
  <si>
    <t>INDAP 0,625 MG</t>
  </si>
  <si>
    <t>POR TBL NOB 30X0,625MG</t>
  </si>
  <si>
    <t>Sotalol</t>
  </si>
  <si>
    <t>49014</t>
  </si>
  <si>
    <t>SOTAHEXAL 80</t>
  </si>
  <si>
    <t>POR TBL NOB 100X80MG</t>
  </si>
  <si>
    <t>49012</t>
  </si>
  <si>
    <t>POR TBL NOB 20X80MG</t>
  </si>
  <si>
    <t>Telmisartan a amlodipin</t>
  </si>
  <si>
    <t>167855</t>
  </si>
  <si>
    <t>TWYNSTA 80 MG/5 MG</t>
  </si>
  <si>
    <t>POR TBL NOB 90X1</t>
  </si>
  <si>
    <t>Enoxaparin</t>
  </si>
  <si>
    <t>115401</t>
  </si>
  <si>
    <t>CLEXANE</t>
  </si>
  <si>
    <t>SDR+IVN INJ SOL ISP 10X0,4ML</t>
  </si>
  <si>
    <t>125287</t>
  </si>
  <si>
    <t>SDR+IVN INJ SOL ISP 50X0,4ML</t>
  </si>
  <si>
    <t>Furosemid</t>
  </si>
  <si>
    <t>POR TBL NOB 50X40MG</t>
  </si>
  <si>
    <t>56805</t>
  </si>
  <si>
    <t>POR TBL NOB 100X40MG</t>
  </si>
  <si>
    <t>Kaptopril</t>
  </si>
  <si>
    <t>107856</t>
  </si>
  <si>
    <t>TENSIOMIN 50 MG</t>
  </si>
  <si>
    <t>POR TBL NOB 30X50MG</t>
  </si>
  <si>
    <t>Karvedilol</t>
  </si>
  <si>
    <t>102596</t>
  </si>
  <si>
    <t>CARVESAN 6,25</t>
  </si>
  <si>
    <t>POR TBL NOB 30X6,25MG</t>
  </si>
  <si>
    <t>102600</t>
  </si>
  <si>
    <t>POR TBL NOB 100X6,25MG</t>
  </si>
  <si>
    <t>Ketoprofen</t>
  </si>
  <si>
    <t>16287</t>
  </si>
  <si>
    <t>FASTUM GEL</t>
  </si>
  <si>
    <t>DRM GEL 1X100GM</t>
  </si>
  <si>
    <t>Memantin</t>
  </si>
  <si>
    <t>26504</t>
  </si>
  <si>
    <t>POR TBL FLM 30X10MG I</t>
  </si>
  <si>
    <t>26505</t>
  </si>
  <si>
    <t>POR TBL FLM 50X10MG I</t>
  </si>
  <si>
    <t>Mesalazin</t>
  </si>
  <si>
    <t>192090</t>
  </si>
  <si>
    <t>PENTASA SLOW RELEASE TABLETS 500 MG</t>
  </si>
  <si>
    <t>POR TBL RET 100X500MG</t>
  </si>
  <si>
    <t>86616</t>
  </si>
  <si>
    <t>POR TBL PRO 100X500MG</t>
  </si>
  <si>
    <t>Spironolakton</t>
  </si>
  <si>
    <t>46755</t>
  </si>
  <si>
    <t>VEROSPIRON 50 MG</t>
  </si>
  <si>
    <t>POR CPS DUR 30X50MG</t>
  </si>
  <si>
    <t>Sultamicilin</t>
  </si>
  <si>
    <t>17149</t>
  </si>
  <si>
    <t>POR TBL FLM 12X375MG</t>
  </si>
  <si>
    <t>214604</t>
  </si>
  <si>
    <t>HYPNOGEN</t>
  </si>
  <si>
    <t>Tamsulosin a solifenacin</t>
  </si>
  <si>
    <t>197785</t>
  </si>
  <si>
    <t>URIZIA 6 MG/0,4 MG TABLETY S ŘÍZENÝM UVOLŇOVÁNÍM</t>
  </si>
  <si>
    <t>POR TBL RET 60X6MG/0,4MG</t>
  </si>
  <si>
    <t>155686</t>
  </si>
  <si>
    <t>ZYRTEC</t>
  </si>
  <si>
    <t>155685</t>
  </si>
  <si>
    <t>POR TBL FLM 50X10MG</t>
  </si>
  <si>
    <t>Hydrogenované námelové alkaloidy</t>
  </si>
  <si>
    <t>91032</t>
  </si>
  <si>
    <t>SECATOXIN FORTE</t>
  </si>
  <si>
    <t>POR GTT SOL 1X25ML</t>
  </si>
  <si>
    <t>Klíšťová encefalitida, inaktivovaný celý virus</t>
  </si>
  <si>
    <t>55111</t>
  </si>
  <si>
    <t>FSME-IMMUN 0,5 ML</t>
  </si>
  <si>
    <t>IMS INJ SUS ISP 1X0,5ML + INTJ</t>
  </si>
  <si>
    <t>Levodopa a inhibitor dekarboxylázy</t>
  </si>
  <si>
    <t>45239</t>
  </si>
  <si>
    <t>POR TBL NOB 30X100MG/25MG</t>
  </si>
  <si>
    <t>Pitofenon a analgetika</t>
  </si>
  <si>
    <t>163145</t>
  </si>
  <si>
    <t>99600</t>
  </si>
  <si>
    <t>95560</t>
  </si>
  <si>
    <t>POR CPS DUR 30X300MG</t>
  </si>
  <si>
    <t>Aceklofenak</t>
  </si>
  <si>
    <t>191730</t>
  </si>
  <si>
    <t>BIOFENAC 100 MG POTAHOVANÉ TABLETY</t>
  </si>
  <si>
    <t>POR TBL FLM 60X100MG</t>
  </si>
  <si>
    <t>Alprazolam</t>
  </si>
  <si>
    <t>90957</t>
  </si>
  <si>
    <t>XANAX 0,25 MG</t>
  </si>
  <si>
    <t>POR TBL NOB 30X0,25MG</t>
  </si>
  <si>
    <t>Jiná imunostimulancia</t>
  </si>
  <si>
    <t>17802</t>
  </si>
  <si>
    <t>BRONCHO-VAXOM PRO ADULTIS</t>
  </si>
  <si>
    <t>POR CPS DUR 30X7MG</t>
  </si>
  <si>
    <t>Klotrimazol</t>
  </si>
  <si>
    <t>13798</t>
  </si>
  <si>
    <t>CANESTEN KRÉM</t>
  </si>
  <si>
    <t>DRM CRM 1X20GM/200MG</t>
  </si>
  <si>
    <t>187425</t>
  </si>
  <si>
    <t>POR TBL NOB 100X50RG II</t>
  </si>
  <si>
    <t>109415</t>
  </si>
  <si>
    <t>NOLPAZA 40 MG ENTEROSOLVENTNÍ TABLETY</t>
  </si>
  <si>
    <t>POR TBL ENT 84X40MG</t>
  </si>
  <si>
    <t>109416</t>
  </si>
  <si>
    <t>POR TBL ENT 100X40MG</t>
  </si>
  <si>
    <t>125102</t>
  </si>
  <si>
    <t>POR TBL ENT 100X1X40MG</t>
  </si>
  <si>
    <t>Sulfamethoxazol a trimethoprim</t>
  </si>
  <si>
    <t>6264</t>
  </si>
  <si>
    <t>SUMETROLIM</t>
  </si>
  <si>
    <t>POR TBL NOB 20X400MG/80MG</t>
  </si>
  <si>
    <t>Tiaprid</t>
  </si>
  <si>
    <t>48578</t>
  </si>
  <si>
    <t>POR TBL NOB 50X100MG</t>
  </si>
  <si>
    <t>42776</t>
  </si>
  <si>
    <t>TRALGIT SR 150</t>
  </si>
  <si>
    <t>POR TBL PRO 30X150MG</t>
  </si>
  <si>
    <t>59672</t>
  </si>
  <si>
    <t>TRALGIT SR 100</t>
  </si>
  <si>
    <t>POR TBL PRO 30X100MG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</si>
  <si>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</si>
  <si>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</si>
  <si>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</si>
  <si>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</si>
  <si>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</si>
  <si>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</si>
  <si>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</si>
  <si>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1X20GM</t>
  </si>
  <si>
    <t>Tribenosid</t>
  </si>
  <si>
    <t>107936</t>
  </si>
  <si>
    <t>GLYVENOL 400</t>
  </si>
  <si>
    <t>POR CPS MOL 120X400MG</t>
  </si>
  <si>
    <t>163149</t>
  </si>
  <si>
    <t>Amlodipin</t>
  </si>
  <si>
    <t>181129</t>
  </si>
  <si>
    <t>AMLODIPIN ACCORD 5 MG TABLETY</t>
  </si>
  <si>
    <t>POR TBL NOB 50X5MG</t>
  </si>
  <si>
    <t>45011</t>
  </si>
  <si>
    <t>POR TBL FLM 6X500MG</t>
  </si>
  <si>
    <t>Cefuroxim</t>
  </si>
  <si>
    <t>47728</t>
  </si>
  <si>
    <t>ZINNAT 500 MG</t>
  </si>
  <si>
    <t>POR TBL FLM 14X500MG</t>
  </si>
  <si>
    <t>Desloratadin</t>
  </si>
  <si>
    <t>28833</t>
  </si>
  <si>
    <t>AERIUS 2,5 MG</t>
  </si>
  <si>
    <t>POR TBL DIS 60X2,5MG</t>
  </si>
  <si>
    <t>Fentermin</t>
  </si>
  <si>
    <t>97374</t>
  </si>
  <si>
    <t>ADIPEX RETARD</t>
  </si>
  <si>
    <t>POR CPS RML 100X15MG</t>
  </si>
  <si>
    <t>1066</t>
  </si>
  <si>
    <t>DRM UNG 10GM</t>
  </si>
  <si>
    <t>47727</t>
  </si>
  <si>
    <t>POR TBL FLM 10X500MG</t>
  </si>
  <si>
    <t>Mupirocin</t>
  </si>
  <si>
    <t>90778</t>
  </si>
  <si>
    <t>BACTROBAN</t>
  </si>
  <si>
    <t>DRM UNG 1X15GM</t>
  </si>
  <si>
    <t>59662</t>
  </si>
  <si>
    <t>POR TBL NOB 6X100MG</t>
  </si>
  <si>
    <t>Sodná sůl metamizolu</t>
  </si>
  <si>
    <t>NOVALGIN TABLETY</t>
  </si>
  <si>
    <t>POR TBL FLM 20X500MG</t>
  </si>
  <si>
    <t>Meningococcus B, multikomponentní vakcína</t>
  </si>
  <si>
    <t>193805</t>
  </si>
  <si>
    <t>BEXSERO</t>
  </si>
  <si>
    <t>IMS INJ SUS 1X0,5ML+1J</t>
  </si>
  <si>
    <t>Betaxolol</t>
  </si>
  <si>
    <t>49910</t>
  </si>
  <si>
    <t>LOKREN 20 MG</t>
  </si>
  <si>
    <t>POR TBL FLM 98X20MG</t>
  </si>
  <si>
    <t>181136</t>
  </si>
  <si>
    <t>AMLODIPIN ACCORD 10 MG TABLETY</t>
  </si>
  <si>
    <t>Telmisartan</t>
  </si>
  <si>
    <t>158191</t>
  </si>
  <si>
    <t>TELMISARTAN SANDOZ 80 MG</t>
  </si>
  <si>
    <t>POR TBL NOB 30X80MG</t>
  </si>
  <si>
    <t>Propiverin</t>
  </si>
  <si>
    <t>66819</t>
  </si>
  <si>
    <t>MICTONETTEN</t>
  </si>
  <si>
    <t>POR TBL OBD 50X5MG</t>
  </si>
  <si>
    <t>101205</t>
  </si>
  <si>
    <t>PRESTARIUM NEO</t>
  </si>
  <si>
    <t>Buprenorfin</t>
  </si>
  <si>
    <t>42761</t>
  </si>
  <si>
    <t>TRANSTEC 70 MCG/H</t>
  </si>
  <si>
    <t>TDR EMP 5</t>
  </si>
  <si>
    <t>192999</t>
  </si>
  <si>
    <t>BUPRENORPHINE ACTAVIS 35 MIKROGRAMŮ/H TRANSDERMÁLNÍ NÁPLAST</t>
  </si>
  <si>
    <t>TDR EMP 5X20MG</t>
  </si>
  <si>
    <t>17431</t>
  </si>
  <si>
    <t>Gabapentin</t>
  </si>
  <si>
    <t>84400</t>
  </si>
  <si>
    <t>POR CPS DUR 100X300MG</t>
  </si>
  <si>
    <t>Naratriptan</t>
  </si>
  <si>
    <t>53137</t>
  </si>
  <si>
    <t>NARAMIG 2,5 MG</t>
  </si>
  <si>
    <t>POR TBL FLM 6X2,5MG I</t>
  </si>
  <si>
    <t>Oxykodon, kombinace</t>
  </si>
  <si>
    <t>138541</t>
  </si>
  <si>
    <t>TARGIN 20 MG/10 MG TABLETY S PRODLOUŽENÝM UVOLŇOVÁNÍM</t>
  </si>
  <si>
    <t>POR TBL PRO 60</t>
  </si>
  <si>
    <t>Tapentadol</t>
  </si>
  <si>
    <t>184592</t>
  </si>
  <si>
    <t>PALEXIA RETARD 150 MG TABLETY S PRODLOUŽENÝM UVOLŇOVÁNÍM</t>
  </si>
  <si>
    <t>POR TBL PRO 60X1X150MG</t>
  </si>
  <si>
    <t>101793</t>
  </si>
  <si>
    <t>NOAX UNO 200 MG</t>
  </si>
  <si>
    <t>POR TBL PRO 30X200MG I</t>
  </si>
  <si>
    <t>192721</t>
  </si>
  <si>
    <t>TRAMYLPA 37,5 MG/325 MG</t>
  </si>
  <si>
    <t>Venlafaxin</t>
  </si>
  <si>
    <t>115562</t>
  </si>
  <si>
    <t>VENLAFAXIN MYLAN 150 MG</t>
  </si>
  <si>
    <t>POR CPS PRO 30X150MG</t>
  </si>
  <si>
    <t>Amoxicilin</t>
  </si>
  <si>
    <t>32559</t>
  </si>
  <si>
    <t>OSPAMOX 1000 MG</t>
  </si>
  <si>
    <t>POR TBL FLM 14X1000MG</t>
  </si>
  <si>
    <t>191729</t>
  </si>
  <si>
    <t>POR TBL FLM 20X100MG</t>
  </si>
  <si>
    <t>160840</t>
  </si>
  <si>
    <t>BIOFENAC 100 MG PRÁŠEK PRO PŘÍPRAVU PERORÁLNÍ SUSPENZE</t>
  </si>
  <si>
    <t>POR PLV SUS 20X100MG</t>
  </si>
  <si>
    <t>42755</t>
  </si>
  <si>
    <t>TRANSTEC 35 MCG/H</t>
  </si>
  <si>
    <t>17425</t>
  </si>
  <si>
    <t>CITALEC 10 ZENTIVA</t>
  </si>
  <si>
    <t>17428</t>
  </si>
  <si>
    <t>Escitalopram</t>
  </si>
  <si>
    <t>134502</t>
  </si>
  <si>
    <t>ELICEA 10 MG</t>
  </si>
  <si>
    <t>POR TBL FLM 28X10MG</t>
  </si>
  <si>
    <t>Fentanyl</t>
  </si>
  <si>
    <t>11955</t>
  </si>
  <si>
    <t>DUROGESIC 12 MCG/H</t>
  </si>
  <si>
    <t>TDR EMP 5X2,1MG</t>
  </si>
  <si>
    <t>124569</t>
  </si>
  <si>
    <t>DOLFORIN 50 MCG/H</t>
  </si>
  <si>
    <t>TDR EMP 5X9,6MG</t>
  </si>
  <si>
    <t>47285</t>
  </si>
  <si>
    <t>DUROGESIC 75 MCG/H</t>
  </si>
  <si>
    <t>TDR EMP 5X12,6MG</t>
  </si>
  <si>
    <t>59448</t>
  </si>
  <si>
    <t>DUROGESIC 25 MCG/H</t>
  </si>
  <si>
    <t>TDR EMP 5X4,2MG</t>
  </si>
  <si>
    <t>59449</t>
  </si>
  <si>
    <t>DUROGESIC 50 MCG/H</t>
  </si>
  <si>
    <t>TDR EMP 5X8,4MG</t>
  </si>
  <si>
    <t>40777</t>
  </si>
  <si>
    <t>NEURONTIN 600 MG</t>
  </si>
  <si>
    <t>POR TBL FLM 50X600MG</t>
  </si>
  <si>
    <t>84398</t>
  </si>
  <si>
    <t>POR CPS DUR 100X100MG</t>
  </si>
  <si>
    <t>119844</t>
  </si>
  <si>
    <t>POR CPS DUR 50X100MG</t>
  </si>
  <si>
    <t>9310</t>
  </si>
  <si>
    <t>DRM UNG 1X30GM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</si>
  <si>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</si>
  <si>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</si>
  <si>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</si>
  <si>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</si>
  <si>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</si>
  <si>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</si>
  <si>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</si>
  <si>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21572</t>
  </si>
  <si>
    <t>PALLADONE-SR 24 MG</t>
  </si>
  <si>
    <t>POR CPS PRO 60X24MG</t>
  </si>
  <si>
    <t>Ibuprofen</t>
  </si>
  <si>
    <t>124137</t>
  </si>
  <si>
    <t>IBUPROFEN 400 MG GALMED</t>
  </si>
  <si>
    <t>Klonazepam</t>
  </si>
  <si>
    <t>14958</t>
  </si>
  <si>
    <t>RIVOTRIL 2 MG</t>
  </si>
  <si>
    <t>Lamotrigin</t>
  </si>
  <si>
    <t>17133</t>
  </si>
  <si>
    <t>LAMICTAL 25 MG</t>
  </si>
  <si>
    <t>POR TBL NOB 30X25MG</t>
  </si>
  <si>
    <t>17135</t>
  </si>
  <si>
    <t>POR TBL NOB 42X25MG</t>
  </si>
  <si>
    <t>Lornoxikam</t>
  </si>
  <si>
    <t>119899</t>
  </si>
  <si>
    <t>XEFO RAPID 8 MG</t>
  </si>
  <si>
    <t>POR TBL FLM 30X8MG</t>
  </si>
  <si>
    <t>Metoklopramid</t>
  </si>
  <si>
    <t>DEGAN 10 MG TABLETY</t>
  </si>
  <si>
    <t>POR TBL NOB 40X10MG</t>
  </si>
  <si>
    <t>Naftidrofuryl</t>
  </si>
  <si>
    <t>66015</t>
  </si>
  <si>
    <t>ENELBIN 100 RETARD</t>
  </si>
  <si>
    <t>POR TBL PRO 100X100MG</t>
  </si>
  <si>
    <t>12891</t>
  </si>
  <si>
    <t>POR TBL NOB 15X100MG</t>
  </si>
  <si>
    <t>Oxykodon</t>
  </si>
  <si>
    <t>11062</t>
  </si>
  <si>
    <t>OXYCONTIN 20 MG</t>
  </si>
  <si>
    <t>POR TBL PRO 30X20MG</t>
  </si>
  <si>
    <t>11076</t>
  </si>
  <si>
    <t>POR TBL PRO 60X20MG</t>
  </si>
  <si>
    <t>11084</t>
  </si>
  <si>
    <t>OXYCONTIN 10 MG</t>
  </si>
  <si>
    <t>POR TBL PRO 30X10MG</t>
  </si>
  <si>
    <t>11094</t>
  </si>
  <si>
    <t>POR TBL PRO 60X10MG</t>
  </si>
  <si>
    <t>11106</t>
  </si>
  <si>
    <t>OXYCONTIN 40 MG</t>
  </si>
  <si>
    <t>POR TBL PRO 30X40MG</t>
  </si>
  <si>
    <t>11110</t>
  </si>
  <si>
    <t>POR TBL PRO 60X40MG</t>
  </si>
  <si>
    <t>180349</t>
  </si>
  <si>
    <t>OXYCODON LANNACHER 10 MG TABLETY S PRODLOUŽENÝM UVOLŇOVÁNÍM</t>
  </si>
  <si>
    <t>180367</t>
  </si>
  <si>
    <t>OXYCODON LANNACHER 20 MG TABLETY S PRODLOUŽENÝM UVOLŇOVÁNÍM</t>
  </si>
  <si>
    <t>180345</t>
  </si>
  <si>
    <t>POR TBL PRO 28X10MG</t>
  </si>
  <si>
    <t>122229</t>
  </si>
  <si>
    <t>OXYCODON SANDOZ RETARD 20 MG</t>
  </si>
  <si>
    <t>POR TBL PRO 100X20MG</t>
  </si>
  <si>
    <t>138552</t>
  </si>
  <si>
    <t>TARGIN 40 MG/20 MG TABLETY S PRODLOUŽENÝM UVOLŇOVÁNÍM</t>
  </si>
  <si>
    <t>Pregabalin</t>
  </si>
  <si>
    <t>28222</t>
  </si>
  <si>
    <t>LYRICA 150 MG</t>
  </si>
  <si>
    <t>POR CPS DUR 14X150MG</t>
  </si>
  <si>
    <t>28223</t>
  </si>
  <si>
    <t>POR CPS DUR 56X150MG</t>
  </si>
  <si>
    <t>27151</t>
  </si>
  <si>
    <t>POR CPS DUR 200X150MG</t>
  </si>
  <si>
    <t>28219</t>
  </si>
  <si>
    <t>LYRICA 100 MG</t>
  </si>
  <si>
    <t>POR CPS DUR 21X100MG</t>
  </si>
  <si>
    <t>28221</t>
  </si>
  <si>
    <t>211523</t>
  </si>
  <si>
    <t>PRAGIOLA 150 MG</t>
  </si>
  <si>
    <t>POR CPS DUR 90X150MG</t>
  </si>
  <si>
    <t>210182</t>
  </si>
  <si>
    <t>LYRICA 75 MG</t>
  </si>
  <si>
    <t>POR CPS DUR 14X75MG</t>
  </si>
  <si>
    <t>211882</t>
  </si>
  <si>
    <t>PREGLENIX 150 MG TVRDÉ TOBOLKY</t>
  </si>
  <si>
    <t>POR CPS DUR 60X150MG</t>
  </si>
  <si>
    <t>Sumatriptan</t>
  </si>
  <si>
    <t>107984</t>
  </si>
  <si>
    <t>SUMAMIGREN 100 MG</t>
  </si>
  <si>
    <t>POR TBL FLM 12X100MG</t>
  </si>
  <si>
    <t>184561</t>
  </si>
  <si>
    <t>PALEXIA RETARD 100 MG TABLETY S PRODLOUŽENÝM UVOLŇOVÁNÍM</t>
  </si>
  <si>
    <t>POR TBL PRO 90X100MG</t>
  </si>
  <si>
    <t>184583</t>
  </si>
  <si>
    <t>POR TBL PRO 90X150MG</t>
  </si>
  <si>
    <t>184605</t>
  </si>
  <si>
    <t>PALEXIA RETARD 200 MG TABLETY S PRODLOUŽENÝM UVOLŇOVÁNÍM</t>
  </si>
  <si>
    <t>POR TBL PRO 90X200MG</t>
  </si>
  <si>
    <t>59671</t>
  </si>
  <si>
    <t>POR TBL PRO 10X100MG</t>
  </si>
  <si>
    <t>59673</t>
  </si>
  <si>
    <t>POR TBL PRO 50X100MG</t>
  </si>
  <si>
    <t>17929</t>
  </si>
  <si>
    <t>POR TBL FLM 60</t>
  </si>
  <si>
    <t>17928</t>
  </si>
  <si>
    <t>POR TBL FLM 50</t>
  </si>
  <si>
    <t>197863</t>
  </si>
  <si>
    <t>PALGOTAL 75 MG/650 MG</t>
  </si>
  <si>
    <t>214600</t>
  </si>
  <si>
    <t>Amidy</t>
  </si>
  <si>
    <t>URT GEL 1X20GM</t>
  </si>
  <si>
    <t>Amitriptylin</t>
  </si>
  <si>
    <t>87167</t>
  </si>
  <si>
    <t>AMITRIPTYLIN-SLOVAKOFARMA</t>
  </si>
  <si>
    <t>POR TBL FLM 50X28,3MG</t>
  </si>
  <si>
    <t>198016</t>
  </si>
  <si>
    <t>BUPRENORPHINE ACTAVIS 52,5 MIKROGRAMŮ/H TRANSDERMÁLNÍ NÁPLAST</t>
  </si>
  <si>
    <t>TDR EMP 5X30MG</t>
  </si>
  <si>
    <t>42758</t>
  </si>
  <si>
    <t>TRANSTEC 52,5 MCG/H</t>
  </si>
  <si>
    <t>17424</t>
  </si>
  <si>
    <t>Diosmin, kombinace</t>
  </si>
  <si>
    <t>185435</t>
  </si>
  <si>
    <t>77047</t>
  </si>
  <si>
    <t>PROTHIADEN 75</t>
  </si>
  <si>
    <t>POR TBL FLM 30X75MG</t>
  </si>
  <si>
    <t>Duloxetin</t>
  </si>
  <si>
    <t>28391</t>
  </si>
  <si>
    <t>CYMBALTA 60 MG</t>
  </si>
  <si>
    <t>POR CPS ETD 98X60MG</t>
  </si>
  <si>
    <t>212610</t>
  </si>
  <si>
    <t>DULOXETIN +PHARMA 60 MG ENTEROSOLVENTNÍ TVRDÉ TOBOLKY</t>
  </si>
  <si>
    <t>POR CPS ETD 30X60MG</t>
  </si>
  <si>
    <t>135928</t>
  </si>
  <si>
    <t>ESOPREX 10 MG</t>
  </si>
  <si>
    <t>40802</t>
  </si>
  <si>
    <t>POR TBL FLM 100X600MG</t>
  </si>
  <si>
    <t>21579</t>
  </si>
  <si>
    <t>PALLADONE-SR 16 MG</t>
  </si>
  <si>
    <t>POR CPS PRO 30X16MG</t>
  </si>
  <si>
    <t>21592</t>
  </si>
  <si>
    <t>POR CPS PRO 60X4MG</t>
  </si>
  <si>
    <t>21583</t>
  </si>
  <si>
    <t>POR CPS PRO 60X16MG</t>
  </si>
  <si>
    <t>21566</t>
  </si>
  <si>
    <t>POR CPS PRO 30X24MG</t>
  </si>
  <si>
    <t>Karbamazepin</t>
  </si>
  <si>
    <t>98080</t>
  </si>
  <si>
    <t>NEUROTOP</t>
  </si>
  <si>
    <t>POR TBL NOB 50X200MG</t>
  </si>
  <si>
    <t>76654</t>
  </si>
  <si>
    <t>KETONAL RETARD</t>
  </si>
  <si>
    <t>POR TBL PRO 20X150MG</t>
  </si>
  <si>
    <t>Morfin</t>
  </si>
  <si>
    <t>164734</t>
  </si>
  <si>
    <t>VENDAL RETARD 30 MG</t>
  </si>
  <si>
    <t>POR TBL PRO 30X30MG</t>
  </si>
  <si>
    <t>164738</t>
  </si>
  <si>
    <t>VENDAL RETARD 100 MG</t>
  </si>
  <si>
    <t>164740</t>
  </si>
  <si>
    <t>VENDAL RETARD 200 MG</t>
  </si>
  <si>
    <t>132526</t>
  </si>
  <si>
    <t>HELICID 10</t>
  </si>
  <si>
    <t>POR CPS ETD 28X10MG</t>
  </si>
  <si>
    <t>112308</t>
  </si>
  <si>
    <t>OXYCODON SANDOZ RETARD 40 MG</t>
  </si>
  <si>
    <t>138530</t>
  </si>
  <si>
    <t>TARGIN 10 MG/5 MG TABLETY S PRODLOUŽENÝM UVOLŇOVÁNÍM</t>
  </si>
  <si>
    <t>28217</t>
  </si>
  <si>
    <t>POR CPS DUR 56X75MG</t>
  </si>
  <si>
    <t>28224</t>
  </si>
  <si>
    <t>POR CPS DUR 100X150MG</t>
  </si>
  <si>
    <t>Pyridostigmin</t>
  </si>
  <si>
    <t>54237</t>
  </si>
  <si>
    <t>TRAMUNDIN RETARD 100 MG</t>
  </si>
  <si>
    <t>179327</t>
  </si>
  <si>
    <t>DORETA 75 MG/650 MG</t>
  </si>
  <si>
    <t>POR TBL FLM 30X75MG/650MG I</t>
  </si>
  <si>
    <t>179333</t>
  </si>
  <si>
    <t>POR TBL FLM 90X75MG/650MG I</t>
  </si>
  <si>
    <t>17927</t>
  </si>
  <si>
    <t>POR TBL FLM 40</t>
  </si>
  <si>
    <t>Trazodon</t>
  </si>
  <si>
    <t>46444</t>
  </si>
  <si>
    <t>TRITTICO AC 150</t>
  </si>
  <si>
    <t>POR TBL RET 60X150MG</t>
  </si>
  <si>
    <t>115551</t>
  </si>
  <si>
    <t>VENLAFAXIN MYLAN 75 MG</t>
  </si>
  <si>
    <t>POR CPS PRO 30X75MG</t>
  </si>
  <si>
    <t>23814</t>
  </si>
  <si>
    <t>VELAXIN 50 MG</t>
  </si>
  <si>
    <t>198051</t>
  </si>
  <si>
    <t>POR TBL FLM 10X10MG</t>
  </si>
  <si>
    <t>91788</t>
  </si>
  <si>
    <t>NEUROL 0,25</t>
  </si>
  <si>
    <t>LEXAURIN 1,5</t>
  </si>
  <si>
    <t>POR TBL NOB 30X1,5MG</t>
  </si>
  <si>
    <t>198022</t>
  </si>
  <si>
    <t>BUPRENORPHINE ACTAVIS 70 MIKROGRAMŮ/H TRANSDERMÁLNÍ NÁPLAST</t>
  </si>
  <si>
    <t>TDR EMP 5X40MG</t>
  </si>
  <si>
    <t>168838</t>
  </si>
  <si>
    <t>DASSELTA 5 MG</t>
  </si>
  <si>
    <t>POR TBL FLM 90X5MG</t>
  </si>
  <si>
    <t>41826</t>
  </si>
  <si>
    <t>DHC CONTINUS 90 MG</t>
  </si>
  <si>
    <t>POR TBL RET 60X90MG B</t>
  </si>
  <si>
    <t>10139</t>
  </si>
  <si>
    <t>POR TBL RET 56X90MG B</t>
  </si>
  <si>
    <t>201454</t>
  </si>
  <si>
    <t>OLFEN 140 MG LÉČIVÉ NÁPLASTI</t>
  </si>
  <si>
    <t>DRM EMP MED 5X140MG</t>
  </si>
  <si>
    <t>201455</t>
  </si>
  <si>
    <t>DRM EMP MED 10X140MG</t>
  </si>
  <si>
    <t>132647</t>
  </si>
  <si>
    <t>POR TBL FLM 60X500MG</t>
  </si>
  <si>
    <t>124572</t>
  </si>
  <si>
    <t>DOLFORIN 75 MCG/H</t>
  </si>
  <si>
    <t>TDR EMP 5X14,4MG</t>
  </si>
  <si>
    <t>124575</t>
  </si>
  <si>
    <t>DOLFORIN 100 MCG/H</t>
  </si>
  <si>
    <t>TDR EMP 5X19,2MG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</si>
  <si>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</si>
  <si>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</si>
  <si>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</si>
  <si>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</si>
  <si>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</si>
  <si>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</si>
  <si>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46929</t>
  </si>
  <si>
    <t>DUROGESIC 100 MCG/H</t>
  </si>
  <si>
    <t>TDR EMP 5X16,8MG</t>
  </si>
  <si>
    <t>153145</t>
  </si>
  <si>
    <t>ADOLOR 100 MCG/H</t>
  </si>
  <si>
    <t>TDR EMP 5 I</t>
  </si>
  <si>
    <t>153129</t>
  </si>
  <si>
    <t>ADOLOR 50 MCG/H</t>
  </si>
  <si>
    <t>149303</t>
  </si>
  <si>
    <t>INSTANYL 200 MIKROGRAMŮ/DÁVKA</t>
  </si>
  <si>
    <t>NAS SPR SOL 1X5ML/40DÁVEK</t>
  </si>
  <si>
    <t>107859</t>
  </si>
  <si>
    <t>APO-GAB 300</t>
  </si>
  <si>
    <t>10848</t>
  </si>
  <si>
    <t>POR CPS PRO 60X8MG</t>
  </si>
  <si>
    <t>10835</t>
  </si>
  <si>
    <t>PALLADONE-SR 2 MG</t>
  </si>
  <si>
    <t>POR CPS PRO 60X2MG</t>
  </si>
  <si>
    <t>163754</t>
  </si>
  <si>
    <t>NEUROTOP RETARD 300</t>
  </si>
  <si>
    <t>POR TBL PRO 50X300MG</t>
  </si>
  <si>
    <t>163877</t>
  </si>
  <si>
    <t>NEUROTOP 200 MG</t>
  </si>
  <si>
    <t>16444</t>
  </si>
  <si>
    <t>TEGRETOL CR 200</t>
  </si>
  <si>
    <t>POR TBL PRO 50X200MG</t>
  </si>
  <si>
    <t>Kodein, kombinace kromě psycholeptik</t>
  </si>
  <si>
    <t>109799</t>
  </si>
  <si>
    <t>ULTRACOD</t>
  </si>
  <si>
    <t>32720</t>
  </si>
  <si>
    <t>XYZAL</t>
  </si>
  <si>
    <t>Levokabastin</t>
  </si>
  <si>
    <t>119924</t>
  </si>
  <si>
    <t>LIVOSTIN</t>
  </si>
  <si>
    <t>NAS SPR SUS 1X10ML/5MG</t>
  </si>
  <si>
    <t>Loratadin</t>
  </si>
  <si>
    <t>14910</t>
  </si>
  <si>
    <t>FLONIDAN 10 MG TABLETY</t>
  </si>
  <si>
    <t>Meloxikam</t>
  </si>
  <si>
    <t>112562</t>
  </si>
  <si>
    <t>RECOXA 15</t>
  </si>
  <si>
    <t>POR TBL NOB 60X15MG</t>
  </si>
  <si>
    <t>41737</t>
  </si>
  <si>
    <t>SEVREDOL 20 MG</t>
  </si>
  <si>
    <t>100338</t>
  </si>
  <si>
    <t>Nifuroxazid</t>
  </si>
  <si>
    <t>155871</t>
  </si>
  <si>
    <t>ERCEFURYL 200 MG CPS.</t>
  </si>
  <si>
    <t>POR CPS DUR 14X200MG</t>
  </si>
  <si>
    <t>POR GRA SUS 15X100MG I</t>
  </si>
  <si>
    <t>Ondansetron</t>
  </si>
  <si>
    <t>ORM TBL BUC 10X4MG</t>
  </si>
  <si>
    <t>185203</t>
  </si>
  <si>
    <t>NOVETRON 8 MG DISPERGOVATELNÉ TABLETY</t>
  </si>
  <si>
    <t>POR TBL DIS 10X6X8MG</t>
  </si>
  <si>
    <t>11045</t>
  </si>
  <si>
    <t>OXYCONTIN 80 MG</t>
  </si>
  <si>
    <t>POR TBL PRO 60X80MG</t>
  </si>
  <si>
    <t>112298</t>
  </si>
  <si>
    <t>129790</t>
  </si>
  <si>
    <t>OXYCODON SANDOZ RETARD 10 MG</t>
  </si>
  <si>
    <t>Paracetamol</t>
  </si>
  <si>
    <t>4343</t>
  </si>
  <si>
    <t>PARALEN 500 SUP</t>
  </si>
  <si>
    <t>RCT SUP 5X500MG</t>
  </si>
  <si>
    <t>211520</t>
  </si>
  <si>
    <t>211874</t>
  </si>
  <si>
    <t>PREGLENIX 75 MG TVRDÉ TOBOLKY</t>
  </si>
  <si>
    <t>POR CPS DUR 60X75MG</t>
  </si>
  <si>
    <t>211448</t>
  </si>
  <si>
    <t>PRELICA 150 MG</t>
  </si>
  <si>
    <t>28230</t>
  </si>
  <si>
    <t>LYRICA 300 MG</t>
  </si>
  <si>
    <t>POR CPS DUR 56X300MG</t>
  </si>
  <si>
    <t>209682</t>
  </si>
  <si>
    <t>PREGABALIN STADA 150 MG TVRDÉ TOBOLKY</t>
  </si>
  <si>
    <t>Promethazin</t>
  </si>
  <si>
    <t>122197</t>
  </si>
  <si>
    <t>PROTHAZIN</t>
  </si>
  <si>
    <t>POR TBL FLM 20X1X25MG</t>
  </si>
  <si>
    <t>184538</t>
  </si>
  <si>
    <t>PALEXIA RETARD 50 MG TABLETY S PRODLOUŽENÝM UVOLŇOVÁNÍM</t>
  </si>
  <si>
    <t>POR TBL PRO 60X50MG</t>
  </si>
  <si>
    <t>184560</t>
  </si>
  <si>
    <t>POR TBL PRO 60X100MG</t>
  </si>
  <si>
    <t>184582</t>
  </si>
  <si>
    <t>POR TBL PRO 60X150MG</t>
  </si>
  <si>
    <t>184730</t>
  </si>
  <si>
    <t>PALEXIA 50 MG POTAHOVANÉ TABLETY</t>
  </si>
  <si>
    <t>POR TBL FLM 30X50MG</t>
  </si>
  <si>
    <t>184728</t>
  </si>
  <si>
    <t>POR TBL FLM 20X50MG</t>
  </si>
  <si>
    <t>84262</t>
  </si>
  <si>
    <t>TRALGIT GTT.</t>
  </si>
  <si>
    <t>POR GTT SOL 1X96ML</t>
  </si>
  <si>
    <t>54236</t>
  </si>
  <si>
    <t>145963</t>
  </si>
  <si>
    <t>PARTRAMEC 37,5 MG/325 MG</t>
  </si>
  <si>
    <t>54094</t>
  </si>
  <si>
    <t>TRITTICO AC 75</t>
  </si>
  <si>
    <t>POR TBL RET 30X75MG</t>
  </si>
  <si>
    <t>16285</t>
  </si>
  <si>
    <t>Prazichantel</t>
  </si>
  <si>
    <t>185381</t>
  </si>
  <si>
    <t>CESOL 150 MG</t>
  </si>
  <si>
    <t>POR TBL OBD 6X150MG</t>
  </si>
  <si>
    <t>132799</t>
  </si>
  <si>
    <t>87168</t>
  </si>
  <si>
    <t>POR TBL FLM 100X28,3MG</t>
  </si>
  <si>
    <t>132811</t>
  </si>
  <si>
    <t>AUGMENTIN 1 G</t>
  </si>
  <si>
    <t>Baklofen</t>
  </si>
  <si>
    <t>BACLOFEN-POLPHARMA 10 MG</t>
  </si>
  <si>
    <t>132728</t>
  </si>
  <si>
    <t>Celekoxib</t>
  </si>
  <si>
    <t>85033</t>
  </si>
  <si>
    <t>CELEBREX 200 MG</t>
  </si>
  <si>
    <t>POR CPS DUR 60X200MG I</t>
  </si>
  <si>
    <t>199115</t>
  </si>
  <si>
    <t>POR CPS DUR 60X200MG III</t>
  </si>
  <si>
    <t>Diazepam</t>
  </si>
  <si>
    <t>DIAZEPAM SLOVAKOFARMA 5 MG</t>
  </si>
  <si>
    <t>POR TBL NOB 20(2X10)X5MG</t>
  </si>
  <si>
    <t>41824</t>
  </si>
  <si>
    <t>DHC CONTINUS 60 MG</t>
  </si>
  <si>
    <t>POR TBL RET 60X60MG B</t>
  </si>
  <si>
    <t>41799</t>
  </si>
  <si>
    <t>POR TBL RET 30X60MG B</t>
  </si>
  <si>
    <t>Enalapril</t>
  </si>
  <si>
    <t>59643</t>
  </si>
  <si>
    <t>ENAP 5 MG</t>
  </si>
  <si>
    <t>POR TBL NOB 100X5MG</t>
  </si>
  <si>
    <t>163007</t>
  </si>
  <si>
    <t>ADOLOR 25 MCG/H</t>
  </si>
  <si>
    <t>TDR EMP 5 II</t>
  </si>
  <si>
    <t>155999</t>
  </si>
  <si>
    <t>24870</t>
  </si>
  <si>
    <t>FENTANYL-RATIOPHARM 100 MCG/H</t>
  </si>
  <si>
    <t>TDR EMP 5X16,5MG</t>
  </si>
  <si>
    <t>130812</t>
  </si>
  <si>
    <t>GORDIUS 300 MG TVRDÁ TOBOLKA</t>
  </si>
  <si>
    <t>19987</t>
  </si>
  <si>
    <t>GABAPENTIN-TEVA 300 MG</t>
  </si>
  <si>
    <t>84401</t>
  </si>
  <si>
    <t>NEURONTIN 400 MG</t>
  </si>
  <si>
    <t>POR CPS DUR 50X400MG</t>
  </si>
  <si>
    <t>14957</t>
  </si>
  <si>
    <t>RIVOTRIL 0,5 MG</t>
  </si>
  <si>
    <t>POR TBL NOB 50X0,5MG</t>
  </si>
  <si>
    <t>14961</t>
  </si>
  <si>
    <t>POR TBL NOB 100X2MG</t>
  </si>
  <si>
    <t>109800</t>
  </si>
  <si>
    <t>POR TBL NOB 60</t>
  </si>
  <si>
    <t>Lidokain</t>
  </si>
  <si>
    <t>191380</t>
  </si>
  <si>
    <t>VERSATIS 5% LÉČIVÁ NÁPLAST</t>
  </si>
  <si>
    <t>DRM EMP MED 5</t>
  </si>
  <si>
    <t>41730</t>
  </si>
  <si>
    <t>SEVREDOL 10 MG</t>
  </si>
  <si>
    <t>POR TBL FLM 60X10MG</t>
  </si>
  <si>
    <t>164736</t>
  </si>
  <si>
    <t>VENDAL RETARD 60 MG</t>
  </si>
  <si>
    <t>POR TBL PRO 30X60MG</t>
  </si>
  <si>
    <t>41740</t>
  </si>
  <si>
    <t>140178</t>
  </si>
  <si>
    <t>OMEPRAZOL STADA 20 MG</t>
  </si>
  <si>
    <t>180393</t>
  </si>
  <si>
    <t>OXYCODON LANNACHER 40 MG TABLETY S PRODLOUŽENÝM UVOLŇOVÁNÍM</t>
  </si>
  <si>
    <t>POR TBL PRO 60X1X40MG</t>
  </si>
  <si>
    <t>180405</t>
  </si>
  <si>
    <t>OXYCODON LANNACHER 80 MG TABLETY S PRODLOUŽENÝM UVOLŇOVÁNÍM</t>
  </si>
  <si>
    <t>180374</t>
  </si>
  <si>
    <t>POR TBL PRO 60X1X20MG</t>
  </si>
  <si>
    <t>46881</t>
  </si>
  <si>
    <t>POR TBL PRO 56X80MG</t>
  </si>
  <si>
    <t>209684</t>
  </si>
  <si>
    <t>PREGABALIN STADA 75 MG TVRDÉ TOBOLKY</t>
  </si>
  <si>
    <t>184578</t>
  </si>
  <si>
    <t>184548</t>
  </si>
  <si>
    <t>POR TBL PRO 60X1X50MG</t>
  </si>
  <si>
    <t>184773</t>
  </si>
  <si>
    <t>PALEXIA 100 MG POTAHOVANÉ TABLETY</t>
  </si>
  <si>
    <t>184556</t>
  </si>
  <si>
    <t>181153</t>
  </si>
  <si>
    <t>PALEXIA RETARD 25 MG TABLETY S PRODLOUŽENÝM UVOLŇOVÁNÍM</t>
  </si>
  <si>
    <t>POR TBL PRO 60X25MG</t>
  </si>
  <si>
    <t>184532</t>
  </si>
  <si>
    <t>POR TBL PRO 20X50MG</t>
  </si>
  <si>
    <t>184734</t>
  </si>
  <si>
    <t>POR TBL FLM 60X50MG</t>
  </si>
  <si>
    <t>104485</t>
  </si>
  <si>
    <t>MABRON RETARD 100</t>
  </si>
  <si>
    <t>21415</t>
  </si>
  <si>
    <t>POR TBL PRO 40X100MG</t>
  </si>
  <si>
    <t>138844</t>
  </si>
  <si>
    <t>DORETA 37,5 MG/325 MG</t>
  </si>
  <si>
    <t>POR TBL FLM 60X37,5MG/325MG I</t>
  </si>
  <si>
    <t>192727</t>
  </si>
  <si>
    <t>179334</t>
  </si>
  <si>
    <t>POR TBL FLM 100X75MG/650MG I</t>
  </si>
  <si>
    <t>201612</t>
  </si>
  <si>
    <t>POR TBL FLM 60X1X37,5MG/325MG</t>
  </si>
  <si>
    <t>192724</t>
  </si>
  <si>
    <t>145964</t>
  </si>
  <si>
    <t>135900</t>
  </si>
  <si>
    <t>ZOLPIDEM ORION 10 MG</t>
  </si>
  <si>
    <t>90959</t>
  </si>
  <si>
    <t>XANAX 0,5 MG</t>
  </si>
  <si>
    <t>POR TBL NOB 30X0,5MG</t>
  </si>
  <si>
    <t>155859</t>
  </si>
  <si>
    <t>Bisakodyl</t>
  </si>
  <si>
    <t>96620</t>
  </si>
  <si>
    <t>BISACODYL-K</t>
  </si>
  <si>
    <t>POR TBL OBD 105X5MG</t>
  </si>
  <si>
    <t>196141</t>
  </si>
  <si>
    <t>ACLEXA 100 MG TVRDÉ TOBOLKY</t>
  </si>
  <si>
    <t>POR CPS DUR 30X100MG</t>
  </si>
  <si>
    <t>132523</t>
  </si>
  <si>
    <t>41823</t>
  </si>
  <si>
    <t>POR TBL RET 60X60MG</t>
  </si>
  <si>
    <t>41825</t>
  </si>
  <si>
    <t>POR TBL RET 60X90MG</t>
  </si>
  <si>
    <t>41796</t>
  </si>
  <si>
    <t>POR TBL RET 30X120MG B</t>
  </si>
  <si>
    <t>41801</t>
  </si>
  <si>
    <t>POR TBL RET 30X90MG B</t>
  </si>
  <si>
    <t>75631</t>
  </si>
  <si>
    <t>DICLOFENAC AL RETARD</t>
  </si>
  <si>
    <t>124566</t>
  </si>
  <si>
    <t>DOLFORIN 25 MCG/H</t>
  </si>
  <si>
    <t>TDR EMP 5X4,8MG</t>
  </si>
  <si>
    <t>153121</t>
  </si>
  <si>
    <t>122593</t>
  </si>
  <si>
    <t>FENTALIS 25 MCG/H TRANSDERMÁLNÍ NÁPLAST</t>
  </si>
  <si>
    <t>TDR EMP 5X5,78MG</t>
  </si>
  <si>
    <t>122589</t>
  </si>
  <si>
    <t>FENTALIS 12,5 MCG/H TRANSDERMÁLNÍ NÁPLAST</t>
  </si>
  <si>
    <t>TDR EMP 5X2,89MG H</t>
  </si>
  <si>
    <t>124576</t>
  </si>
  <si>
    <t>TDR EMP 10X19,2MG</t>
  </si>
  <si>
    <t>24790</t>
  </si>
  <si>
    <t>MATRIFEN 75 MCG/H</t>
  </si>
  <si>
    <t>TDR EMP 5X8,25MG</t>
  </si>
  <si>
    <t>29408</t>
  </si>
  <si>
    <t>EFFENTORA 400 MIKROGRAMŮ</t>
  </si>
  <si>
    <t>BUC TBL 28X400RG</t>
  </si>
  <si>
    <t>122603</t>
  </si>
  <si>
    <t>FENTALIS 50 MCG/H TRANSDERMÁLNÍ NÁPLAST</t>
  </si>
  <si>
    <t>TDR EMP 5X11,56MG H</t>
  </si>
  <si>
    <t>Flutikason</t>
  </si>
  <si>
    <t>42466</t>
  </si>
  <si>
    <t>FLIXOTIDE 125 INHALER N</t>
  </si>
  <si>
    <t>INH SUS PSS 120X125RG</t>
  </si>
  <si>
    <t>13459</t>
  </si>
  <si>
    <t>FUROSEMID - SLOVAKOFARMA FORTE</t>
  </si>
  <si>
    <t>POR TBL NOB 20X250MG</t>
  </si>
  <si>
    <t>47028</t>
  </si>
  <si>
    <t>153714</t>
  </si>
  <si>
    <t>153758</t>
  </si>
  <si>
    <t>999999</t>
  </si>
  <si>
    <t>153768</t>
  </si>
  <si>
    <t>153746</t>
  </si>
  <si>
    <t>Jiná kapiláry stabilizující látky</t>
  </si>
  <si>
    <t>Kapsaicin</t>
  </si>
  <si>
    <t>149227</t>
  </si>
  <si>
    <t>QUTENZA 179 MG</t>
  </si>
  <si>
    <t>DRM DRM EMP 1+50GM GELX179MG</t>
  </si>
  <si>
    <t>96305</t>
  </si>
  <si>
    <t>203854</t>
  </si>
  <si>
    <t>KLACID 500</t>
  </si>
  <si>
    <t>85256</t>
  </si>
  <si>
    <t>RIVOTRIL 2,5 MG/ML</t>
  </si>
  <si>
    <t>Klopidogrel</t>
  </si>
  <si>
    <t>Levetiracetam</t>
  </si>
  <si>
    <t>25837</t>
  </si>
  <si>
    <t>KEPPRA 500 MG</t>
  </si>
  <si>
    <t>POR TBL FLM 100X500MG</t>
  </si>
  <si>
    <t>191382</t>
  </si>
  <si>
    <t>DRM EMP MED 20</t>
  </si>
  <si>
    <t>158838</t>
  </si>
  <si>
    <t>Mefenoxalon</t>
  </si>
  <si>
    <t>85656</t>
  </si>
  <si>
    <t>DORSIFLEX 200 MG</t>
  </si>
  <si>
    <t>112561</t>
  </si>
  <si>
    <t>POR TBL NOB 30X15MG</t>
  </si>
  <si>
    <t>41727</t>
  </si>
  <si>
    <t>80409</t>
  </si>
  <si>
    <t>11035</t>
  </si>
  <si>
    <t>POR TBL PRO 30X80MG</t>
  </si>
  <si>
    <t>180412</t>
  </si>
  <si>
    <t>POR TBL PRO 60X1X80MG</t>
  </si>
  <si>
    <t>180386</t>
  </si>
  <si>
    <t>Paracetamol, kombinace kromě psycholeptik</t>
  </si>
  <si>
    <t>48888</t>
  </si>
  <si>
    <t>ATARALGIN</t>
  </si>
  <si>
    <t>186198</t>
  </si>
  <si>
    <t>VALETOL</t>
  </si>
  <si>
    <t>POR TBL NOB 12</t>
  </si>
  <si>
    <t>50335</t>
  </si>
  <si>
    <t>211873</t>
  </si>
  <si>
    <t>211881</t>
  </si>
  <si>
    <t>196016</t>
  </si>
  <si>
    <t>METAMIZOL STADA 500 MG/ML PERORÁLNÍ KAPKY, ROZTOK</t>
  </si>
  <si>
    <t>POR GTT SOL 1X20ML/10000MG</t>
  </si>
  <si>
    <t>196018</t>
  </si>
  <si>
    <t>POR GTT SOL 1X100ML/50000MG</t>
  </si>
  <si>
    <t>107983</t>
  </si>
  <si>
    <t>POR TBL FLM 6X100MG</t>
  </si>
  <si>
    <t>184614</t>
  </si>
  <si>
    <t>POR TBL PRO 60X1X200MG</t>
  </si>
  <si>
    <t>184739</t>
  </si>
  <si>
    <t>POR TBL FLM 20X1X50MG</t>
  </si>
  <si>
    <t>184570</t>
  </si>
  <si>
    <t>POR TBL PRO 60X1X100MG</t>
  </si>
  <si>
    <t>Thiethylperazin</t>
  </si>
  <si>
    <t>9844</t>
  </si>
  <si>
    <t>TORECAN</t>
  </si>
  <si>
    <t>POR TBL OBD 50X6,5MG</t>
  </si>
  <si>
    <t>Tolperison</t>
  </si>
  <si>
    <t>MYDOCALM 150 MG</t>
  </si>
  <si>
    <t>POR TBL FLM 30X150MG</t>
  </si>
  <si>
    <t>101782</t>
  </si>
  <si>
    <t>NOAX UNO 100 MG</t>
  </si>
  <si>
    <t>POR TBL PRO 30X100MG I</t>
  </si>
  <si>
    <t>24737</t>
  </si>
  <si>
    <t>TRAMADOL SANDOZ RETARD 200 MG</t>
  </si>
  <si>
    <t>32083</t>
  </si>
  <si>
    <t>138841</t>
  </si>
  <si>
    <t>POR TBL FLM 30X37,5MG/325MG I</t>
  </si>
  <si>
    <t>24987</t>
  </si>
  <si>
    <t>OLWEXYA 150 MG</t>
  </si>
  <si>
    <t>142080</t>
  </si>
  <si>
    <t>POR CPS PRO 90X150MG</t>
  </si>
  <si>
    <t>146877</t>
  </si>
  <si>
    <t>APO-ZOLPIDEM 10 MG</t>
  </si>
  <si>
    <t>32086</t>
  </si>
  <si>
    <t>TRALGIT</t>
  </si>
  <si>
    <t>POR CPS DUR 20X50MG</t>
  </si>
  <si>
    <t>137177</t>
  </si>
  <si>
    <t>148074</t>
  </si>
  <si>
    <t>POR TBL FLM 90X20MG</t>
  </si>
  <si>
    <t>59759</t>
  </si>
  <si>
    <t>FRONTIN 1 MG</t>
  </si>
  <si>
    <t>POR TBL NOB 100X1MG</t>
  </si>
  <si>
    <t>40250</t>
  </si>
  <si>
    <t>POR TBL OBD 15X5MG</t>
  </si>
  <si>
    <t>185471</t>
  </si>
  <si>
    <t>Erythromycin</t>
  </si>
  <si>
    <t>97514</t>
  </si>
  <si>
    <t>AKNEMYCIN</t>
  </si>
  <si>
    <t>DRM SOL 25ML LAG I</t>
  </si>
  <si>
    <t>155391</t>
  </si>
  <si>
    <t>LUNALDIN 600 MIKROGRAMŮ SUBLINGVÁLNÍ TABLETY</t>
  </si>
  <si>
    <t>ORM TBL SLG 30X600RG</t>
  </si>
  <si>
    <t>185063</t>
  </si>
  <si>
    <t>INSTANYL 50 MIKROGRAMŮ</t>
  </si>
  <si>
    <t>NAS SPR SOL 10X0,1MLX50RG</t>
  </si>
  <si>
    <t>FURON 40 MG</t>
  </si>
  <si>
    <t>Hydrokortison</t>
  </si>
  <si>
    <t>180825</t>
  </si>
  <si>
    <t>HYDROCORTISON 10 MG JENAPHARM</t>
  </si>
  <si>
    <t>POR TBL NOB 20X10MG</t>
  </si>
  <si>
    <t>Ibuprofen, kombinace</t>
  </si>
  <si>
    <t>11024</t>
  </si>
  <si>
    <t>MODAFEN</t>
  </si>
  <si>
    <t>POR TBL FLM 24</t>
  </si>
  <si>
    <t>Isotretinoin, kombinace</t>
  </si>
  <si>
    <t>169737</t>
  </si>
  <si>
    <t>ISOTREXIN</t>
  </si>
  <si>
    <t>DRM GEL 30GM</t>
  </si>
  <si>
    <t>POR TBL ENT 30X20MG</t>
  </si>
  <si>
    <t>119900</t>
  </si>
  <si>
    <t>POR TBL FLM 50X8MG</t>
  </si>
  <si>
    <t>Mebeverin</t>
  </si>
  <si>
    <t>100301</t>
  </si>
  <si>
    <t>DUSPATALIN RETARD</t>
  </si>
  <si>
    <t>POR CPS RDR 30X200MG</t>
  </si>
  <si>
    <t>132638</t>
  </si>
  <si>
    <t>80406</t>
  </si>
  <si>
    <t>80407</t>
  </si>
  <si>
    <t>17187</t>
  </si>
  <si>
    <t>NIMESIL</t>
  </si>
  <si>
    <t>POR GRA SUS 30X100MG</t>
  </si>
  <si>
    <t>119513</t>
  </si>
  <si>
    <t>LOSEPRAZOL 20 MG</t>
  </si>
  <si>
    <t>POR CPS ETD 98X20MG</t>
  </si>
  <si>
    <t>46873</t>
  </si>
  <si>
    <t>POR TBL PRO 56X20MG</t>
  </si>
  <si>
    <t>186611</t>
  </si>
  <si>
    <t>OXYKODON ACTAVIS 5 MG</t>
  </si>
  <si>
    <t>POR TBL PRO 30X5MG II</t>
  </si>
  <si>
    <t>180652</t>
  </si>
  <si>
    <t>POR TBL ENT 90X40MG HOSP II</t>
  </si>
  <si>
    <t>Rabeprazol</t>
  </si>
  <si>
    <t>157141</t>
  </si>
  <si>
    <t>ZULBEX 20 MG</t>
  </si>
  <si>
    <t>POR TBL ENT 56X20MG</t>
  </si>
  <si>
    <t>107758</t>
  </si>
  <si>
    <t>ROSEMIG 20 MG</t>
  </si>
  <si>
    <t>NAS SPR SOL 2X0,1ML</t>
  </si>
  <si>
    <t>115449</t>
  </si>
  <si>
    <t>SUMATRIPTAN ACTAVIS 50 MG</t>
  </si>
  <si>
    <t>POR TBL OBD 6X50MG II</t>
  </si>
  <si>
    <t>22094</t>
  </si>
  <si>
    <t>ROSEMIG SPRINTAB 50 MG</t>
  </si>
  <si>
    <t>POR TBL SUS 6X50MG I</t>
  </si>
  <si>
    <t>184604</t>
  </si>
  <si>
    <t>POR TBL PRO 60X200MG</t>
  </si>
  <si>
    <t>184631</t>
  </si>
  <si>
    <t>PALEXIA RETARD 250 MG TABLETY S PRODLOUŽENÝM UVOLŇOVÁNÍM</t>
  </si>
  <si>
    <t>POR TBL PRO 60X1X250MG</t>
  </si>
  <si>
    <t>184621</t>
  </si>
  <si>
    <t>POR TBL PRO 60X250MG</t>
  </si>
  <si>
    <t>184638</t>
  </si>
  <si>
    <t>POR TBL PRO 30X250MG</t>
  </si>
  <si>
    <t>201609</t>
  </si>
  <si>
    <t>POR TBL FLM 30X1X37,5MG/325MG</t>
  </si>
  <si>
    <t>201613</t>
  </si>
  <si>
    <t>ZALDIAR EFFERVESCENS 37,5 MG/325 MG ŠUMIVÉ TABLETY</t>
  </si>
  <si>
    <t>POR TBL EFF 10</t>
  </si>
  <si>
    <t>Losartan</t>
  </si>
  <si>
    <t>13894</t>
  </si>
  <si>
    <t>LOZAP 50 ZENTIVA</t>
  </si>
  <si>
    <t>POR TBL FLM 90X50MG 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</si>
  <si>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</si>
  <si>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</si>
  <si>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</si>
  <si>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</si>
  <si>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</si>
  <si>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N02CC01 - Sumatriptan</t>
  </si>
  <si>
    <t>N06AB04 - Citalopram</t>
  </si>
  <si>
    <t>R06AE07 - Cetirizin</t>
  </si>
  <si>
    <t>C09BA05 - Ramipril a diuretika</t>
  </si>
  <si>
    <t>R06AE09 - Levocetirizin</t>
  </si>
  <si>
    <t>J01FA10 - Azithromycin</t>
  </si>
  <si>
    <t>N06AB10 - Escitalopram</t>
  </si>
  <si>
    <t>M01AX17 - Nimesulid</t>
  </si>
  <si>
    <t>N05BA12 - Alprazolam</t>
  </si>
  <si>
    <t>C07AB07 - Bisoprolol</t>
  </si>
  <si>
    <t>R06AX13 - Loratadin</t>
  </si>
  <si>
    <t>C09CA01 - Losartan</t>
  </si>
  <si>
    <t>C09CA07 - Telmisartan</t>
  </si>
  <si>
    <t>C07AG02 - Karvedilol</t>
  </si>
  <si>
    <t>N06BX18 - Vinpocetin</t>
  </si>
  <si>
    <t>R03BA05 - Flutikason</t>
  </si>
  <si>
    <t>A02BC05 - Esomeprazol</t>
  </si>
  <si>
    <t>C09BA06 - Chinapril a diuretika</t>
  </si>
  <si>
    <t>R06AX27 - Desloratadin</t>
  </si>
  <si>
    <t>C07AB05 - Betaxolol</t>
  </si>
  <si>
    <t>N03AX09 - Lamotrigin</t>
  </si>
  <si>
    <t>M01AC06 - Meloxikam</t>
  </si>
  <si>
    <t>N05BA12</t>
  </si>
  <si>
    <t>R06AE07</t>
  </si>
  <si>
    <t>R06AE09</t>
  </si>
  <si>
    <t>M01AC06</t>
  </si>
  <si>
    <t>M01AX17</t>
  </si>
  <si>
    <t>N02AE01</t>
  </si>
  <si>
    <t>N02CC01</t>
  </si>
  <si>
    <t>N06AB04</t>
  </si>
  <si>
    <t>C07AB07</t>
  </si>
  <si>
    <t>C09BA06</t>
  </si>
  <si>
    <t>C07AB05</t>
  </si>
  <si>
    <t>J01FA10</t>
  </si>
  <si>
    <t>N03AX09</t>
  </si>
  <si>
    <t>N06AB10</t>
  </si>
  <si>
    <t>R06AX13</t>
  </si>
  <si>
    <t>R06AX27</t>
  </si>
  <si>
    <t>N06BX18</t>
  </si>
  <si>
    <t>C09CA01</t>
  </si>
  <si>
    <t>POR TBL NOB 25X50RG I</t>
  </si>
  <si>
    <t>A02BC05</t>
  </si>
  <si>
    <t>R03BA05</t>
  </si>
  <si>
    <t>C09BA05</t>
  </si>
  <si>
    <t>C07AG02</t>
  </si>
  <si>
    <t>C09CA07</t>
  </si>
  <si>
    <t>Přehled plnění PL - Preskripce léčivých přípravků - orientační přehled</t>
  </si>
  <si>
    <t>50115062     ZPr - materiál hemodialýza (Z525)</t>
  </si>
  <si>
    <t>ZA542</t>
  </si>
  <si>
    <t>Náplast wet pruf voduvzd. 1,25 cm x 9,14 m bal. á 24 ks K00-3063C</t>
  </si>
  <si>
    <t>ZA562</t>
  </si>
  <si>
    <t>Náplast cosmopor i. v. 6 x 8 cm bal. á 50 ks 9008054</t>
  </si>
  <si>
    <t>ZA571</t>
  </si>
  <si>
    <t>Set sterilní pro anestezii bal. á 28 ks 4706312</t>
  </si>
  <si>
    <t>ZA576</t>
  </si>
  <si>
    <t>Set sterilní pro močovou katetrizaci Mediset bal. á 20 ks 4552710</t>
  </si>
  <si>
    <t>ZA593</t>
  </si>
  <si>
    <t>Tampon sterilní stáčený 20 x 20 cm / 5 ks 28003+</t>
  </si>
  <si>
    <t>ZD111</t>
  </si>
  <si>
    <t>Náplast omnifix E 5 cm x 10 m 9006493</t>
  </si>
  <si>
    <t>ZF351</t>
  </si>
  <si>
    <t>Náplast transpore bílá 1,25 cm x 9,14 m bal. á 24 ks 1534-0</t>
  </si>
  <si>
    <t>ZF352</t>
  </si>
  <si>
    <t>Náplast transpore bílá 2,50 cm x 9,14 m bal. á 12 ks 1534-1</t>
  </si>
  <si>
    <t>ZA471</t>
  </si>
  <si>
    <t>Náplast curaplast poinjekční bal. á 250 ks 30625</t>
  </si>
  <si>
    <t>ZA548</t>
  </si>
  <si>
    <t>Náplast wet pruf voduvzd. 2,50 cm x 9,14 m bal. á 12 ks 3142</t>
  </si>
  <si>
    <t>ZN984</t>
  </si>
  <si>
    <t>Krytí tegaderm advanced na epidurální katétr bal. á 50 ks 10 x 12 cm 1688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</si>
  <si>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</si>
  <si>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</si>
  <si>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</si>
  <si>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</si>
  <si>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</si>
  <si>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</si>
  <si>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</si>
  <si>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</si>
  <si>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ZN297</t>
  </si>
  <si>
    <t>Hadička spojovací Gamaplus 1,8 x 450 LL NO DOP (606301) 686401</t>
  </si>
  <si>
    <t>ZA786</t>
  </si>
  <si>
    <t>Jehla 30° stimuplex-A 0,7 x 50 mm á 25 ks 4894502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</si>
  <si>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</si>
  <si>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</si>
  <si>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</si>
  <si>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</si>
  <si>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</si>
  <si>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</si>
  <si>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ZH432</t>
  </si>
  <si>
    <t>Jehla spinální-qunckeho hrot 22 G x 38 á 25 ks 76.111.22.015</t>
  </si>
  <si>
    <t>ZC251</t>
  </si>
  <si>
    <t>Jehla 20G 150mm active tip 10 mm SMK-S1510-20(SMK-C15-10)</t>
  </si>
  <si>
    <t>ZE906</t>
  </si>
  <si>
    <t>Jehla 30° stimuplex-A 0,8 x 25 mm á 25 ks 4894251</t>
  </si>
  <si>
    <t>ZE729</t>
  </si>
  <si>
    <t>Jehla sterican tupá na ředění semiblunt.EU 1,2/18G x 40 mm bal. á 100 ks 4550400-01</t>
  </si>
  <si>
    <t>ZA868</t>
  </si>
  <si>
    <t>Jehla sterican 23 G 0,6 x 80 mm modrá bal. á 100 ks 4665635</t>
  </si>
  <si>
    <t>ZB259</t>
  </si>
  <si>
    <t>Jehla radiofrekvenční 22 G 100 mm active tip 5 mm, bal. á 10 ks, SMK-S1005-22</t>
  </si>
  <si>
    <t>ZL426</t>
  </si>
  <si>
    <t>Rukavice operační ansell sensi - touch vel. 7,5 bal. á 40 párů 8050194(8050154)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</si>
  <si>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</si>
  <si>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</si>
  <si>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</si>
  <si>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</si>
  <si>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</si>
  <si>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</si>
  <si>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ZA325</t>
  </si>
  <si>
    <t>Krytí hypro-sorb R 65 x 55 mm 002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</si>
  <si>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</si>
  <si>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</si>
  <si>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</si>
  <si>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</si>
  <si>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</si>
  <si>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</si>
  <si>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</si>
  <si>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</si>
  <si>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</si>
  <si>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</si>
  <si>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ZA478</t>
  </si>
  <si>
    <t>Krytí actisorb plus 10,5 x 10,5 cm bal. á 10 ks s aktivním uhlím SYSMAP105_1/5</t>
  </si>
  <si>
    <t>ZA498</t>
  </si>
  <si>
    <t>Krytí bactigras 10 x 10 cm bal. á 10 ks 7457</t>
  </si>
  <si>
    <t>ZA527</t>
  </si>
  <si>
    <t>Set sterilní pro malé chir.výkony Mediset 4709673</t>
  </si>
  <si>
    <t>Set sterilní pro malé chir.výkony Mediset bal. á 27 ks 4709673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</si>
  <si>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</si>
  <si>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</si>
  <si>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</si>
  <si>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</si>
  <si>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</si>
  <si>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</si>
  <si>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</si>
  <si>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</si>
  <si>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</si>
  <si>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</si>
  <si>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ZA595</t>
  </si>
  <si>
    <t>Náplast tegaderm 6,0 cm x 7,0 cm bal. á 100 ks s výřezem 1623W</t>
  </si>
  <si>
    <t>ZA604</t>
  </si>
  <si>
    <t>Tyčinka vatová sterilní jednotlivě balalená bal. á 1000 ks 5100/SG/CS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</si>
  <si>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</si>
  <si>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</si>
  <si>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</si>
  <si>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</si>
  <si>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</si>
  <si>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</si>
  <si>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</si>
  <si>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</si>
  <si>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</si>
  <si>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</si>
  <si>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ZC845</t>
  </si>
  <si>
    <t>Kompresa NT 10 x 20 cm/5 ks sterilní 26621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</si>
  <si>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</si>
  <si>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</si>
  <si>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</si>
  <si>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</si>
  <si>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</si>
  <si>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cm/5 ks sterilní 1325019275</t>
  </si>
  <si>
    <t>ZD770</t>
  </si>
  <si>
    <t>Krytí tubifast 7,5 x 10 m 2438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</si>
  <si>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</si>
  <si>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</si>
  <si>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</si>
  <si>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</si>
  <si>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</si>
  <si>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</si>
  <si>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</si>
  <si>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</si>
  <si>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</si>
  <si>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0021659 187954</t>
  </si>
  <si>
    <t>ZL664</t>
  </si>
  <si>
    <t>Krytí mastný tyl pharmatull 10 x 20 cm bal. á 10 ks P-Tull1020</t>
  </si>
  <si>
    <t>ZL667</t>
  </si>
  <si>
    <t>Náplast tegaderm i.v. advanced 6,5 cm x 7,0 cm bal. á 100 ks 1683</t>
  </si>
  <si>
    <t>ZL854</t>
  </si>
  <si>
    <t>Krytí mastný tyl jelonet 10 x 10 cm á 36 ks 66007478</t>
  </si>
  <si>
    <t>ZA475</t>
  </si>
  <si>
    <t>Krytí mepilex 7,5 x 7,5 cm bal. á 5 ks 295200</t>
  </si>
  <si>
    <t>ZF042</t>
  </si>
  <si>
    <t>Krytí mastný tyl jelonet 10 x 10 cm á 10 ks 7404</t>
  </si>
  <si>
    <t>ZA545</t>
  </si>
  <si>
    <t>Krytí hydrogelové nu-gel s algin. 15 g bal. á 10 ks SYSMNG415EE</t>
  </si>
  <si>
    <t>ZE775</t>
  </si>
  <si>
    <t>Náplast tegaderm CHG 10,0 cm x 12,0 cm na CŽK-antibakt. bal. á 25 ks 1658R</t>
  </si>
  <si>
    <t>ZA578</t>
  </si>
  <si>
    <t>Krytí hypergel 5 g bal. á 10 ks 360500-00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</si>
  <si>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</si>
  <si>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</si>
  <si>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</si>
  <si>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</si>
  <si>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ZI975</t>
  </si>
  <si>
    <t>Pěna velká V.A.C M8275053</t>
  </si>
  <si>
    <t>ZN200</t>
  </si>
  <si>
    <t>Krytí traumacel new dent kostky bal. á 50 ks 10115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</si>
  <si>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</si>
  <si>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</si>
  <si>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</si>
  <si>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</si>
  <si>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</si>
  <si>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</si>
  <si>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ZF768</t>
  </si>
  <si>
    <t>Krytí askina gel 15 g bal. á 10 ks 001419N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</si>
  <si>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</si>
  <si>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</si>
  <si>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</si>
  <si>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</si>
  <si>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</si>
  <si>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</si>
  <si>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ZA727</t>
  </si>
  <si>
    <t>Kontejner 30 ml sterilní uchovávání pevných i kapalných vzorků FLME25175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</si>
  <si>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</si>
  <si>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</si>
  <si>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</si>
  <si>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</si>
  <si>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</si>
  <si>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</si>
  <si>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</si>
  <si>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</si>
  <si>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ZA812</t>
  </si>
  <si>
    <t>Uzávěr do katetrů 4435001</t>
  </si>
  <si>
    <t>ZA831</t>
  </si>
  <si>
    <t>Rourka rektální CH20 délka 40 cm 19-20.100</t>
  </si>
  <si>
    <t>ZA842</t>
  </si>
  <si>
    <t>Kanyla ET 6,5 s manžetou 9465E</t>
  </si>
  <si>
    <t>ZA884</t>
  </si>
  <si>
    <t>Rourka rektální CH22 délka 40 cm 19-22.100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</si>
  <si>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</si>
  <si>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</si>
  <si>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</si>
  <si>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</si>
  <si>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</si>
  <si>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</si>
  <si>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</si>
  <si>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</si>
  <si>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</si>
  <si>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</si>
  <si>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</si>
  <si>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</si>
  <si>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ZB372</t>
  </si>
  <si>
    <t>Ambuvak pro dospělé vak 1,0 l 7153000</t>
  </si>
  <si>
    <t>ZB384</t>
  </si>
  <si>
    <t>Stříkačka injekční 3-dílná 20 ml LL Omnifix Solo se závitem bal. á 100 ks 4617207V</t>
  </si>
  <si>
    <t>ZB476</t>
  </si>
  <si>
    <t>Kompresa terumo TR BAND bal. á 5 ks 1XXRF 06 0023393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</si>
  <si>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</si>
  <si>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</si>
  <si>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</si>
  <si>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</si>
  <si>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</si>
  <si>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</si>
  <si>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</si>
  <si>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</si>
  <si>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</si>
  <si>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</si>
  <si>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</si>
  <si>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</si>
  <si>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</si>
  <si>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</si>
  <si>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</si>
  <si>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</si>
  <si>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</si>
  <si>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</si>
  <si>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</si>
  <si>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</si>
  <si>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</si>
  <si>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</si>
  <si>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</si>
  <si>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</si>
  <si>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</si>
  <si>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</si>
  <si>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ZB949</t>
  </si>
  <si>
    <t>Pinzeta UH sterilní HAR999565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</si>
  <si>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</si>
  <si>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</si>
  <si>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</si>
  <si>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</si>
  <si>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</si>
  <si>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</si>
  <si>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ZC648</t>
  </si>
  <si>
    <t>Elektroda EKG pěnová pr. 55 mm pro dospělé H-108002</t>
  </si>
  <si>
    <t>ZC751</t>
  </si>
  <si>
    <t>Čepelka skalpelová 11 BB511</t>
  </si>
  <si>
    <t>ZC753</t>
  </si>
  <si>
    <t>Čepelka skalpelová 20 BB520</t>
  </si>
  <si>
    <t>ZC777</t>
  </si>
  <si>
    <t>Filtr sací MSF 271-022-001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</si>
  <si>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</si>
  <si>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</si>
  <si>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</si>
  <si>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</si>
  <si>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</si>
  <si>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</si>
  <si>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</si>
  <si>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</si>
  <si>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ZD113</t>
  </si>
  <si>
    <t>Manžeta fixační Ute-Fix á 30 ks NKS:40-06</t>
  </si>
  <si>
    <t>ZD458</t>
  </si>
  <si>
    <t>Spojka vrapovaná roztaž.rovná 15F bal. á 50 ks 038-61-311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</si>
  <si>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</si>
  <si>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</si>
  <si>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</si>
  <si>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</si>
  <si>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</si>
  <si>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</si>
  <si>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</si>
  <si>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</si>
  <si>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</si>
  <si>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</si>
  <si>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</si>
  <si>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</si>
  <si>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</si>
  <si>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</si>
  <si>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</si>
  <si>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</si>
  <si>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</si>
  <si>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</si>
  <si>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</si>
  <si>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</si>
  <si>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</si>
  <si>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</si>
  <si>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</si>
  <si>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</si>
  <si>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</si>
  <si>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</si>
  <si>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</si>
  <si>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</si>
  <si>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</si>
  <si>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</si>
  <si>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</si>
  <si>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</si>
  <si>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</si>
  <si>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</si>
  <si>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ZJ695</t>
  </si>
  <si>
    <t>Sonda žaludeční CH14 1200 mm s RTG linkou bal. á 50 ks 412014</t>
  </si>
  <si>
    <t>ZJ729</t>
  </si>
  <si>
    <t>Krytí - roztok Microdacyn 60 500 ml MI44101-00 bez rozprašovače (dermacyn 11A0031)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</si>
  <si>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</si>
  <si>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</si>
  <si>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</si>
  <si>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</si>
  <si>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</si>
  <si>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</si>
  <si>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</si>
  <si>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</si>
  <si>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</si>
  <si>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</si>
  <si>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</si>
  <si>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</si>
  <si>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</si>
  <si>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</si>
  <si>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</si>
  <si>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</si>
  <si>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</si>
  <si>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</si>
  <si>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ZB666</t>
  </si>
  <si>
    <t>Spojka Y 9 x 9 x 9 mm symetrická bal. á 100 ks 12049</t>
  </si>
  <si>
    <t>ZB689</t>
  </si>
  <si>
    <t>Trokar hrudní redax F18 atraumatický bal. á 10 ks 21118</t>
  </si>
  <si>
    <t>ZB811</t>
  </si>
  <si>
    <t>Manžeta fixační Ute-Fix velká bal. á 20 ks NKS:40-01</t>
  </si>
  <si>
    <t>ZB816</t>
  </si>
  <si>
    <t>Hadička spojovací-perfusor černá 150 cm á 100 ks 8722919</t>
  </si>
  <si>
    <t>ZB864</t>
  </si>
  <si>
    <t>Kit lidco injectate 50 cm á 5 ks CM50</t>
  </si>
  <si>
    <t>ZC351</t>
  </si>
  <si>
    <t>Systém odsávací uzavřený 14F jednocestný 30 cm 72 hod. bal. á 20 ks Z115-14</t>
  </si>
  <si>
    <t>ZC490</t>
  </si>
  <si>
    <t>Kartáček zubní s odsáváním P2220</t>
  </si>
  <si>
    <t>ZD454</t>
  </si>
  <si>
    <t>Filtr pro dospělé s HME a portem 038-41-355</t>
  </si>
  <si>
    <t>ZI347</t>
  </si>
  <si>
    <t>Podložka natura flexibilní 57 mm bal. á 5 ks 0086766 125903</t>
  </si>
  <si>
    <t>ZK353</t>
  </si>
  <si>
    <t>Trokar hrudní redax F20 atraumatický bal. á 10 ks 21120</t>
  </si>
  <si>
    <t>ZL436</t>
  </si>
  <si>
    <t>Trokar hrudní CH24 délka 40 cm vnější pr. 8,0 mm bal. á 10 ks 02.000.30.024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</si>
  <si>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</si>
  <si>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</si>
  <si>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</si>
  <si>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</si>
  <si>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</si>
  <si>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</si>
  <si>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ZF425</t>
  </si>
  <si>
    <t>Podložka almarys pr. 80 mm bal. á 10 ks 036280U</t>
  </si>
  <si>
    <t>ZB505</t>
  </si>
  <si>
    <t>Tubo-fix pro ET rourky á 8 ks komplet NKS:20-10</t>
  </si>
  <si>
    <t>ZD030</t>
  </si>
  <si>
    <t>Skalpel jednorázový cutfix sterilní bal. á 10 ks 5518040</t>
  </si>
  <si>
    <t>ZI346</t>
  </si>
  <si>
    <t>Podložka natura flexibilní 70 mm bal. á 5 ks 0086767 125904</t>
  </si>
  <si>
    <t>ZB415</t>
  </si>
  <si>
    <t>Kanyla ET 5,5 s manžetou 9555E</t>
  </si>
  <si>
    <t>ZM085</t>
  </si>
  <si>
    <t>Konektor bezjehlový k vakům Viaflo CytoLuer bal. á 50 ks GMC7405</t>
  </si>
  <si>
    <t>ZA685</t>
  </si>
  <si>
    <t>Sonda pro tamponádu jícnu č.7 699021PHX</t>
  </si>
  <si>
    <t>ZF089</t>
  </si>
  <si>
    <t>Souprava ekonokit W-ABV301 (pův.k.č.W-ABV601)</t>
  </si>
  <si>
    <t>ZB873</t>
  </si>
  <si>
    <t>Souprava tracheostomická č. 8 100/561/080</t>
  </si>
  <si>
    <t>ZA753</t>
  </si>
  <si>
    <t>Sonda flocare PUR CH8/110 cm enlock 2778398</t>
  </si>
  <si>
    <t>ZD254</t>
  </si>
  <si>
    <t>Souprava flexi seal FMS pro fekální inkont. Signál akce 2+1 418000</t>
  </si>
  <si>
    <t>ZE800</t>
  </si>
  <si>
    <t>Set enterální dvojitý s proplachem a vakem 1000 ml bal. á 30 ks777405</t>
  </si>
  <si>
    <t>ZM600</t>
  </si>
  <si>
    <t>Spojka flovac žlutá 000-036-102</t>
  </si>
  <si>
    <t>ZJ027</t>
  </si>
  <si>
    <t>Helma castar R vel. L  CP211L/2R</t>
  </si>
  <si>
    <t>ZD071</t>
  </si>
  <si>
    <t>Kanyla TS 9,0 s manžetou bal. á 10 ks 100/860/090 suctionaid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</si>
  <si>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</si>
  <si>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</si>
  <si>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</si>
  <si>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</si>
  <si>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ZK839</t>
  </si>
  <si>
    <t>System hrudní drenáže Sinapi 1000 ml dlouhá trubice kontrola sání XL1000S</t>
  </si>
  <si>
    <t>ZD997</t>
  </si>
  <si>
    <t>Spojka Y 4-4-4 nest. 86060572</t>
  </si>
  <si>
    <t>ZE373</t>
  </si>
  <si>
    <t>Kanyla ET 7,5 se sáním nad manžetou SACETT I.D. 100/189/075</t>
  </si>
  <si>
    <t>ZJ728</t>
  </si>
  <si>
    <t>Krytí - roztok Microdacyn 5000 ml bez rozprašovače (dříve dermacyn) MI44100-00</t>
  </si>
  <si>
    <t>ZN298</t>
  </si>
  <si>
    <t>Hadička spojovací Gamaplus 1,8 x 1800 LL NO DOP (606304) 686403</t>
  </si>
  <si>
    <t>ZJ277</t>
  </si>
  <si>
    <t>Ventil jednorázový expirační V500 á 10 ks MP01060</t>
  </si>
  <si>
    <t>ZN367</t>
  </si>
  <si>
    <t>Konektor bezjehlový gama modrý NO PVC V696420</t>
  </si>
  <si>
    <t>ZE374</t>
  </si>
  <si>
    <t>Kanyla ET 8,5 se sáním nad manžetou SACETT I.D. 100/189/085</t>
  </si>
  <si>
    <t>ZF510</t>
  </si>
  <si>
    <t>Adaptér metal 65250</t>
  </si>
  <si>
    <t>ZN646</t>
  </si>
  <si>
    <t>Fonendoskop oboustranný různé barvy 710045-s</t>
  </si>
  <si>
    <t>ZB812</t>
  </si>
  <si>
    <t>Manžeta fixační Ute-Fix bal. á 30 ks NKS:40-05</t>
  </si>
  <si>
    <t>ZN854</t>
  </si>
  <si>
    <t>Stříkačka injekční arteriální 3 ml bez jehly s heparinem bal. á 100 ks safePICO Aspirator 956-622</t>
  </si>
  <si>
    <t>ZH871</t>
  </si>
  <si>
    <t>Kanyla TS 10,0 s manžetou bal. á 10 ks 100/800/100</t>
  </si>
  <si>
    <t>ZB874</t>
  </si>
  <si>
    <t>Souprava tracheostomická č. 9 100/561/090</t>
  </si>
  <si>
    <t>ZD153</t>
  </si>
  <si>
    <t>Sáček flexi seal bal. á 10 ks  FMS 411101</t>
  </si>
  <si>
    <t>ZO066</t>
  </si>
  <si>
    <t>Stojan na hrudní sání SINAPI – kovový SCDS</t>
  </si>
  <si>
    <t>ZK657</t>
  </si>
  <si>
    <t>Spojka čtyřcestná k dialýze 4-way adaptor á 20 ks AQUASPIKE 1500040206</t>
  </si>
  <si>
    <t>ZE884</t>
  </si>
  <si>
    <t>Sáček výpustný+ invisiclose natura 57 mm béžový standard bal. á 10 ks 0082654 416420</t>
  </si>
  <si>
    <t>ZC054</t>
  </si>
  <si>
    <t>Válec odměrný vysoký sklo 100 ml 713880</t>
  </si>
  <si>
    <t>ZC081</t>
  </si>
  <si>
    <t>Močoměr bez teploměru 710363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</si>
  <si>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</si>
  <si>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</si>
  <si>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</si>
  <si>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</si>
  <si>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</si>
  <si>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</si>
  <si>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ZL697</t>
  </si>
  <si>
    <t>Katetr dialyzační 2 lumen 14,5 Fr x 15 cm bal. á 5 ks A40-145215SS</t>
  </si>
  <si>
    <t>ZB045</t>
  </si>
  <si>
    <t>Katetr brachiální arterie dospělí PV2014L22</t>
  </si>
  <si>
    <t>ZB719</t>
  </si>
  <si>
    <t>Set arteriální katetrizační 20GA x 12 cm SAC-01220</t>
  </si>
  <si>
    <t>ZC587</t>
  </si>
  <si>
    <t>Katetr hemodialyzační 2 lumen 14 Fr bal. á 5 ks CV-15142-UF</t>
  </si>
  <si>
    <t>ZJ759</t>
  </si>
  <si>
    <t>Katetr dialyzační 3 lumen 13,0 Fr x 20 cm KFE-TTL-1320-K</t>
  </si>
  <si>
    <t>ZG482</t>
  </si>
  <si>
    <t>Katetr CVC 4 lumen 8,5 Fr x 20 cm bal. á 10 ks CV-42854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</si>
  <si>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</si>
  <si>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</si>
  <si>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</si>
  <si>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</si>
  <si>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</si>
  <si>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</si>
  <si>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ZC499</t>
  </si>
  <si>
    <t>Souprave nebulizační otevřená í2505000/L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</si>
  <si>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</si>
  <si>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</si>
  <si>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</si>
  <si>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</si>
  <si>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</si>
  <si>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</si>
  <si>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</si>
  <si>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mersilene gr 0 bal. á 12 ks L154</t>
  </si>
  <si>
    <t>ZA832</t>
  </si>
  <si>
    <t>Jehla injekční 0,9 x 40 mm žlutá 4657519</t>
  </si>
  <si>
    <t>ZA999</t>
  </si>
  <si>
    <t>Jehla injekční 0,5 x 16 mm oranžová 4657853</t>
  </si>
  <si>
    <t>ZB478</t>
  </si>
  <si>
    <t>Jehla chirurgická 0,8 x 32 B11</t>
  </si>
  <si>
    <t>ZB479</t>
  </si>
  <si>
    <t>Jehla chirurgická B12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</si>
  <si>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</si>
  <si>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</si>
  <si>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</si>
  <si>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</si>
  <si>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</si>
  <si>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</si>
  <si>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</si>
  <si>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</si>
  <si>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</si>
  <si>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</si>
  <si>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</si>
  <si>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</si>
  <si>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</si>
  <si>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</si>
  <si>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</si>
  <si>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</si>
  <si>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DG388</t>
  </si>
  <si>
    <t>Játrový bujon (10ml)</t>
  </si>
  <si>
    <t>DG395</t>
  </si>
  <si>
    <t>Diagnostická souprava AB0 set monoklonální na 30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</si>
  <si>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</si>
  <si>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</si>
  <si>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</si>
  <si>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</si>
  <si>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</si>
  <si>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</si>
  <si>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</si>
  <si>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</si>
  <si>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</si>
  <si>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</si>
  <si>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</si>
  <si>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</si>
  <si>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</si>
  <si>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</si>
  <si>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</si>
  <si>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</si>
  <si>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DE022</t>
  </si>
  <si>
    <t>Glukózová membránová souprava</t>
  </si>
  <si>
    <t>DC634</t>
  </si>
  <si>
    <t>THB KALIBRAČNÍ ROZTOK,S7770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</si>
  <si>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</si>
  <si>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</si>
  <si>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</si>
  <si>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</si>
  <si>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</si>
  <si>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</si>
  <si>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</si>
  <si>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</si>
  <si>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</si>
  <si>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</si>
  <si>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</si>
  <si>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</si>
  <si>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ZD534</t>
  </si>
  <si>
    <t>Okruh dýchací compact II 2,0 m 2151000</t>
  </si>
  <si>
    <t>ZD184</t>
  </si>
  <si>
    <t>Maska pro neinvazivní ventilaci Nova Star vel. L MP01581</t>
  </si>
  <si>
    <t>ZA319</t>
  </si>
  <si>
    <t>Náplast durapore 2,50 cm x 9,14 m bal. á 12 ks 1538-1</t>
  </si>
  <si>
    <t>ZA450</t>
  </si>
  <si>
    <t>Náplast omniplast 1,25 cm x 9,1 m 9004520</t>
  </si>
  <si>
    <t>Set sterilní pro močovou katetrizaci Mediset bal. á 10 ks 4552710</t>
  </si>
  <si>
    <t>ZD094</t>
  </si>
  <si>
    <t>Gáza skládaná sterilní 8 x 17 cm / 5 ks 12 vrstev karton á 1000 ks 37017</t>
  </si>
  <si>
    <t>ZD103</t>
  </si>
  <si>
    <t>Náplast omniplast 2,5 cm x 9,2 m 9004530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</si>
  <si>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</si>
  <si>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</si>
  <si>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</si>
  <si>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</si>
  <si>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ZN293</t>
  </si>
  <si>
    <t>Set sterilní pro centrální žilní katetrizaci basic Medikit SET314 bal. á 24 ks 1230111314</t>
  </si>
  <si>
    <t>ZN467</t>
  </si>
  <si>
    <t>Náplast elastpore+pad i. v. 6 x 8 cm steril. 1320113503</t>
  </si>
  <si>
    <t>ZA839</t>
  </si>
  <si>
    <t>Kanyla ET 4,0 s manžetou 9440E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</si>
  <si>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</si>
  <si>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</si>
  <si>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</si>
  <si>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</si>
  <si>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</si>
  <si>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</si>
  <si>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</si>
  <si>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</si>
  <si>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</si>
  <si>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</si>
  <si>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</si>
  <si>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</si>
  <si>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</si>
  <si>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</si>
  <si>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</si>
  <si>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</si>
  <si>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</si>
  <si>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</si>
  <si>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</si>
  <si>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</si>
  <si>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ZB682</t>
  </si>
  <si>
    <t>Spojka oboustraná otočná steril.bal. á 20 ks 23411</t>
  </si>
  <si>
    <t>ZB825</t>
  </si>
  <si>
    <t>Perifix 421 kompletní set 4514211C</t>
  </si>
  <si>
    <t>ZB844</t>
  </si>
  <si>
    <t>Esmarch 60 x 1250 KVS 06125</t>
  </si>
  <si>
    <t>ZC291</t>
  </si>
  <si>
    <t>Manžeta přetlaková 1000 ml 100 ZIT-1000 (051-018-804)</t>
  </si>
  <si>
    <t>ZC770</t>
  </si>
  <si>
    <t>Hadička spojovací HS 3,0 x 2500LL 606347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</si>
  <si>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</si>
  <si>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</si>
  <si>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</si>
  <si>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</si>
  <si>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</si>
  <si>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</si>
  <si>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</si>
  <si>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</si>
  <si>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</si>
  <si>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</si>
  <si>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</si>
  <si>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</si>
  <si>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ZE368</t>
  </si>
  <si>
    <t>Elektroda EKG dětská 32 x 36 mm á 30 ks FSTC1</t>
  </si>
  <si>
    <t>ZF159</t>
  </si>
  <si>
    <t>Nádoba na kontaminovaný odpad 1 l 15-0002</t>
  </si>
  <si>
    <t>ZI436</t>
  </si>
  <si>
    <t>Brýle kyslíkové americký typ upevnění svorkou ALL SOFT H-103106</t>
  </si>
  <si>
    <t>ZK976</t>
  </si>
  <si>
    <t>Cévka odsávací CH12 s přerušovačem sání P01171a</t>
  </si>
  <si>
    <t>ZK979</t>
  </si>
  <si>
    <t>Cévka odsávací CH18 s přerušovačem sání P01177a</t>
  </si>
  <si>
    <t>ZA840</t>
  </si>
  <si>
    <t>Kanyla ET 9,5 s manžetou bal. á 10 ks 9495E</t>
  </si>
  <si>
    <t>ZB116</t>
  </si>
  <si>
    <t>Filtr neonatální kombinovaný 1441000</t>
  </si>
  <si>
    <t>ZB121</t>
  </si>
  <si>
    <t>Rourka tracheální nasální 6,5 mm bal. á 10 ks 100/133/065</t>
  </si>
  <si>
    <t>ZE785</t>
  </si>
  <si>
    <t>Manžeta přetlaková 1000 ml classic P01269</t>
  </si>
  <si>
    <t>ZF798</t>
  </si>
  <si>
    <t>Rourka tracheální nasální 8,0 mm bal. á 10 ks 100/133/080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</si>
  <si>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</si>
  <si>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</si>
  <si>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</si>
  <si>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</si>
  <si>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</si>
  <si>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</si>
  <si>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ZJ113</t>
  </si>
  <si>
    <t>Vzduchovod ústní guedell 100 mm bal. á 50 ks 311100</t>
  </si>
  <si>
    <t>ZD007</t>
  </si>
  <si>
    <t>Rourka tracheální nasální 6,0 mm bal. á 10 ks 100/133/060</t>
  </si>
  <si>
    <t>ZL951</t>
  </si>
  <si>
    <t>Hadička prodlužovací PVC 150 cm pro světlocitlivé léky NO DOP bal. á 20  ks V686423</t>
  </si>
  <si>
    <t>ZJ107</t>
  </si>
  <si>
    <t>Vzduchovod ústní guedell 40 mm bal. á 50 ks 311040</t>
  </si>
  <si>
    <t>ZM010</t>
  </si>
  <si>
    <t>Kanyla ET 3,5 s manžetou bal. á 10 ks S107-35</t>
  </si>
  <si>
    <t>ZB525</t>
  </si>
  <si>
    <t>Zavaděč ETK 10F bal. á 25 ks 5-15103</t>
  </si>
  <si>
    <t>ZH159</t>
  </si>
  <si>
    <t>Spojka katetru přímá 15 cm bal. á 50 ks  430-005-015</t>
  </si>
  <si>
    <t>ZE195</t>
  </si>
  <si>
    <t>Manžeta TK k monitoru Mindray a další jednohadičková s vložkou 25 - 35 cm dospělá MEC 1200 NIBPHPA</t>
  </si>
  <si>
    <t>ZB389</t>
  </si>
  <si>
    <t>Kanyla ET 9,0 s manžetou bal. á 10 ks 9590E</t>
  </si>
  <si>
    <t>ZH195</t>
  </si>
  <si>
    <t>Membrána č.10 k endoskopické masce 304-40-127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</si>
  <si>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</si>
  <si>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</si>
  <si>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</si>
  <si>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</si>
  <si>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</si>
  <si>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</si>
  <si>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</si>
  <si>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</si>
  <si>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ZF939</t>
  </si>
  <si>
    <t>Vzduchovod nosní 4,0 mm bal. á 10 ks 321040</t>
  </si>
  <si>
    <t>ZF668</t>
  </si>
  <si>
    <t>Manžeta přetlaková 500 ml classic P01268</t>
  </si>
  <si>
    <t>ZJ108</t>
  </si>
  <si>
    <t>Vzduchovod ústní guedell 50 mm bal. á 50 ks 311050</t>
  </si>
  <si>
    <t>ZJ112</t>
  </si>
  <si>
    <t>Vzduchovod ústní guedell 90 mm bal. á 50 ks 311090</t>
  </si>
  <si>
    <t>ZJ114</t>
  </si>
  <si>
    <t>Vzduchovod ústní guedell 110 mm bal. á 30 ks 311110</t>
  </si>
  <si>
    <t>ZA923</t>
  </si>
  <si>
    <t>Lžíce laryngoskopická 2 bal. á 10 ks DS.3940.150.15</t>
  </si>
  <si>
    <t>ZB726</t>
  </si>
  <si>
    <t>Stříkačka Perfix LOR 10 ml 4638107</t>
  </si>
  <si>
    <t>ZF041</t>
  </si>
  <si>
    <t>Kanyla ET 4,5 s manžetou bal. á 10 ks S107-45</t>
  </si>
  <si>
    <t>ZH196</t>
  </si>
  <si>
    <t>Membrána č.  5 k endoskopické masce 30-40-125 (30-40-105)</t>
  </si>
  <si>
    <t>ZB541</t>
  </si>
  <si>
    <t>Jehelec mayo-hegar 160 mm P01126</t>
  </si>
  <si>
    <t>ZD838</t>
  </si>
  <si>
    <t>Kanyla TR 7,0 armovaná s manžetou bal. á 5 ks 100/110/070</t>
  </si>
  <si>
    <t>ZE380</t>
  </si>
  <si>
    <t>Kanyla TR 8,5 armovaná s manžetou bal. á 5 ks 100/110/085</t>
  </si>
  <si>
    <t>ZC612</t>
  </si>
  <si>
    <t>Kanyla TR 8,0 armovaná s manžetou bal. á 5 ks 100/110/080</t>
  </si>
  <si>
    <t>ZB119</t>
  </si>
  <si>
    <t>Rourka tracheální nasální 7,0 mm bal. á 10 ks 100/133/070</t>
  </si>
  <si>
    <t>ZJ115</t>
  </si>
  <si>
    <t>Vzduchovod ústní guedell 120 mm bal. á 50 ks 311120</t>
  </si>
  <si>
    <t>ZJ109</t>
  </si>
  <si>
    <t>Vzduchovod ústní guedell 60 mm bal. á 50 ks 311060</t>
  </si>
  <si>
    <t>ZB239</t>
  </si>
  <si>
    <t>Spojka pacientská Superset 15F 3535000/W</t>
  </si>
  <si>
    <t>ZA843</t>
  </si>
  <si>
    <t>Kanyla ET 3,0 s manžetou bal. á 10 ks 9430E</t>
  </si>
  <si>
    <t>ZN128</t>
  </si>
  <si>
    <t>Zavaděč vzdušný S – GUIDE 15CH délka 65 cm pro oxygenii s lumenem a tvarovou pamětí bal. á 5 ks 33-90-650-1</t>
  </si>
  <si>
    <t>ZD008</t>
  </si>
  <si>
    <t>Rourka tracheální nasální 7,5 mm bal. á 10 ks 100/133/075</t>
  </si>
  <si>
    <t>ZJ097</t>
  </si>
  <si>
    <t>Vzduchovod nosní 6,5 mm bal. á 10 ks 321065</t>
  </si>
  <si>
    <t>ZE079</t>
  </si>
  <si>
    <t>Set transfúzní non PVC s odvzdušněním a bakteriálním filtrem ZAR-I-TS</t>
  </si>
  <si>
    <t>ZB291</t>
  </si>
  <si>
    <t>Jehla spinální spinocan 25 G x 88 mm oranžová 4505905-01</t>
  </si>
  <si>
    <t>ZC006</t>
  </si>
  <si>
    <t>Jehla spinální spinocan 25 G x 75 mm oranžová 4505751-01</t>
  </si>
  <si>
    <t>ZB272</t>
  </si>
  <si>
    <t>Jehla spinální spinocan 22 G x 88 mm černá bal. á 25 ks 4507908-01</t>
  </si>
  <si>
    <t>ZD621</t>
  </si>
  <si>
    <t>Jehla spinální pencan 27 G x 88 s vodící jehlou šedá 4502051-13</t>
  </si>
  <si>
    <t>ZA784</t>
  </si>
  <si>
    <t>Jehla spinální spinocan 22 G x 75 mm černá 4507754-13</t>
  </si>
  <si>
    <t>ZH437</t>
  </si>
  <si>
    <t>Jehla spinální-qunckeho hrot 25 G x 89 á 25 ks 76.111.25.035</t>
  </si>
  <si>
    <t>ZK553</t>
  </si>
  <si>
    <t>Jehla spinální pencil extra dlouhá +20 G 25 G/115 mm bal. á 20 ks 100/492/815</t>
  </si>
  <si>
    <t>ZH436</t>
  </si>
  <si>
    <t>Jehla spinální-qunckeho hrot 25 G x 76 á 25 ks 76.111.25.030</t>
  </si>
  <si>
    <t>ZB342</t>
  </si>
  <si>
    <t>Jehla spinální atraucan hnědý 26 G x 88 mm 4504739</t>
  </si>
  <si>
    <t>ZE668</t>
  </si>
  <si>
    <t>Rukavice latex bez p. zdrsněné L 9421625</t>
  </si>
  <si>
    <t>ZA931</t>
  </si>
  <si>
    <t>Okruh dýchací ventilační pro děti 15 mm 1,5 m hadice + vak 2164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</si>
  <si>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</si>
  <si>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</si>
  <si>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</si>
  <si>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</si>
  <si>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</si>
  <si>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</si>
  <si>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ZH789</t>
  </si>
  <si>
    <t>Okruh dýchací anesteziologický 22 mm Compact II 2 l vak 2154000</t>
  </si>
  <si>
    <t>ZB233</t>
  </si>
  <si>
    <t>Maska anesteziologická č.5 EcoMask ( s proužky ) 7095</t>
  </si>
  <si>
    <t>ZH459</t>
  </si>
  <si>
    <t>Maska laryngeální LM PVC silikonová manžeta bal. á 10 ks 105300-000060</t>
  </si>
  <si>
    <t>ZB398</t>
  </si>
  <si>
    <t>Maska supraglotická č. 4,0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</si>
  <si>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</si>
  <si>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</si>
  <si>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</si>
  <si>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</si>
  <si>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</si>
  <si>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</si>
  <si>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ZA992</t>
  </si>
  <si>
    <t>Maska supraglotická č. 5,0 8205000</t>
  </si>
  <si>
    <t>ZH193</t>
  </si>
  <si>
    <t>Maska endoskopická č.3 s membránou 30-40-333</t>
  </si>
  <si>
    <t>ZH194</t>
  </si>
  <si>
    <t>Maska endoskopická č.5 s membránou 30-40-555</t>
  </si>
  <si>
    <t>ZN313</t>
  </si>
  <si>
    <t>Maska laryngeální  LMA Supreme vel. č 4 bal. á 10 ks 175040</t>
  </si>
  <si>
    <t>ZH192</t>
  </si>
  <si>
    <t>Maska endoskopická č.1 s membránou 30-40-111 (30-40-001)</t>
  </si>
  <si>
    <t>ZN711</t>
  </si>
  <si>
    <t>Maska anesteziologická č.3 EcoMask ( s proužky ) 7093</t>
  </si>
  <si>
    <t>ZH450</t>
  </si>
  <si>
    <t>Maska laryngeální Sure Seal LM Cuff Pilot 105200-000040</t>
  </si>
  <si>
    <t>ZH451</t>
  </si>
  <si>
    <t>Maska laryngeální Sure Seal LM Cuff Pilot 105200-000050</t>
  </si>
  <si>
    <t>ZN314</t>
  </si>
  <si>
    <t>Maska laryngeální  LMA Supreme vel. č 5 bal. á 10 ks 175050</t>
  </si>
  <si>
    <t>ZN294</t>
  </si>
  <si>
    <t>Set sterilní pro centrální žilní katetrizaci Medikit SET313 bal. á 24 ks 1230111313</t>
  </si>
  <si>
    <t>ZN295</t>
  </si>
  <si>
    <t>Set sterilní pro suchý převaz rány Medikit SET160 bal. á 160 ks 1230111160</t>
  </si>
  <si>
    <t>ZN466</t>
  </si>
  <si>
    <t>Set sterilní pro regionální anestezii Medikit SET311 bal. á 55 ks 1230111311</t>
  </si>
  <si>
    <t>ZM937</t>
  </si>
  <si>
    <t>Fixace nosních katetrů tubifix hypoalergenní bal. á 100 ks P-NOSE</t>
  </si>
  <si>
    <t>ZA744</t>
  </si>
  <si>
    <t>Kanyla neoflon 24G žlutá BDC391350</t>
  </si>
  <si>
    <t>ZB540</t>
  </si>
  <si>
    <t>Kanyla endobronchiální 39FG 198-39L</t>
  </si>
  <si>
    <t>ZB376</t>
  </si>
  <si>
    <t>Kanyla endobronchiální 39FG 197-39R</t>
  </si>
  <si>
    <t>ZK975</t>
  </si>
  <si>
    <t>Cévka odsávací CH10 s přerušovačem sání P01169a</t>
  </si>
  <si>
    <t>ZJ375</t>
  </si>
  <si>
    <t>Kanyla endobronchiální 39 116100-000039</t>
  </si>
  <si>
    <t>ZM668</t>
  </si>
  <si>
    <t>Kanyla endobronchiální 37 116200-000037</t>
  </si>
  <si>
    <t>ZM751</t>
  </si>
  <si>
    <t>Kanyla endobronchiální 35 116100-000035</t>
  </si>
  <si>
    <t>ZB737</t>
  </si>
  <si>
    <t>Humid-Vent 3,0 mm á 10 ks 10121</t>
  </si>
  <si>
    <t>ZB539</t>
  </si>
  <si>
    <t>Kanyla endobronchiální 37FG 198-37L</t>
  </si>
  <si>
    <t>ZM595</t>
  </si>
  <si>
    <t>Kanyla endobronchiální 39 116200-000039</t>
  </si>
  <si>
    <t>ZK555</t>
  </si>
  <si>
    <t>Kanyla endobronchiální 37FG 197-37R</t>
  </si>
  <si>
    <t>ZN845</t>
  </si>
  <si>
    <t>Kanyla endobronchiální 41 116200-000041</t>
  </si>
  <si>
    <t>ZM594</t>
  </si>
  <si>
    <t>Kanyla endobronchiální 37 116100-000037</t>
  </si>
  <si>
    <t>ZB683</t>
  </si>
  <si>
    <t>Sonda žaludeční CH28, délka 80 cm bal. á 25 ks 21231</t>
  </si>
  <si>
    <t>ZB684</t>
  </si>
  <si>
    <t>Sonda žaludeční CH42, délka 80 cm 22-42.520</t>
  </si>
  <si>
    <t>ZH157</t>
  </si>
  <si>
    <t>Souprava epid. ESPOCAN bal. á 10 ks 4556747</t>
  </si>
  <si>
    <t>ZB738</t>
  </si>
  <si>
    <t>Humid-Vent 3,5 mm 10131</t>
  </si>
  <si>
    <t>ZC482</t>
  </si>
  <si>
    <t>Kanyla endobronchiální BBT-A3060-EU</t>
  </si>
  <si>
    <t>ZB271</t>
  </si>
  <si>
    <t>Perifix 0,2MY 4515501</t>
  </si>
  <si>
    <t>ZH197</t>
  </si>
  <si>
    <t>Membrána č.  3 k endoskopické masce 30-40-123 (30-40-103)</t>
  </si>
  <si>
    <t>ZB418</t>
  </si>
  <si>
    <t>Kanyla endobronchiální 35FG 198-35L</t>
  </si>
  <si>
    <t>ZB217</t>
  </si>
  <si>
    <t>Šití dafilon modrý 3/0 (2) bal. á 36 ks C0932353</t>
  </si>
  <si>
    <t>ZA785</t>
  </si>
  <si>
    <t>Jehla 30° stimuplex-A 0,8 x 100 mm á 25 ks 4894260</t>
  </si>
  <si>
    <t>ZF231</t>
  </si>
  <si>
    <t>Jehla spinální spinocan 22 G x 120 mm černá bal. á 25 ks 4506090</t>
  </si>
  <si>
    <t>ZH456</t>
  </si>
  <si>
    <t>Maska laryngeální LM PVC silikonová manžeta bal. á 10 ks 105300-000030</t>
  </si>
  <si>
    <t>ZF751</t>
  </si>
  <si>
    <t>Maska anesteziologická č.6 EcoMask ( s proužky ) 7096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</si>
  <si>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</si>
  <si>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</si>
  <si>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</si>
  <si>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</si>
  <si>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</si>
  <si>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</si>
  <si>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ZC498</t>
  </si>
  <si>
    <t>Držák močových sáčků UH 800800100</t>
  </si>
  <si>
    <t>ZL688</t>
  </si>
  <si>
    <t>Proužky Accu-Check Inform IIStrip 50 EU1 á 50 ks 05942861</t>
  </si>
  <si>
    <t>ZL689</t>
  </si>
  <si>
    <t>Roztok Accu-Check Performa Int´l Controls 1+2 level 04861736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</si>
  <si>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</si>
  <si>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</si>
  <si>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</si>
  <si>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</si>
  <si>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ZE090</t>
  </si>
  <si>
    <t>Krytí sterilní VECA-C na perif.kanyly trans.okénko stříbro bal. á 50 ks BED:392020</t>
  </si>
  <si>
    <t>ZB199</t>
  </si>
  <si>
    <t>Kanyla neoflon 26G fialová BDC391349</t>
  </si>
  <si>
    <t>ZB597</t>
  </si>
  <si>
    <t>Hadička spojovací HS 3,0 x 150LL bal. á 30 ks 606321</t>
  </si>
  <si>
    <t>ZK974</t>
  </si>
  <si>
    <t>Cévka odsávací CH8 s přerušovačem sání P01192a</t>
  </si>
  <si>
    <t>ZC001</t>
  </si>
  <si>
    <t>Zavaděč ETK 5F bal. á 25 ks 5-15102</t>
  </si>
  <si>
    <t>ZL716</t>
  </si>
  <si>
    <t>Kanyla introcan safety 3 žlutá 24G bal. á 50 ks 4251127-01</t>
  </si>
  <si>
    <t>ZK973</t>
  </si>
  <si>
    <t>Cévka odsávací CH6 s přerušovačem sání bal. á 50 ks P01190a</t>
  </si>
  <si>
    <t>ZI673</t>
  </si>
  <si>
    <t>Set pediatrický epidurální bal. á 20 ks EC-05520-P</t>
  </si>
  <si>
    <t>ZK711</t>
  </si>
  <si>
    <t>Maska supraglotická č. 1,5 8215000</t>
  </si>
  <si>
    <t>ZH454</t>
  </si>
  <si>
    <t>Maska laryngeální Sure Seal LM Cuff Pilot 105210-000020</t>
  </si>
  <si>
    <t>ZH455</t>
  </si>
  <si>
    <t>Maska laryngeální Sure Seal LM Cuff Pilot 105210-000025</t>
  </si>
  <si>
    <t>ZK712</t>
  </si>
  <si>
    <t>Maska supraglotická č. 2,0 8202000</t>
  </si>
  <si>
    <t>ZN311</t>
  </si>
  <si>
    <t>Maska laryngeální  LMA Supreme vel. č 2,5 bal. á 10 ks 175025</t>
  </si>
  <si>
    <t>ZK713</t>
  </si>
  <si>
    <t>Maska supraglotická č. 2,5 8225000</t>
  </si>
  <si>
    <t>ZK710</t>
  </si>
  <si>
    <t>Maska supraglotická č. 1,0 8201000</t>
  </si>
  <si>
    <t>ZH453</t>
  </si>
  <si>
    <t>Maska laryngeální Sure Seal LM Cuff Pilot 105210-000015</t>
  </si>
  <si>
    <t>ZO117</t>
  </si>
  <si>
    <t>Maska laryngeální  LMA Supreme vel. č 1,0 bal. á 10 ks 175010</t>
  </si>
  <si>
    <t>ZN608</t>
  </si>
  <si>
    <t>Klobouček intranasální bez stříkačky bal. á 25 ks MAD 300</t>
  </si>
  <si>
    <t>ZO119</t>
  </si>
  <si>
    <t>Maska laryngeální  LMA Supreme vel. č 2,0 bal. á 10 ks 175020</t>
  </si>
  <si>
    <t>ZO118</t>
  </si>
  <si>
    <t>Maska laryngeální  LMA Supreme vel. č 1,5 bal. á 10 ks 175015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</si>
  <si>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</si>
  <si>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</si>
  <si>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</si>
  <si>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</si>
  <si>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</si>
  <si>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</si>
  <si>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</si>
  <si>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</si>
  <si>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</si>
  <si>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</si>
  <si>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</si>
  <si>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</si>
  <si>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</si>
  <si>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</si>
  <si>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</si>
  <si>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</si>
  <si>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</si>
  <si>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</si>
  <si>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</si>
  <si>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</si>
  <si>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</si>
  <si>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</si>
  <si>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</si>
  <si>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</si>
  <si>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</si>
  <si>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</si>
  <si>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</si>
  <si>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</si>
  <si>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</si>
  <si>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</si>
  <si>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</si>
  <si>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</si>
  <si>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Dobeš Oldřich</t>
  </si>
  <si>
    <t>Freiwaldová Barbora</t>
  </si>
  <si>
    <t>Gallová Zuzana</t>
  </si>
  <si>
    <t>Herkeĺ Tomáš</t>
  </si>
  <si>
    <t>Jurečková Lucie</t>
  </si>
  <si>
    <t>Klementa Bronislav</t>
  </si>
  <si>
    <t>Klementová Olga</t>
  </si>
  <si>
    <t>Michlová Markéta</t>
  </si>
  <si>
    <t>ObarePyszková Lenka</t>
  </si>
  <si>
    <t>Pomajbíková Hana</t>
  </si>
  <si>
    <t>Pös Roman</t>
  </si>
  <si>
    <t>Pospíšilová Libuše</t>
  </si>
  <si>
    <t>Prášil Petr</t>
  </si>
  <si>
    <t>Raimr Jakub</t>
  </si>
  <si>
    <t>Reichelová Denisa</t>
  </si>
  <si>
    <t>Šiška Daniel</t>
  </si>
  <si>
    <t>Špaček Rostislav</t>
  </si>
  <si>
    <t>Špaňhelová Hana</t>
  </si>
  <si>
    <t>Štrba Peter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</si>
  <si>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</si>
  <si>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</si>
  <si>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</si>
  <si>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</si>
  <si>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</si>
  <si>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</si>
  <si>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</si>
  <si>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</si>
  <si>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</si>
  <si>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</si>
  <si>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</si>
  <si>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</si>
  <si>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</si>
  <si>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</si>
  <si>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NOVALGIN INJEKCE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</si>
  <si>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</si>
  <si>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</si>
  <si>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</si>
  <si>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</si>
  <si>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</si>
  <si>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</si>
  <si>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</si>
  <si>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</si>
  <si>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</si>
  <si>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0087814</t>
  </si>
  <si>
    <t>0090044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</si>
  <si>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</si>
  <si>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</si>
  <si>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</si>
  <si>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</si>
  <si>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</si>
  <si>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</si>
  <si>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</si>
  <si>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</si>
  <si>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</si>
  <si>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</si>
  <si>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</si>
  <si>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</si>
  <si>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</si>
  <si>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</si>
  <si>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</si>
  <si>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</si>
  <si>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</si>
  <si>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</si>
  <si>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</si>
  <si>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</si>
  <si>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</si>
  <si>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</si>
  <si>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</si>
  <si>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</si>
  <si>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</si>
  <si>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</si>
  <si>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</si>
  <si>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</si>
  <si>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</si>
  <si>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</si>
  <si>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</si>
  <si>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</si>
  <si>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</si>
  <si>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</si>
  <si>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</si>
  <si>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</si>
  <si>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</si>
  <si>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</si>
  <si>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</si>
  <si>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</si>
  <si>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</si>
  <si>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</si>
  <si>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</si>
  <si>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</si>
  <si>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</si>
  <si>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</si>
  <si>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</si>
  <si>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</si>
  <si>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</si>
  <si>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</si>
  <si>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</si>
  <si>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</si>
  <si>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</si>
  <si>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</si>
  <si>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</si>
  <si>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</si>
  <si>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</si>
  <si>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</si>
  <si>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</si>
  <si>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</si>
  <si>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</si>
  <si>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</si>
  <si>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</si>
  <si>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</si>
  <si>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</si>
  <si>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</si>
  <si>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</si>
  <si>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</si>
  <si>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</si>
  <si>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</si>
  <si>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</si>
  <si>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</si>
  <si>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</si>
  <si>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78993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</si>
  <si>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</si>
  <si>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</si>
  <si>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</si>
  <si>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</si>
  <si>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</si>
  <si>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</si>
  <si>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</si>
  <si>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78130</t>
  </si>
  <si>
    <t>ANESTÉZIE DÍTĚTE DO 3 LET, PŘIČTI KE KÓDU ANESTÉZI</t>
  </si>
  <si>
    <t>78986</t>
  </si>
  <si>
    <t>78998</t>
  </si>
  <si>
    <t>ZAVEDENÍ EPIDURÁLNÍHO KATÉTRU A ZAVEDENÍ OBDOBNÉHO</t>
  </si>
  <si>
    <t>09225</t>
  </si>
  <si>
    <t>KANYLACE CENTRÁLNÍ ŽÍLY ZA KONTROLY CELKOVÉHO STAV</t>
  </si>
  <si>
    <t>78060</t>
  </si>
  <si>
    <t>POSTANESTETICKÁ PÉČE PROVÁDĚNÁ ANESTEZIOLOGEM</t>
  </si>
  <si>
    <t>7T8</t>
  </si>
  <si>
    <t>78890</t>
  </si>
  <si>
    <t xml:space="preserve">SIGNÁLNÍ VÝKON INDIKACE ODBĚRU ORGÁNU NEBO ORGÁNŮ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</si>
  <si>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</si>
  <si>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</si>
  <si>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</si>
  <si>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</si>
  <si>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</si>
  <si>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</si>
  <si>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</si>
  <si>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</si>
  <si>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</si>
  <si>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</si>
  <si>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</si>
  <si>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</si>
  <si>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</si>
  <si>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</si>
  <si>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</si>
  <si>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</si>
  <si>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</si>
  <si>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</si>
  <si>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</si>
  <si>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</si>
  <si>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</si>
  <si>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</si>
  <si>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</si>
  <si>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</si>
  <si>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</si>
  <si>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</si>
  <si>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</si>
  <si>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</si>
  <si>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</si>
  <si>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</si>
  <si>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</si>
  <si>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</si>
  <si>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</si>
  <si>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</si>
  <si>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</si>
  <si>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</si>
  <si>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</si>
  <si>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</si>
  <si>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</si>
  <si>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</si>
  <si>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</si>
  <si>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78820</t>
  </si>
  <si>
    <t>51625</t>
  </si>
  <si>
    <t>PEROPERAČNÍ POUŽITÍ PACIENTSKÉ OHŘÍVACÍ SOUPRAVY -</t>
  </si>
  <si>
    <t>78116</t>
  </si>
  <si>
    <t>78310</t>
  </si>
  <si>
    <t xml:space="preserve">NEODKLADNÁ KARDIOPULMONÁLNÍ RESUSCITACE ROZŠÍŘENÁ </t>
  </si>
  <si>
    <t>78320</t>
  </si>
  <si>
    <t>02</t>
  </si>
  <si>
    <t>03</t>
  </si>
  <si>
    <t>78997</t>
  </si>
  <si>
    <t>78994</t>
  </si>
  <si>
    <t>EPIDURÁLNÍ NEBO SUBARACHNOIDEÁLNÍ ANESTÉZIE Á 20 M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</si>
  <si>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</si>
  <si>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</si>
  <si>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</si>
  <si>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</si>
  <si>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</si>
  <si>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78242</t>
  </si>
  <si>
    <t>25113</t>
  </si>
  <si>
    <t>FLEXIBILNÍ BRONCHOSKOPIE DIAGNOSTICKÁ NEBO TERAPEU</t>
  </si>
  <si>
    <t>78991</t>
  </si>
  <si>
    <t>78230</t>
  </si>
  <si>
    <t>78995</t>
  </si>
  <si>
    <t>78996</t>
  </si>
  <si>
    <t>78860</t>
  </si>
  <si>
    <t>TUNELIZACE KATÉTRU</t>
  </si>
  <si>
    <t>05</t>
  </si>
  <si>
    <t>06</t>
  </si>
  <si>
    <t>0049159</t>
  </si>
  <si>
    <t>POUZDRO PRO 3MM HYSTEROSKOP VERSASCOPE GMS805</t>
  </si>
  <si>
    <t>78815</t>
  </si>
  <si>
    <t>MASIVNÍ PŘETLAKOVÉ NÁHRADY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</si>
  <si>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</si>
  <si>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</si>
  <si>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</si>
  <si>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</si>
  <si>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</si>
  <si>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</si>
  <si>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</si>
  <si>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</si>
  <si>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</si>
  <si>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</si>
  <si>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</si>
  <si>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</si>
  <si>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</si>
  <si>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</si>
  <si>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</si>
  <si>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</si>
  <si>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</si>
  <si>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</si>
  <si>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</si>
  <si>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</si>
  <si>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</si>
  <si>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</si>
  <si>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</si>
  <si>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</si>
  <si>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</si>
  <si>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</si>
  <si>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</si>
  <si>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</si>
  <si>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</si>
  <si>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</si>
  <si>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</si>
  <si>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</si>
  <si>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</si>
  <si>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</si>
  <si>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</si>
  <si>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</si>
  <si>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</si>
  <si>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07532</t>
  </si>
  <si>
    <t>(VZP) TRANSLUMINÁLNÍ ANGIOPLASTIKA PEROPERAČNÍ</t>
  </si>
  <si>
    <t>07565</t>
  </si>
  <si>
    <t>(DRG) KATASTROFICKÁ OPERACE KVCH</t>
  </si>
  <si>
    <t>07356</t>
  </si>
  <si>
    <t>(VZP) TROMBECTOMIE BYPASSU BŘIŠNÍ AORTY</t>
  </si>
  <si>
    <t>07335</t>
  </si>
  <si>
    <t>(VZP) BYPASS AORTO - ILICKÝ NEBO NÁHRADA OBOUSTRAN</t>
  </si>
  <si>
    <t>07391</t>
  </si>
  <si>
    <t>(VZP) NEPŘÍMÁ EMBOLECTOMIE A. ILIACA CESTOU A. FEM</t>
  </si>
  <si>
    <t>07332</t>
  </si>
  <si>
    <t>(VZP) BYPASS AORTO - ILICKÝ NEBO NÁHRADA JEDNOSTRA</t>
  </si>
  <si>
    <t>07543</t>
  </si>
  <si>
    <t>(DRG) PRIMOOPERACE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</si>
  <si>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</si>
  <si>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</si>
  <si>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</si>
  <si>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</si>
  <si>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</si>
  <si>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</si>
  <si>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</si>
  <si>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</si>
  <si>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</si>
  <si>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</si>
  <si>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</si>
  <si>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</si>
  <si>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</si>
  <si>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</si>
  <si>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</si>
  <si>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</si>
  <si>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</si>
  <si>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</si>
  <si>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</si>
  <si>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</si>
  <si>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</si>
  <si>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</si>
  <si>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</si>
  <si>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</si>
  <si>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</si>
  <si>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</si>
  <si>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</si>
  <si>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</si>
  <si>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</si>
  <si>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</si>
  <si>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</si>
  <si>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</si>
  <si>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</si>
  <si>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</si>
  <si>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</si>
  <si>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</si>
  <si>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</si>
  <si>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</si>
  <si>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</si>
  <si>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</si>
  <si>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</si>
  <si>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</si>
  <si>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</si>
  <si>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</si>
  <si>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</si>
  <si>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</si>
  <si>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</si>
  <si>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</si>
  <si>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</si>
  <si>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</si>
  <si>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</si>
  <si>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</si>
  <si>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</si>
  <si>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</si>
  <si>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</si>
  <si>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</si>
  <si>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</si>
  <si>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</si>
  <si>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</si>
  <si>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</si>
  <si>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</si>
  <si>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</si>
  <si>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</si>
  <si>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</si>
  <si>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07360</t>
  </si>
  <si>
    <t>(VZP) UZÁVĚR AORTO - KAVÁLNÍ PÍŠTĚLE</t>
  </si>
  <si>
    <t>07372</t>
  </si>
  <si>
    <t>(VZP) OPERAČNÍ UZÁVĚR VĚTVE BŘIŠNÍ AORTY</t>
  </si>
  <si>
    <t>5F3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</si>
  <si>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</si>
  <si>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</si>
  <si>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</si>
  <si>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</si>
  <si>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</si>
  <si>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</si>
  <si>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</si>
  <si>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</si>
  <si>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</si>
  <si>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</si>
  <si>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</si>
  <si>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</si>
  <si>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</si>
  <si>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</si>
  <si>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66683</t>
  </si>
  <si>
    <t>AMPUTACE JEDNOHO PAPRSKU DOLNÍ KONČETINY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</si>
  <si>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</si>
  <si>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</si>
  <si>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</si>
  <si>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</si>
  <si>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</si>
  <si>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</si>
  <si>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</si>
  <si>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</si>
  <si>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</si>
  <si>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</si>
  <si>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</si>
  <si>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</si>
  <si>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</si>
  <si>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</si>
  <si>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</si>
  <si>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</si>
  <si>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</si>
  <si>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</si>
  <si>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</si>
  <si>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53471</t>
  </si>
  <si>
    <t>ZLOMENINA HORNÍHO KONCE FEMURU - REPOZICE OTEVŘENÁ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</si>
  <si>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</si>
  <si>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</si>
  <si>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</si>
  <si>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</si>
  <si>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</si>
  <si>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</si>
  <si>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</si>
  <si>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53255</t>
  </si>
  <si>
    <t xml:space="preserve">OTEVŘENÁ REPOZICE A OSTEOSYNTÉZA ZLOMENIN HORNÍHO </t>
  </si>
  <si>
    <t>53417</t>
  </si>
  <si>
    <t>66915</t>
  </si>
  <si>
    <t>DEKOMPRESE FASCIÁLNÍHO LOŽE</t>
  </si>
  <si>
    <t>5F5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</si>
  <si>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</si>
  <si>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</si>
  <si>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</si>
  <si>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</si>
  <si>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</si>
  <si>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</si>
  <si>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07572</t>
  </si>
  <si>
    <t>(DRG) DRUHÁ A DALŠÍ POOPERAČNÍ REVIZE PRO KRVÁCENÍ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</si>
  <si>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</si>
  <si>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</si>
  <si>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</si>
  <si>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</si>
  <si>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</si>
  <si>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</si>
  <si>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</si>
  <si>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</si>
  <si>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</si>
  <si>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</si>
  <si>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</si>
  <si>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</si>
  <si>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</si>
  <si>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</si>
  <si>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</si>
  <si>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</si>
  <si>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</si>
  <si>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</si>
  <si>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</si>
  <si>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</si>
  <si>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</si>
  <si>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</si>
  <si>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</si>
  <si>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</si>
  <si>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</si>
  <si>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</si>
  <si>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</si>
  <si>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</si>
  <si>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</si>
  <si>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</si>
  <si>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</si>
  <si>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</si>
  <si>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</si>
  <si>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</si>
  <si>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</si>
  <si>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</si>
  <si>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</si>
  <si>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</si>
  <si>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</si>
  <si>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</si>
  <si>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</si>
  <si>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</si>
  <si>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</si>
  <si>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</si>
  <si>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62440</t>
  </si>
  <si>
    <t>ŠTĚP PŘI POPÁLENÍ (A OSTATNÍCH KOŽNÍCH ZTRÁTÁCH) D</t>
  </si>
  <si>
    <t>61169</t>
  </si>
  <si>
    <t>TRANSPOZICE MUSKULÁRNÍHO LALOKU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</si>
  <si>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</si>
  <si>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</si>
  <si>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</si>
  <si>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</si>
  <si>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</si>
  <si>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</si>
  <si>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</si>
  <si>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</si>
  <si>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</si>
  <si>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65215</t>
  </si>
  <si>
    <t>DENTÁLNÍ DRÁTĚNÁ DLAHA Z VOLNÉ RUKY - JEDNA ČELIST</t>
  </si>
  <si>
    <t>65936</t>
  </si>
  <si>
    <t xml:space="preserve">REPOZICE ZLOMENINY ZYGOMATIKOMAXILÁRNÍHO KOMPLEXU </t>
  </si>
  <si>
    <t>0049990</t>
  </si>
  <si>
    <t>7F1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</si>
  <si>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</si>
  <si>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</si>
  <si>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</si>
  <si>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</si>
  <si>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</si>
  <si>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</si>
  <si>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</si>
  <si>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</si>
  <si>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</si>
  <si>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DALACIN C</t>
  </si>
  <si>
    <t>0008808</t>
  </si>
  <si>
    <t>0011785</t>
  </si>
  <si>
    <t>AMIKIN 1 G</t>
  </si>
  <si>
    <t>0014583</t>
  </si>
  <si>
    <t>0015643</t>
  </si>
  <si>
    <t>SANDIMMUN</t>
  </si>
  <si>
    <t>0016547</t>
  </si>
  <si>
    <t>0016600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</si>
  <si>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</si>
  <si>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</si>
  <si>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</si>
  <si>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</si>
  <si>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</si>
  <si>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</si>
  <si>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</si>
  <si>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0027429</t>
  </si>
  <si>
    <t>CANCIDAS 50 MG</t>
  </si>
  <si>
    <t>0028137</t>
  </si>
  <si>
    <t>0029979</t>
  </si>
  <si>
    <t>FLEBOGAMMA DIF 50 MG/ML</t>
  </si>
  <si>
    <t>0029980</t>
  </si>
  <si>
    <t>0047064</t>
  </si>
  <si>
    <t>TAVANIC I.V.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</si>
  <si>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</si>
  <si>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</si>
  <si>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</si>
  <si>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</si>
  <si>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</si>
  <si>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</si>
  <si>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</si>
  <si>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</si>
  <si>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</si>
  <si>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</si>
  <si>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</si>
  <si>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</si>
  <si>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</si>
  <si>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</si>
  <si>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</si>
  <si>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</si>
  <si>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</si>
  <si>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</si>
  <si>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</si>
  <si>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</si>
  <si>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</si>
  <si>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</si>
  <si>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</si>
  <si>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</si>
  <si>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</si>
  <si>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</si>
  <si>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</si>
  <si>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</si>
  <si>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</si>
  <si>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</si>
  <si>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</si>
  <si>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0091148</t>
  </si>
  <si>
    <t>VULMIZOLIN 1,0</t>
  </si>
  <si>
    <t>0092290</t>
  </si>
  <si>
    <t>EDICIN 1 G</t>
  </si>
  <si>
    <t>0093650</t>
  </si>
  <si>
    <t>ACTILYSE</t>
  </si>
  <si>
    <t>0094155</t>
  </si>
  <si>
    <t>ABAKTAL 400 MG/5 ML</t>
  </si>
  <si>
    <t>0094176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</si>
  <si>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</si>
  <si>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</si>
  <si>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</si>
  <si>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</si>
  <si>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</si>
  <si>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</si>
  <si>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</si>
  <si>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0121238</t>
  </si>
  <si>
    <t>CEFTRIAXON KABI 1 G</t>
  </si>
  <si>
    <t>0121240</t>
  </si>
  <si>
    <t>0129767</t>
  </si>
  <si>
    <t>IMIPENEM/CILASTATIN KABI 500 MG/500 MG</t>
  </si>
  <si>
    <t>0130149</t>
  </si>
  <si>
    <t>0131654</t>
  </si>
  <si>
    <t>CEFTAZIDIM KABI 1 G</t>
  </si>
  <si>
    <t>0131656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</si>
  <si>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</si>
  <si>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</si>
  <si>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</si>
  <si>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</si>
  <si>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</si>
  <si>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</si>
  <si>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</si>
  <si>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</si>
  <si>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</si>
  <si>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</si>
  <si>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</si>
  <si>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0162809</t>
  </si>
  <si>
    <t>0164350</t>
  </si>
  <si>
    <t>TAZOCIN 4 G/0,5 G</t>
  </si>
  <si>
    <t>0164401</t>
  </si>
  <si>
    <t>0166269</t>
  </si>
  <si>
    <t>0198417</t>
  </si>
  <si>
    <t>0500570</t>
  </si>
  <si>
    <t>0500720</t>
  </si>
  <si>
    <t>ATENATIV</t>
  </si>
  <si>
    <t>0198192</t>
  </si>
  <si>
    <t>SEFOTAK 1 G</t>
  </si>
  <si>
    <t>0136083</t>
  </si>
  <si>
    <t>0087200</t>
  </si>
  <si>
    <t>MAXIPIME 2 G</t>
  </si>
  <si>
    <t>0193477</t>
  </si>
  <si>
    <t>ZINFORO 600 MG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</si>
  <si>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</si>
  <si>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</si>
  <si>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</si>
  <si>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</si>
  <si>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</si>
  <si>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</si>
  <si>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</si>
  <si>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</si>
  <si>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</si>
  <si>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</si>
  <si>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</si>
  <si>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</si>
  <si>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</si>
  <si>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CLINDAMYCIN KABI 150 MG/ML</t>
  </si>
  <si>
    <t>0147977</t>
  </si>
  <si>
    <t>MEROPENEM HOSPIRA 1 G</t>
  </si>
  <si>
    <t>0192353</t>
  </si>
  <si>
    <t>FLEXBUMIN 200 G/L</t>
  </si>
  <si>
    <t>0146122</t>
  </si>
  <si>
    <t>0166265</t>
  </si>
  <si>
    <t>0183926</t>
  </si>
  <si>
    <t>0202911</t>
  </si>
  <si>
    <t>0003902</t>
  </si>
  <si>
    <t>ZYVOXID 600 MG POTAHOVANÉ TABLETY</t>
  </si>
  <si>
    <t>0029449</t>
  </si>
  <si>
    <t>NOVOSEVEN 100 KIU (2 MG)</t>
  </si>
  <si>
    <t>0183817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</si>
  <si>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</si>
  <si>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</si>
  <si>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</si>
  <si>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</si>
  <si>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</si>
  <si>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</si>
  <si>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</si>
  <si>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</si>
  <si>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</si>
  <si>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</si>
  <si>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0307934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</si>
  <si>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</si>
  <si>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</si>
  <si>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</si>
  <si>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</si>
  <si>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</si>
  <si>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</si>
  <si>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</si>
  <si>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0001739</t>
  </si>
  <si>
    <t>DRÁT KIRSCHNERŮV OCEL</t>
  </si>
  <si>
    <t>0002264</t>
  </si>
  <si>
    <t>0002408</t>
  </si>
  <si>
    <t>FIXÁTOR ZEVNÍ TRUBKOVÝ, SYNTHES</t>
  </si>
  <si>
    <t>0002425</t>
  </si>
  <si>
    <t>0004073</t>
  </si>
  <si>
    <t>ŠROUB LCP A VA-LCP SAMOŘEZNÝ MALÝ FRAGMENT OCEL</t>
  </si>
  <si>
    <t>0004077</t>
  </si>
  <si>
    <t>0004080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</si>
  <si>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</si>
  <si>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</si>
  <si>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</si>
  <si>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</si>
  <si>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</si>
  <si>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</si>
  <si>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0013010</t>
  </si>
  <si>
    <t>STAPLER LINEÁRNÍ S NOŽEM - TCT75; TLC75; TCD75</t>
  </si>
  <si>
    <t>0017422</t>
  </si>
  <si>
    <t>ŠROUB KORTIKÁLNÍ VELKÝ FRAGMENT OCEL</t>
  </si>
  <si>
    <t>0017424</t>
  </si>
  <si>
    <t>0017743</t>
  </si>
  <si>
    <t>0017745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</si>
  <si>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</si>
  <si>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</si>
  <si>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</si>
  <si>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</si>
  <si>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</si>
  <si>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</si>
  <si>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</si>
  <si>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</si>
  <si>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0030617</t>
  </si>
  <si>
    <t>STAPLER KOŽNÍ ROYAL - 35W</t>
  </si>
  <si>
    <t>0031469</t>
  </si>
  <si>
    <t>DLAHA LCP TIBIE PROXIMÁLNÍ OCEL MALÝ FRAGMENT TITA</t>
  </si>
  <si>
    <t>0031495</t>
  </si>
  <si>
    <t>DLAHA LCP FEMUR DISTÁLNÍ VELKÝ FRAGMENT OCEL TITAN</t>
  </si>
  <si>
    <t>0035069</t>
  </si>
  <si>
    <t>ŠROUB SAMOVRTNÝ XC, OSTEOTITE, STERILNÍ 9961XXXX</t>
  </si>
  <si>
    <t>0037145</t>
  </si>
  <si>
    <t>PROTÉZA GORE-TEX CÉVNÍ - PRUŽNÁ TENKOSTĚNNÁ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</si>
  <si>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</si>
  <si>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</si>
  <si>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</si>
  <si>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</si>
  <si>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</si>
  <si>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</si>
  <si>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</si>
  <si>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</si>
  <si>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</si>
  <si>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</si>
  <si>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0053464</t>
  </si>
  <si>
    <t>STAPLER ENDOLINEÁRNÍ - ENDO GIA; BEZ ZÁSOB.; UNIVE</t>
  </si>
  <si>
    <t>0053772</t>
  </si>
  <si>
    <t>STAPLER LINEÁRNÍ S NOŽEM - TCT10; 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</si>
  <si>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</si>
  <si>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</si>
  <si>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</si>
  <si>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</si>
  <si>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</si>
  <si>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</si>
  <si>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</si>
  <si>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</si>
  <si>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0067020</t>
  </si>
  <si>
    <t xml:space="preserve">IMPLANTÁT SPINÁLNÍ SYSTÉM CERVIFIX                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</si>
  <si>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</si>
  <si>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</si>
  <si>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</si>
  <si>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</si>
  <si>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</si>
  <si>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</si>
  <si>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</si>
  <si>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</si>
  <si>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</si>
  <si>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</si>
  <si>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</si>
  <si>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</si>
  <si>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</si>
  <si>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</si>
  <si>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</si>
  <si>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</si>
  <si>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</si>
  <si>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</si>
  <si>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</si>
  <si>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</si>
  <si>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</si>
  <si>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</si>
  <si>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</si>
  <si>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</si>
  <si>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</si>
  <si>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</si>
  <si>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</si>
  <si>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</si>
  <si>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</si>
  <si>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</si>
  <si>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</si>
  <si>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</si>
  <si>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</si>
  <si>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</si>
  <si>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</si>
  <si>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NPWT-V.A.C. ATS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</si>
  <si>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</si>
  <si>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</si>
  <si>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</si>
  <si>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</si>
  <si>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</si>
  <si>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</si>
  <si>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</si>
  <si>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</si>
  <si>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</si>
  <si>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</si>
  <si>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</si>
  <si>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0083205</t>
  </si>
  <si>
    <t>DLAHA LCP PÁNEV SYMFÝZA OCEL</t>
  </si>
  <si>
    <t>0083228</t>
  </si>
  <si>
    <t>DLAHA LCP TIBIE DISTÁLNÍ MEDIÁLNÍ MALÝ FRAGMENT OC</t>
  </si>
  <si>
    <t>0096970</t>
  </si>
  <si>
    <t>IMPLANTÁT KOSTNÍ PRO VERTEBROPLASTIKU PERKUTÁNNÍ</t>
  </si>
  <si>
    <t>0097876</t>
  </si>
  <si>
    <t>PODLOŽKA MALÝ FRAGMENT TITAN</t>
  </si>
  <si>
    <t>0099934</t>
  </si>
  <si>
    <t>ŠROUB SAMOVRTNÝ KANYLOVANÝ VELKÝ FRAGMENT TITAN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</si>
  <si>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</si>
  <si>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</si>
  <si>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</si>
  <si>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</si>
  <si>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</si>
  <si>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</si>
  <si>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0163244</t>
  </si>
  <si>
    <t xml:space="preserve">IMPLANTÁT MAXILLOFACIÁLNÍ STŘEDNÍ OBLIČEJOVÁ ETÁŽ </t>
  </si>
  <si>
    <t>0013054</t>
  </si>
  <si>
    <t>STAPLER KOŽNÍ, 35 NEREZ.OCEL. NÁPLNÍ PMW35,PMR35</t>
  </si>
  <si>
    <t>0031490</t>
  </si>
  <si>
    <t>DLAHA LCP TIBIE PROXIMÁLNÍ VELKÝ FRAGMENT OCEL TIT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</si>
  <si>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</si>
  <si>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</si>
  <si>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</si>
  <si>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</si>
  <si>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</si>
  <si>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</si>
  <si>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0082141</t>
  </si>
  <si>
    <t>NPWT-RENASYS F PŘEVAZOVÝ SET MALÝ S</t>
  </si>
  <si>
    <t>0082143</t>
  </si>
  <si>
    <t>NPWT-RENASYS F PŘEVAZOVÝ SET VELKÝ L</t>
  </si>
  <si>
    <t>0049999</t>
  </si>
  <si>
    <t>EXTRAKTOR SVOREK PROXIMATE</t>
  </si>
  <si>
    <t>0107484</t>
  </si>
  <si>
    <t>DLAHA LCP HUMERUS DISTÁLNÍ MALÝ FRAGMNENT OCEL TIT</t>
  </si>
  <si>
    <t>0114292</t>
  </si>
  <si>
    <t>IMPLANTÁT SPINÁL.NÁHRADA MEZIOBRATL. FUSION CAGE K</t>
  </si>
  <si>
    <t>0052291</t>
  </si>
  <si>
    <t>0002263</t>
  </si>
  <si>
    <t>FIXÁTOR ZEVNÍ TUBULÁRNÍ,SYNTHES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</si>
  <si>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</si>
  <si>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</si>
  <si>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</si>
  <si>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</si>
  <si>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</si>
  <si>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</si>
  <si>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</si>
  <si>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</si>
  <si>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</si>
  <si>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</si>
  <si>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</si>
  <si>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</si>
  <si>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</si>
  <si>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</si>
  <si>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</si>
  <si>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</si>
  <si>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</si>
  <si>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</si>
  <si>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</si>
  <si>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</si>
  <si>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</si>
  <si>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</si>
  <si>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</si>
  <si>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</si>
  <si>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</si>
  <si>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</si>
  <si>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</si>
  <si>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</si>
  <si>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</si>
  <si>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</si>
  <si>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</si>
  <si>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</si>
  <si>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</si>
  <si>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</si>
  <si>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</si>
  <si>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</si>
  <si>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09</t>
  </si>
  <si>
    <t>10</t>
  </si>
  <si>
    <t>78231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</si>
  <si>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</si>
  <si>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</si>
  <si>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</si>
  <si>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</si>
  <si>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</si>
  <si>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</si>
  <si>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</si>
  <si>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</si>
  <si>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</si>
  <si>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</si>
  <si>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</si>
  <si>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</si>
  <si>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</si>
  <si>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</si>
  <si>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</si>
  <si>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78232</t>
  </si>
  <si>
    <t>78117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</si>
  <si>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</si>
  <si>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</si>
  <si>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</si>
  <si>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</si>
  <si>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</si>
  <si>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</si>
  <si>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</si>
  <si>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</si>
  <si>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</si>
  <si>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</si>
  <si>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</si>
  <si>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</si>
  <si>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</si>
  <si>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</si>
  <si>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</si>
  <si>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</si>
  <si>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</si>
  <si>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</si>
  <si>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</si>
  <si>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</si>
  <si>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</si>
  <si>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</si>
  <si>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</si>
  <si>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</si>
  <si>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</si>
  <si>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</si>
  <si>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</si>
  <si>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</si>
  <si>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</si>
  <si>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</si>
  <si>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</si>
  <si>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</si>
  <si>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</si>
  <si>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</si>
  <si>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</si>
  <si>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</si>
  <si>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</si>
  <si>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</si>
  <si>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</si>
  <si>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</si>
  <si>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</si>
  <si>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</si>
  <si>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</si>
  <si>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04413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</si>
  <si>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</si>
  <si>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</si>
  <si>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</si>
  <si>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05013</t>
  </si>
  <si>
    <t xml:space="preserve">SRDEČNÍ DEFIBRILÁTOR A IMPLANTÁT PRO PODPORU FUNKCE SRD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</si>
  <si>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</si>
  <si>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</si>
  <si>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</si>
  <si>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</si>
  <si>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</si>
  <si>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</si>
  <si>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05113</t>
  </si>
  <si>
    <t xml:space="preserve">IMPLANTACE TRVALÉHO KARDIOSTIMULÁTORU BEZ AKUTNÍHO INFA                                             </t>
  </si>
  <si>
    <t>05203</t>
  </si>
  <si>
    <t xml:space="preserve">JINÉ VÝKONY PŘI ONEMOCNĚNÍCH A PORUCHÁCH OBĚHOVÉHO SYST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</si>
  <si>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</si>
  <si>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</si>
  <si>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</si>
  <si>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</si>
  <si>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</si>
  <si>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</si>
  <si>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07053</t>
  </si>
  <si>
    <t xml:space="preserve">JINÉ VÝKONY PŘI PORUCHÁCH A ONEMOCNĚNÍCH HEPATOBILIÁRNÍ                                             </t>
  </si>
  <si>
    <t>07323</t>
  </si>
  <si>
    <t xml:space="preserve">PORUCHY PANKREATU, KROMĚ MALIGNÍHO ONEMOCNĚNÍ S MCC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</si>
  <si>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</si>
  <si>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</si>
  <si>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</si>
  <si>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</si>
  <si>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</si>
  <si>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</si>
  <si>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</si>
  <si>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</si>
  <si>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</si>
  <si>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</si>
  <si>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</si>
  <si>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</si>
  <si>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</si>
  <si>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</si>
  <si>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</si>
  <si>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</si>
  <si>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</si>
  <si>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</si>
  <si>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</si>
  <si>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</si>
  <si>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>25053</t>
  </si>
  <si>
    <t xml:space="preserve">DLOUHODOBÁ MECHANICKÁ VENTILACE PŘI POLYTRAUMATU &gt; 240                                              </t>
  </si>
  <si>
    <t xml:space="preserve">DLOUHODOBÁ MECHANICKÁ VENTILACE PŘI POLYTRAUMATU &gt; 96 H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</si>
  <si>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</si>
  <si>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</si>
  <si>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</si>
  <si>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</si>
  <si>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</si>
  <si>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</si>
  <si>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</si>
  <si>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</si>
  <si>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</si>
  <si>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</si>
  <si>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</si>
  <si>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</si>
  <si>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</si>
  <si>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</si>
  <si>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</si>
  <si>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</si>
  <si>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</si>
  <si>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</si>
  <si>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</si>
  <si>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</si>
  <si>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</si>
  <si>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</si>
  <si>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</si>
  <si>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</si>
  <si>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</si>
  <si>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</si>
  <si>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</si>
  <si>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</si>
  <si>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</si>
  <si>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</si>
  <si>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</si>
  <si>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</si>
  <si>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</si>
  <si>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</si>
  <si>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</si>
  <si>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</si>
  <si>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0002018</t>
  </si>
  <si>
    <t>0002087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</si>
  <si>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</si>
  <si>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</si>
  <si>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</si>
  <si>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</si>
  <si>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</si>
  <si>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</si>
  <si>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</si>
  <si>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</si>
  <si>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</si>
  <si>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</si>
  <si>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</si>
  <si>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</si>
  <si>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</si>
  <si>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</si>
  <si>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</si>
  <si>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</si>
  <si>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</si>
  <si>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</si>
  <si>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</si>
  <si>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</si>
  <si>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</si>
  <si>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</si>
  <si>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</si>
  <si>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</si>
  <si>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</si>
  <si>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</si>
  <si>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</si>
  <si>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</si>
  <si>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</si>
  <si>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</si>
  <si>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</si>
  <si>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</si>
  <si>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</si>
  <si>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</si>
  <si>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</si>
  <si>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</si>
  <si>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</si>
  <si>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</si>
  <si>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</si>
  <si>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</si>
  <si>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</si>
  <si>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</si>
  <si>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</si>
  <si>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</si>
  <si>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</si>
  <si>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</si>
  <si>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</si>
  <si>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</si>
  <si>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</si>
  <si>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</si>
  <si>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</si>
  <si>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</si>
  <si>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</si>
  <si>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</si>
  <si>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</si>
  <si>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</si>
  <si>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</si>
  <si>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</si>
  <si>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</si>
  <si>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</si>
  <si>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</si>
  <si>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</si>
  <si>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</si>
  <si>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</si>
  <si>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</si>
  <si>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</si>
  <si>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</si>
  <si>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</si>
  <si>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</si>
  <si>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</si>
  <si>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</si>
  <si>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</si>
  <si>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</si>
  <si>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</si>
  <si>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</si>
  <si>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</si>
  <si>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</si>
  <si>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</si>
  <si>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</si>
  <si>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</si>
  <si>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</si>
  <si>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</si>
  <si>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</si>
  <si>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</si>
  <si>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</si>
  <si>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</si>
  <si>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</si>
  <si>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</si>
  <si>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</si>
  <si>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</si>
  <si>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</si>
  <si>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</si>
  <si>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</si>
  <si>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</si>
  <si>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</si>
  <si>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</si>
  <si>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</si>
  <si>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</si>
  <si>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</si>
  <si>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</si>
  <si>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</si>
  <si>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</si>
  <si>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</si>
  <si>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</si>
  <si>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</si>
  <si>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</si>
  <si>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</si>
  <si>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</si>
  <si>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</si>
  <si>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</si>
  <si>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</si>
  <si>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</si>
  <si>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</si>
  <si>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</si>
  <si>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</si>
  <si>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</si>
  <si>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</si>
  <si>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</si>
  <si>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</si>
  <si>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</si>
  <si>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</si>
  <si>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</si>
  <si>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</si>
  <si>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</si>
  <si>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</si>
  <si>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</si>
  <si>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</si>
  <si>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</si>
  <si>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</si>
  <si>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</si>
  <si>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</si>
  <si>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</si>
  <si>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</si>
  <si>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</si>
  <si>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</si>
  <si>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</si>
  <si>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</si>
  <si>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</si>
  <si>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93131</t>
  </si>
  <si>
    <t>KORTISOL</t>
  </si>
  <si>
    <t>93167</t>
  </si>
  <si>
    <t>NEURON - SPECIFICKÁ ENOLÁZA (NSE)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</si>
  <si>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</si>
  <si>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</si>
  <si>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</si>
  <si>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</si>
  <si>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</si>
  <si>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</si>
  <si>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</si>
  <si>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</si>
  <si>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</si>
  <si>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</si>
  <si>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</si>
  <si>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</si>
  <si>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</si>
  <si>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</si>
  <si>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</si>
  <si>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</si>
  <si>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</si>
  <si>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</si>
  <si>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</si>
  <si>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</si>
  <si>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</si>
  <si>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</si>
  <si>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</si>
  <si>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</si>
  <si>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</si>
  <si>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</si>
  <si>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</si>
  <si>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</si>
  <si>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</si>
  <si>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</si>
  <si>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</si>
  <si>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</si>
  <si>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</si>
  <si>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</si>
  <si>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</si>
  <si>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</si>
  <si>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</si>
  <si>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</si>
  <si>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</si>
  <si>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</si>
  <si>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</si>
  <si>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</si>
  <si>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</si>
  <si>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</si>
  <si>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</si>
  <si>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</si>
  <si>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</si>
  <si>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</si>
  <si>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</si>
  <si>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</si>
  <si>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</si>
  <si>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</si>
  <si>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</si>
  <si>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</si>
  <si>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</si>
  <si>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</si>
  <si>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</si>
  <si>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</si>
  <si>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</si>
  <si>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</si>
  <si>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</si>
  <si>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</si>
  <si>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</si>
  <si>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</si>
  <si>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</si>
  <si>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</si>
  <si>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</si>
  <si>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</si>
  <si>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</si>
  <si>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</si>
  <si>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</si>
  <si>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</si>
  <si>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</si>
  <si>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</si>
  <si>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</si>
  <si>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</si>
  <si>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</si>
  <si>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</si>
  <si>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</si>
  <si>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</si>
  <si>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</si>
  <si>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</si>
  <si>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</si>
  <si>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</si>
  <si>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</si>
  <si>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</si>
  <si>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</si>
  <si>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</si>
  <si>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</si>
  <si>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</si>
  <si>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</si>
  <si>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</si>
  <si>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</si>
  <si>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</si>
  <si>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</si>
  <si>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</si>
  <si>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</si>
  <si>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</si>
  <si>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</si>
  <si>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</si>
  <si>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</si>
  <si>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</si>
  <si>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</si>
  <si>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</si>
  <si>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</si>
  <si>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</si>
  <si>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</si>
  <si>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</si>
  <si>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</si>
  <si>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</si>
  <si>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</si>
  <si>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</si>
  <si>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</si>
  <si>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</si>
  <si>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</si>
  <si>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</si>
  <si>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</si>
  <si>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</si>
  <si>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</si>
  <si>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</si>
  <si>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34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</si>
  <si>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</si>
  <si>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</si>
  <si>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</si>
  <si>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</si>
  <si>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</si>
  <si>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</si>
  <si>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</si>
  <si>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</si>
  <si>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</si>
  <si>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</si>
  <si>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</si>
  <si>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</si>
  <si>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</si>
  <si>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</si>
  <si>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</si>
  <si>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</si>
  <si>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</si>
  <si>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</si>
  <si>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</si>
  <si>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</si>
  <si>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</si>
  <si>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</si>
  <si>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</si>
  <si>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</si>
  <si>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</si>
  <si>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</si>
  <si>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</si>
  <si>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</si>
  <si>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</si>
  <si>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</si>
  <si>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</si>
  <si>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</si>
  <si>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</si>
  <si>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</si>
  <si>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</si>
  <si>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</si>
  <si>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</si>
  <si>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</si>
  <si>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</si>
  <si>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</si>
  <si>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</si>
  <si>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</si>
  <si>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</si>
  <si>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</si>
  <si>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</si>
  <si>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</si>
  <si>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</si>
  <si>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</si>
  <si>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</si>
  <si>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</si>
  <si>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</si>
  <si>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</si>
  <si>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</si>
  <si>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</si>
  <si>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</si>
  <si>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</si>
  <si>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</si>
  <si>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</si>
  <si>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</si>
  <si>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</si>
  <si>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</si>
  <si>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</si>
  <si>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</si>
  <si>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</si>
  <si>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</si>
  <si>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</si>
  <si>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</si>
  <si>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</si>
  <si>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</si>
  <si>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</si>
  <si>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</si>
  <si>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</si>
  <si>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</si>
  <si>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</si>
  <si>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</si>
  <si>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</si>
  <si>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</si>
  <si>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</si>
  <si>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</si>
  <si>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</si>
  <si>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</si>
  <si>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0054353</t>
  </si>
  <si>
    <t>KATETR BALÓNKOVÝ PTA - MAXI LD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</si>
  <si>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</si>
  <si>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</si>
  <si>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</si>
  <si>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</si>
  <si>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</si>
  <si>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</si>
  <si>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</si>
  <si>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</si>
  <si>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</si>
  <si>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</si>
  <si>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</si>
  <si>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</si>
  <si>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</si>
  <si>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</si>
  <si>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</si>
  <si>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</si>
  <si>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</si>
  <si>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</si>
  <si>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</si>
  <si>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</si>
  <si>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</si>
  <si>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</si>
  <si>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</si>
  <si>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</si>
  <si>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</si>
  <si>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</si>
  <si>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</si>
  <si>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</si>
  <si>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</si>
  <si>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</si>
  <si>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</si>
  <si>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</si>
  <si>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</si>
  <si>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</si>
  <si>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</si>
  <si>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</si>
  <si>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</si>
  <si>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</si>
  <si>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</si>
  <si>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</si>
  <si>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</si>
  <si>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</si>
  <si>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</si>
  <si>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</si>
  <si>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</si>
  <si>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</si>
  <si>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</si>
  <si>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</si>
  <si>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</si>
  <si>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</si>
  <si>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</si>
  <si>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</si>
  <si>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</si>
  <si>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</si>
  <si>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</si>
  <si>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</si>
  <si>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</si>
  <si>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</si>
  <si>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</si>
  <si>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</si>
  <si>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</si>
  <si>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</si>
  <si>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</si>
  <si>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</si>
  <si>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</si>
  <si>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</si>
  <si>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</si>
  <si>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</si>
  <si>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</si>
  <si>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</si>
  <si>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</si>
  <si>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</si>
  <si>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</si>
  <si>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</si>
  <si>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</si>
  <si>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</si>
  <si>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</si>
  <si>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</si>
  <si>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</si>
  <si>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</si>
  <si>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</si>
  <si>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</si>
  <si>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</si>
  <si>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</si>
  <si>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</si>
  <si>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</si>
  <si>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</si>
  <si>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</si>
  <si>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</si>
  <si>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</si>
  <si>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</si>
  <si>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</si>
  <si>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</si>
  <si>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</si>
  <si>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</si>
  <si>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</si>
  <si>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</si>
  <si>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</si>
  <si>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</si>
  <si>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</si>
  <si>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</si>
  <si>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</si>
  <si>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</si>
  <si>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</si>
  <si>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</si>
  <si>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</si>
  <si>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</si>
  <si>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</si>
  <si>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</si>
  <si>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</si>
  <si>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</si>
  <si>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</si>
  <si>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</si>
  <si>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</si>
  <si>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</si>
  <si>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</si>
  <si>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</si>
  <si>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</si>
  <si>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</si>
  <si>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</si>
  <si>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</si>
  <si>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</si>
  <si>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</si>
  <si>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</si>
  <si>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</si>
  <si>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</si>
  <si>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</si>
  <si>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</si>
  <si>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</si>
  <si>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</si>
  <si>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</si>
  <si>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</si>
  <si>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</si>
  <si>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</si>
  <si>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</si>
  <si>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</si>
  <si>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</si>
  <si>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</si>
  <si>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</si>
  <si>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</si>
  <si>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</si>
  <si>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</si>
  <si>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</si>
  <si>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</si>
  <si>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</si>
  <si>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</si>
  <si>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</si>
  <si>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</si>
  <si>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</si>
  <si>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</si>
  <si>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</si>
  <si>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</si>
  <si>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</si>
  <si>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</si>
  <si>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</si>
  <si>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</si>
  <si>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</si>
  <si>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</si>
  <si>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</si>
  <si>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</si>
  <si>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</si>
  <si>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</si>
  <si>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</si>
  <si>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</si>
  <si>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</si>
  <si>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</si>
  <si>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</si>
  <si>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</si>
  <si>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</si>
  <si>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</si>
  <si>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</si>
  <si>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</si>
  <si>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</si>
  <si>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</si>
  <si>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</si>
  <si>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</si>
  <si>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</si>
  <si>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</si>
  <si>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</si>
  <si>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</si>
  <si>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</si>
  <si>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</si>
  <si>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</si>
  <si>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</si>
  <si>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</si>
  <si>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</si>
  <si>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</si>
  <si>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</si>
  <si>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</si>
  <si>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</si>
  <si>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</si>
  <si>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</si>
  <si>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</si>
  <si>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</si>
  <si>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</si>
  <si>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</si>
  <si>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</si>
  <si>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</si>
  <si>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</si>
  <si>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</si>
  <si>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</si>
  <si>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</si>
  <si>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</si>
  <si>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82123</t>
  </si>
  <si>
    <t>PRŮKAZ  BAKTERIÁLNÍHO, VIROVÉHO, PARAZITÁRNÍHO EV.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</si>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</sst>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0.25990302563131007</c:v>
                </c:pt>
                <c:pt idx="1">
                  <c:v>0.34762868930086266</c:v>
                </c:pt>
                <c:pt idx="2">
                  <c:v>0.30984990185942479</c:v>
                </c:pt>
                <c:pt idx="3">
                  <c:v>0.34318702447583183</c:v>
                </c:pt>
                <c:pt idx="4">
                  <c:v>0.34093753404650556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1744"/>
        <c:axId val="9551877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0.3233955137667997</c:v>
                </c:pt>
                <c:pt idx="1">
                  <c:v>0.3233955137667997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83376"/>
        <c:axId val="955184464"/>
      </c:scatterChart>
      <c:catAx>
        <c:axId val="95518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181744"/>
        <c:crosses val="autoZero"/>
        <c:crossBetween val="between"/>
      </c:valAx>
      <c:valAx>
        <c:axId val="955183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84464"/>
        <c:crosses val="max"/>
        <c:crossBetween val="midCat"/>
      </c:valAx>
      <c:valAx>
        <c:axId val="955184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5183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1.0246305418719213</c:v>
                </c:pt>
                <c:pt idx="1">
                  <c:v>0.88235294117647056</c:v>
                </c:pt>
                <c:pt idx="2">
                  <c:v>0.80607814761215635</c:v>
                </c:pt>
                <c:pt idx="3">
                  <c:v>0.75822050290135401</c:v>
                </c:pt>
                <c:pt idx="4">
                  <c:v>0.70588235294117652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77936"/>
        <c:axId val="9551855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88272"/>
        <c:axId val="955173040"/>
      </c:scatterChart>
      <c:catAx>
        <c:axId val="95517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5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5177936"/>
        <c:crosses val="autoZero"/>
        <c:crossBetween val="between"/>
      </c:valAx>
      <c:valAx>
        <c:axId val="955188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73040"/>
        <c:crosses val="max"/>
        <c:crossBetween val="midCat"/>
      </c:valAx>
      <c:valAx>
        <c:axId val="955173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51882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2521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3736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3737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3785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4651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4655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4682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4799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5490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5579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6211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71482.175898920061</v>
      </c>
      <c r="D4" s="287">
        <f ca="1">IF(ISERROR(VLOOKUP("Náklady celkem",INDIRECT("HI!$A:$G"),5,0)),0,VLOOKUP("Náklady celkem",INDIRECT("HI!$A:$G"),5,0))</f>
        <v>74032.836309999984</v>
      </c>
      <c r="E4" s="288">
        <f ca="1">IF(C4=0,0,D4/C4)</f>
        <v>1.0356824673984002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9056.4771792592146</v>
      </c>
      <c r="D7" s="295">
        <f>IF(ISERROR(HI!E5),"",HI!E5)</f>
        <v>10453.71775</v>
      </c>
      <c r="E7" s="292">
        <f t="shared" ref="E7:E15" si="0">IF(C7=0,0,D7/C7)</f>
        <v>1.1542808029087392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0.93228440935830548</v>
      </c>
      <c r="E8" s="292">
        <f t="shared" si="0"/>
        <v>1.0358715659536728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0.11733238231098431</v>
      </c>
      <c r="E9" s="292">
        <f>IF(C9=0,0,D9/C9)</f>
        <v>0.39110794103661439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0.74464543479045331</v>
      </c>
      <c r="E11" s="292">
        <f t="shared" si="0"/>
        <v>1.2410757246507556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0.87482130866126162</v>
      </c>
      <c r="E12" s="292">
        <f t="shared" si="0"/>
        <v>1.0935266358265769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5068.0998238424481</v>
      </c>
      <c r="D15" s="295">
        <f>IF(ISERROR(HI!E6),"",HI!E6)</f>
        <v>4699.1251899999988</v>
      </c>
      <c r="E15" s="292">
        <f t="shared" si="0"/>
        <v>0.92719665226271997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48880.430140831188</v>
      </c>
      <c r="D16" s="291">
        <f ca="1">IF(ISERROR(VLOOKUP("Osobní náklady (Kč) *",INDIRECT("HI!$A:$G"),5,0)),0,VLOOKUP("Osobní náklady (Kč) *",INDIRECT("HI!$A:$G"),5,0))</f>
        <v>51120.152470000001</v>
      </c>
      <c r="E16" s="292">
        <f ca="1">IF(C16=0,0,D16/C16)</f>
        <v>1.0458204300313207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23117.014999999999</v>
      </c>
      <c r="D18" s="310">
        <f ca="1">IF(ISERROR(VLOOKUP("Výnosy celkem",INDIRECT("HI!$A:$G"),5,0)),0,VLOOKUP("Výnosy celkem",INDIRECT("HI!$A:$G"),5,0))</f>
        <v>25240.572679999997</v>
      </c>
      <c r="E18" s="311">
        <f t="shared" ref="E18:E28" ca="1" si="1">IF(C18=0,0,D18/C18)</f>
        <v>1.0918612407354495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1682.2850000000001</v>
      </c>
      <c r="D19" s="291">
        <f ca="1">IF(ISERROR(VLOOKUP("Ambulance *",INDIRECT("HI!$A:$G"),5,0)),0,VLOOKUP("Ambulance *",INDIRECT("HI!$A:$G"),5,0))</f>
        <v>2082.4326799999999</v>
      </c>
      <c r="E19" s="292">
        <f t="shared" ca="1" si="1"/>
        <v>1.2378596254499088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1.2378596254499088</v>
      </c>
      <c r="E20" s="292">
        <f t="shared" si="1"/>
        <v>1.2378596254499088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1.1499251973841573</v>
      </c>
      <c r="E21" s="292">
        <f t="shared" si="1"/>
        <v>1.3528531733931264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21434.73</v>
      </c>
      <c r="D22" s="291">
        <f ca="1">IF(ISERROR(VLOOKUP("Hospitalizace *",INDIRECT("HI!$A:$G"),5,0)),0,VLOOKUP("Hospitalizace *",INDIRECT("HI!$A:$G"),5,0))</f>
        <v>23158.14</v>
      </c>
      <c r="E22" s="292">
        <f ca="1">IF(C22=0,0,D22/C22)</f>
        <v>1.0804026922662426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1.0804026922662426</v>
      </c>
      <c r="E23" s="292">
        <f t="shared" si="1"/>
        <v>1.0804026922662426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1.0111019099848182</v>
      </c>
      <c r="E24" s="292">
        <f t="shared" si="1"/>
        <v>1.0111019099848182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12.180690277464471</v>
      </c>
      <c r="E25" s="292">
        <f t="shared" si="1"/>
        <v>12.180690277464471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0.9375</v>
      </c>
      <c r="E26" s="292">
        <f t="shared" si="1"/>
        <v>0.98684210526315796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0.70588235294117652</v>
      </c>
      <c r="E27" s="292">
        <f t="shared" si="1"/>
        <v>0.70588235294117652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1.155803716487197</v>
      </c>
      <c r="E28" s="292">
        <f t="shared" si="1"/>
        <v>1.2166354910391548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7789.5146400000058</v>
      </c>
      <c r="C5" s="33">
        <v>8041.4336800000046</v>
      </c>
      <c r="D5" s="12"/>
      <c r="E5" s="230">
        <v>10453.71775</v>
      </c>
      <c r="F5" s="32">
        <v>9056.4771792592146</v>
      </c>
      <c r="G5" s="229">
        <f>E5-F5</f>
        <v>1397.2405707407852</v>
      </c>
      <c r="H5" s="235">
        <f>IF(F5&lt;0.00000001,"",E5/F5)</f>
        <v>1.1542808029087392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4359.858240000005</v>
      </c>
      <c r="C6" s="35">
        <v>4924.192790000001</v>
      </c>
      <c r="D6" s="12"/>
      <c r="E6" s="231">
        <v>4699.1251899999988</v>
      </c>
      <c r="F6" s="34">
        <v>5068.0998238424481</v>
      </c>
      <c r="G6" s="232">
        <f>E6-F6</f>
        <v>-368.97463384244929</v>
      </c>
      <c r="H6" s="236">
        <f>IF(F6&lt;0.00000001,"",E6/F6)</f>
        <v>0.92719665226271997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41549.212020000035</v>
      </c>
      <c r="C7" s="35">
        <v>45707.540390000024</v>
      </c>
      <c r="D7" s="12"/>
      <c r="E7" s="231">
        <v>51120.152470000001</v>
      </c>
      <c r="F7" s="34">
        <v>48880.430140831188</v>
      </c>
      <c r="G7" s="232">
        <f>E7-F7</f>
        <v>2239.7223291688133</v>
      </c>
      <c r="H7" s="236">
        <f>IF(F7&lt;0.00000001,"",E7/F7)</f>
        <v>1.0458204300313207</v>
      </c>
    </row>
    <row r="8" spans="1:8" ht="14.4" customHeight="1" thickBot="1" x14ac:dyDescent="0.35">
      <c r="A8" s="1" t="s">
        <v>97</v>
      </c>
      <c r="B8" s="15">
        <v>8168.1361500000203</v>
      </c>
      <c r="C8" s="37">
        <v>7153.7881699999816</v>
      </c>
      <c r="D8" s="12"/>
      <c r="E8" s="233">
        <v>7759.8408999999847</v>
      </c>
      <c r="F8" s="36">
        <v>8477.1687549872113</v>
      </c>
      <c r="G8" s="234">
        <f>E8-F8</f>
        <v>-717.3278549872266</v>
      </c>
      <c r="H8" s="237">
        <f>IF(F8&lt;0.00000001,"",E8/F8)</f>
        <v>0.91538119911023186</v>
      </c>
    </row>
    <row r="9" spans="1:8" ht="14.4" customHeight="1" thickBot="1" x14ac:dyDescent="0.35">
      <c r="A9" s="2" t="s">
        <v>98</v>
      </c>
      <c r="B9" s="3">
        <v>61866.721050000066</v>
      </c>
      <c r="C9" s="39">
        <v>65826.955030000012</v>
      </c>
      <c r="D9" s="12"/>
      <c r="E9" s="3">
        <v>74032.836309999984</v>
      </c>
      <c r="F9" s="38">
        <v>71482.175898920061</v>
      </c>
      <c r="G9" s="38">
        <f>E9-F9</f>
        <v>2550.6604110799235</v>
      </c>
      <c r="H9" s="238">
        <f>IF(F9&lt;0.00000001,"",E9/F9)</f>
        <v>1.0356824673984002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1682.2850000000001</v>
      </c>
      <c r="C11" s="33">
        <f>IF(ISERROR(VLOOKUP("Celkem:",'ZV Vykáz.-A'!A:F,4,0)),0,VLOOKUP("Celkem:",'ZV Vykáz.-A'!A:F,4,0)/1000)</f>
        <v>1697.1030000000001</v>
      </c>
      <c r="D11" s="12"/>
      <c r="E11" s="230">
        <f>IF(ISERROR(VLOOKUP("Celkem:",'ZV Vykáz.-A'!A:F,6,0)),0,VLOOKUP("Celkem:",'ZV Vykáz.-A'!A:F,6,0)/1000)</f>
        <v>2082.4326799999999</v>
      </c>
      <c r="F11" s="32">
        <f>B11</f>
        <v>1682.2850000000001</v>
      </c>
      <c r="G11" s="229">
        <f>E11-F11</f>
        <v>400.14767999999981</v>
      </c>
      <c r="H11" s="235">
        <f>IF(F11&lt;0.00000001,"",E11/F11)</f>
        <v>1.2378596254499088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21434.73</v>
      </c>
      <c r="C12" s="37">
        <f>IF(ISERROR(VLOOKUP("Celkem",CaseMix!A:D,3,0)),0,VLOOKUP("Celkem",CaseMix!A:D,3,0)*30)</f>
        <v>25603.08</v>
      </c>
      <c r="D12" s="12"/>
      <c r="E12" s="233">
        <f>IF(ISERROR(VLOOKUP("Celkem",CaseMix!A:D,4,0)),0,VLOOKUP("Celkem",CaseMix!A:D,4,0)*30)</f>
        <v>23158.14</v>
      </c>
      <c r="F12" s="36">
        <f>B12</f>
        <v>21434.73</v>
      </c>
      <c r="G12" s="234">
        <f>E12-F12</f>
        <v>1723.4099999999999</v>
      </c>
      <c r="H12" s="237">
        <f>IF(F12&lt;0.00000001,"",E12/F12)</f>
        <v>1.0804026922662426</v>
      </c>
    </row>
    <row r="13" spans="1:8" ht="14.4" customHeight="1" thickBot="1" x14ac:dyDescent="0.35">
      <c r="A13" s="4" t="s">
        <v>101</v>
      </c>
      <c r="B13" s="9">
        <f>SUM(B11:B12)</f>
        <v>23117.014999999999</v>
      </c>
      <c r="C13" s="41">
        <f>SUM(C11:C12)</f>
        <v>27300.183000000001</v>
      </c>
      <c r="D13" s="12"/>
      <c r="E13" s="9">
        <f>SUM(E11:E12)</f>
        <v>25240.572679999997</v>
      </c>
      <c r="F13" s="40">
        <f>SUM(F11:F12)</f>
        <v>23117.014999999999</v>
      </c>
      <c r="G13" s="40">
        <f>E13-F13</f>
        <v>2123.5576799999981</v>
      </c>
      <c r="H13" s="239">
        <f>IF(F13&lt;0.00000001,"",E13/F13)</f>
        <v>1.0918612407354495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0.37365831916834674</v>
      </c>
      <c r="C15" s="43">
        <f>IF(C9=0,"",C13/C9)</f>
        <v>0.41472650508531345</v>
      </c>
      <c r="D15" s="12"/>
      <c r="E15" s="10">
        <f>IF(E9=0,"",E13/E9)</f>
        <v>0.34093753445173119</v>
      </c>
      <c r="F15" s="42">
        <f>IF(F9=0,"",F13/F9)</f>
        <v>0.3233955137667997</v>
      </c>
      <c r="G15" s="42">
        <f>IF(ISERROR(F15-E15),"",E15-F15)</f>
        <v>1.7542020684931492E-2</v>
      </c>
      <c r="H15" s="240">
        <f>IF(ISERROR(F15-E15),"",IF(F15&lt;0.00000001,"",E15/F15))</f>
        <v>1.0542432406702495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0.25990302563131007</v>
      </c>
      <c r="C4" s="330">
        <f t="shared" ref="C4:M4" si="0">(C10+C8)/C6</f>
        <v>0.34762868930086266</v>
      </c>
      <c r="D4" s="330">
        <f t="shared" si="0"/>
        <v>0.30984990185942479</v>
      </c>
      <c r="E4" s="330">
        <f t="shared" si="0"/>
        <v>0.34318702447583183</v>
      </c>
      <c r="F4" s="330">
        <f t="shared" si="0"/>
        <v>0.34093753404650556</v>
      </c>
      <c r="G4" s="330">
        <f t="shared" si="0"/>
        <v>2.8128500187135405E-2</v>
      </c>
      <c r="H4" s="330">
        <f t="shared" si="0"/>
        <v>2.8128500187135405E-2</v>
      </c>
      <c r="I4" s="330">
        <f t="shared" si="0"/>
        <v>2.8128500187135405E-2</v>
      </c>
      <c r="J4" s="330">
        <f t="shared" si="0"/>
        <v>2.8128500187135405E-2</v>
      </c>
      <c r="K4" s="330">
        <f t="shared" si="0"/>
        <v>2.8128500187135405E-2</v>
      </c>
      <c r="L4" s="330">
        <f t="shared" si="0"/>
        <v>2.8128500187135405E-2</v>
      </c>
      <c r="M4" s="330">
        <f t="shared" si="0"/>
        <v>2.8128500187135405E-2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15410.740180000001</v>
      </c>
      <c r="C5" s="330">
        <f>IF(ISERROR(VLOOKUP($A5,'Man Tab'!$A:$Q,COLUMN()+2,0)),0,VLOOKUP($A5,'Man Tab'!$A:$Q,COLUMN()+2,0))</f>
        <v>13914.93297</v>
      </c>
      <c r="D5" s="330">
        <f>IF(ISERROR(VLOOKUP($A5,'Man Tab'!$A:$Q,COLUMN()+2,0)),0,VLOOKUP($A5,'Man Tab'!$A:$Q,COLUMN()+2,0))</f>
        <v>15024.372590000001</v>
      </c>
      <c r="E5" s="330">
        <f>IF(ISERROR(VLOOKUP($A5,'Man Tab'!$A:$Q,COLUMN()+2,0)),0,VLOOKUP($A5,'Man Tab'!$A:$Q,COLUMN()+2,0))</f>
        <v>14940.36211</v>
      </c>
      <c r="F5" s="330">
        <f>IF(ISERROR(VLOOKUP($A5,'Man Tab'!$A:$Q,COLUMN()+2,0)),0,VLOOKUP($A5,'Man Tab'!$A:$Q,COLUMN()+2,0))</f>
        <v>14742.428459999999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15410.740180000001</v>
      </c>
      <c r="C6" s="332">
        <f t="shared" ref="C6:M6" si="1">C5+B6</f>
        <v>29325.673150000002</v>
      </c>
      <c r="D6" s="332">
        <f t="shared" si="1"/>
        <v>44350.045740000001</v>
      </c>
      <c r="E6" s="332">
        <f t="shared" si="1"/>
        <v>59290.407850000003</v>
      </c>
      <c r="F6" s="332">
        <f t="shared" si="1"/>
        <v>74032.836309999999</v>
      </c>
      <c r="G6" s="332">
        <f t="shared" si="1"/>
        <v>74032.836309999999</v>
      </c>
      <c r="H6" s="332">
        <f t="shared" si="1"/>
        <v>74032.836309999999</v>
      </c>
      <c r="I6" s="332">
        <f t="shared" si="1"/>
        <v>74032.836309999999</v>
      </c>
      <c r="J6" s="332">
        <f t="shared" si="1"/>
        <v>74032.836309999999</v>
      </c>
      <c r="K6" s="332">
        <f t="shared" si="1"/>
        <v>74032.836309999999</v>
      </c>
      <c r="L6" s="332">
        <f t="shared" si="1"/>
        <v>74032.836309999999</v>
      </c>
      <c r="M6" s="332">
        <f t="shared" si="1"/>
        <v>74032.836309999999</v>
      </c>
    </row>
    <row r="7" spans="1:13" ht="14.4" customHeight="1" x14ac:dyDescent="0.3">
      <c r="A7" s="331" t="s">
        <v>126</v>
      </c>
      <c r="B7" s="331">
        <v>120.32299999999999</v>
      </c>
      <c r="C7" s="331">
        <v>314.5</v>
      </c>
      <c r="D7" s="331">
        <v>419.82900000000001</v>
      </c>
      <c r="E7" s="331">
        <v>623.92100000000005</v>
      </c>
      <c r="F7" s="331">
        <v>771.93799999999999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3609.6899999999996</v>
      </c>
      <c r="C8" s="332">
        <f t="shared" ref="C8:M8" si="2">C7*30</f>
        <v>9435</v>
      </c>
      <c r="D8" s="332">
        <f t="shared" si="2"/>
        <v>12594.87</v>
      </c>
      <c r="E8" s="332">
        <f t="shared" si="2"/>
        <v>18717.63</v>
      </c>
      <c r="F8" s="332">
        <f t="shared" si="2"/>
        <v>23158.14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395608</v>
      </c>
      <c r="C9" s="331">
        <v>363837.31999999995</v>
      </c>
      <c r="D9" s="331">
        <v>387542</v>
      </c>
      <c r="E9" s="331">
        <v>483081.33</v>
      </c>
      <c r="F9" s="331">
        <v>452363.99999999994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395.608</v>
      </c>
      <c r="C10" s="332">
        <f t="shared" ref="C10:M10" si="3">C9/1000+B10</f>
        <v>759.44532000000004</v>
      </c>
      <c r="D10" s="332">
        <f t="shared" si="3"/>
        <v>1146.98732</v>
      </c>
      <c r="E10" s="332">
        <f t="shared" si="3"/>
        <v>1630.0686499999999</v>
      </c>
      <c r="F10" s="332">
        <f t="shared" si="3"/>
        <v>2082.4326499999997</v>
      </c>
      <c r="G10" s="332">
        <f t="shared" si="3"/>
        <v>2082.4326499999997</v>
      </c>
      <c r="H10" s="332">
        <f t="shared" si="3"/>
        <v>2082.4326499999997</v>
      </c>
      <c r="I10" s="332">
        <f t="shared" si="3"/>
        <v>2082.4326499999997</v>
      </c>
      <c r="J10" s="332">
        <f t="shared" si="3"/>
        <v>2082.4326499999997</v>
      </c>
      <c r="K10" s="332">
        <f t="shared" si="3"/>
        <v>2082.4326499999997</v>
      </c>
      <c r="L10" s="332">
        <f t="shared" si="3"/>
        <v>2082.4326499999997</v>
      </c>
      <c r="M10" s="332">
        <f t="shared" si="3"/>
        <v>2082.4326499999997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0.3233955137667997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0.3233955137667997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21735.5452302222</v>
      </c>
      <c r="C7" s="56">
        <v>1811.29543585185</v>
      </c>
      <c r="D7" s="56">
        <v>2142.40193</v>
      </c>
      <c r="E7" s="56">
        <v>1709.82149</v>
      </c>
      <c r="F7" s="56">
        <v>2096.40022</v>
      </c>
      <c r="G7" s="56">
        <v>2307.36265</v>
      </c>
      <c r="H7" s="56">
        <v>2197.73146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10453.71775</v>
      </c>
      <c r="Q7" s="189">
        <v>1.1542808029080001</v>
      </c>
    </row>
    <row r="8" spans="1:17" ht="14.4" customHeight="1" x14ac:dyDescent="0.3">
      <c r="A8" s="19" t="s">
        <v>36</v>
      </c>
      <c r="B8" s="55">
        <v>5649.6728650839696</v>
      </c>
      <c r="C8" s="56">
        <v>470.80607209033099</v>
      </c>
      <c r="D8" s="56">
        <v>377.012</v>
      </c>
      <c r="E8" s="56">
        <v>382.113</v>
      </c>
      <c r="F8" s="56">
        <v>334.89</v>
      </c>
      <c r="G8" s="56">
        <v>428.98500000000001</v>
      </c>
      <c r="H8" s="56">
        <v>323.875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1846.875</v>
      </c>
      <c r="Q8" s="189">
        <v>0.78455870027300001</v>
      </c>
    </row>
    <row r="9" spans="1:17" ht="14.4" customHeight="1" x14ac:dyDescent="0.3">
      <c r="A9" s="19" t="s">
        <v>37</v>
      </c>
      <c r="B9" s="55">
        <v>12163.4395772219</v>
      </c>
      <c r="C9" s="56">
        <v>1013.61996476849</v>
      </c>
      <c r="D9" s="56">
        <v>950.14478999999994</v>
      </c>
      <c r="E9" s="56">
        <v>737.89770999999996</v>
      </c>
      <c r="F9" s="56">
        <v>1061.6184599999999</v>
      </c>
      <c r="G9" s="56">
        <v>894.91047000000003</v>
      </c>
      <c r="H9" s="56">
        <v>1054.55376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4699.1251899999997</v>
      </c>
      <c r="Q9" s="189">
        <v>0.92719665226199999</v>
      </c>
    </row>
    <row r="10" spans="1:17" ht="14.4" customHeight="1" x14ac:dyDescent="0.3">
      <c r="A10" s="19" t="s">
        <v>38</v>
      </c>
      <c r="B10" s="55">
        <v>49.635792330892002</v>
      </c>
      <c r="C10" s="56">
        <v>4.1363160275739999</v>
      </c>
      <c r="D10" s="56">
        <v>2.7321399999999998</v>
      </c>
      <c r="E10" s="56">
        <v>1.50858</v>
      </c>
      <c r="F10" s="56">
        <v>5.85032</v>
      </c>
      <c r="G10" s="56">
        <v>1.7322</v>
      </c>
      <c r="H10" s="56">
        <v>6.36388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18.18712</v>
      </c>
      <c r="Q10" s="189">
        <v>0.87938735235599996</v>
      </c>
    </row>
    <row r="11" spans="1:17" ht="14.4" customHeight="1" x14ac:dyDescent="0.3">
      <c r="A11" s="19" t="s">
        <v>39</v>
      </c>
      <c r="B11" s="55">
        <v>932.00372647537904</v>
      </c>
      <c r="C11" s="56">
        <v>77.666977206281004</v>
      </c>
      <c r="D11" s="56">
        <v>74.124110000000002</v>
      </c>
      <c r="E11" s="56">
        <v>73.116919999999993</v>
      </c>
      <c r="F11" s="56">
        <v>70.484840000000005</v>
      </c>
      <c r="G11" s="56">
        <v>81.136060000000001</v>
      </c>
      <c r="H11" s="56">
        <v>70.133780000000002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368.99570999999997</v>
      </c>
      <c r="Q11" s="189">
        <v>0.95019974581900002</v>
      </c>
    </row>
    <row r="12" spans="1:17" ht="14.4" customHeight="1" x14ac:dyDescent="0.3">
      <c r="A12" s="19" t="s">
        <v>40</v>
      </c>
      <c r="B12" s="55">
        <v>777.69930595409198</v>
      </c>
      <c r="C12" s="56">
        <v>64.808275496174005</v>
      </c>
      <c r="D12" s="56">
        <v>43.067059999999998</v>
      </c>
      <c r="E12" s="56">
        <v>171.05488</v>
      </c>
      <c r="F12" s="56">
        <v>47.058520000000001</v>
      </c>
      <c r="G12" s="56">
        <v>67.942980000000006</v>
      </c>
      <c r="H12" s="56">
        <v>116.81849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445.94193000000001</v>
      </c>
      <c r="Q12" s="189">
        <v>1.3761882308569999</v>
      </c>
    </row>
    <row r="13" spans="1:17" ht="14.4" customHeight="1" x14ac:dyDescent="0.3">
      <c r="A13" s="19" t="s">
        <v>41</v>
      </c>
      <c r="B13" s="55">
        <v>281.43012211808502</v>
      </c>
      <c r="C13" s="56">
        <v>23.452510176507001</v>
      </c>
      <c r="D13" s="56">
        <v>36.241750000000003</v>
      </c>
      <c r="E13" s="56">
        <v>32.972900000000003</v>
      </c>
      <c r="F13" s="56">
        <v>16.533159999999999</v>
      </c>
      <c r="G13" s="56">
        <v>27.268979999999999</v>
      </c>
      <c r="H13" s="56">
        <v>28.79785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141.81464</v>
      </c>
      <c r="Q13" s="189">
        <v>1.2093770682339999</v>
      </c>
    </row>
    <row r="14" spans="1:17" ht="14.4" customHeight="1" x14ac:dyDescent="0.3">
      <c r="A14" s="19" t="s">
        <v>42</v>
      </c>
      <c r="B14" s="55">
        <v>1320.55330629375</v>
      </c>
      <c r="C14" s="56">
        <v>110.046108857812</v>
      </c>
      <c r="D14" s="56">
        <v>184.05500000000001</v>
      </c>
      <c r="E14" s="56">
        <v>141.785</v>
      </c>
      <c r="F14" s="56">
        <v>149.887</v>
      </c>
      <c r="G14" s="56">
        <v>115.351</v>
      </c>
      <c r="H14" s="56">
        <v>88.748999999999995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679.827</v>
      </c>
      <c r="Q14" s="189">
        <v>1.2355311915260001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1311.6246426744401</v>
      </c>
      <c r="C17" s="56">
        <v>109.302053556204</v>
      </c>
      <c r="D17" s="56">
        <v>74.905869999999993</v>
      </c>
      <c r="E17" s="56">
        <v>113.38186</v>
      </c>
      <c r="F17" s="56">
        <v>44.277709999999999</v>
      </c>
      <c r="G17" s="56">
        <v>40.619770000000003</v>
      </c>
      <c r="H17" s="56">
        <v>55.485019999999999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328.67023</v>
      </c>
      <c r="Q17" s="189">
        <v>0.60139808778699999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6.4180000000000001</v>
      </c>
      <c r="E18" s="56">
        <v>3.7349999999999999</v>
      </c>
      <c r="F18" s="56">
        <v>6.8159999999999998</v>
      </c>
      <c r="G18" s="56">
        <v>3.3530000000000002</v>
      </c>
      <c r="H18" s="56">
        <v>6.407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26.728999999999999</v>
      </c>
      <c r="Q18" s="189" t="s">
        <v>310</v>
      </c>
    </row>
    <row r="19" spans="1:17" ht="14.4" customHeight="1" x14ac:dyDescent="0.3">
      <c r="A19" s="19" t="s">
        <v>47</v>
      </c>
      <c r="B19" s="55">
        <v>3600.38158452277</v>
      </c>
      <c r="C19" s="56">
        <v>300.03179871023002</v>
      </c>
      <c r="D19" s="56">
        <v>318.63135999999997</v>
      </c>
      <c r="E19" s="56">
        <v>159.26802000000001</v>
      </c>
      <c r="F19" s="56">
        <v>230.29784000000001</v>
      </c>
      <c r="G19" s="56">
        <v>206.36569</v>
      </c>
      <c r="H19" s="56">
        <v>193.75754000000001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1108.3204499999999</v>
      </c>
      <c r="Q19" s="189">
        <v>0.73880199016500003</v>
      </c>
    </row>
    <row r="20" spans="1:17" ht="14.4" customHeight="1" x14ac:dyDescent="0.3">
      <c r="A20" s="19" t="s">
        <v>48</v>
      </c>
      <c r="B20" s="55">
        <v>117313.032337995</v>
      </c>
      <c r="C20" s="56">
        <v>9776.0860281662299</v>
      </c>
      <c r="D20" s="56">
        <v>10622.62091</v>
      </c>
      <c r="E20" s="56">
        <v>9863.1061499999996</v>
      </c>
      <c r="F20" s="56">
        <v>10383.685310000001</v>
      </c>
      <c r="G20" s="56">
        <v>10189.991309999999</v>
      </c>
      <c r="H20" s="56">
        <v>10060.74879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51120.152470000001</v>
      </c>
      <c r="Q20" s="189">
        <v>1.0458204300309999</v>
      </c>
    </row>
    <row r="21" spans="1:17" ht="14.4" customHeight="1" x14ac:dyDescent="0.3">
      <c r="A21" s="20" t="s">
        <v>49</v>
      </c>
      <c r="B21" s="55">
        <v>6018.0150127209599</v>
      </c>
      <c r="C21" s="56">
        <v>501.50125106007999</v>
      </c>
      <c r="D21" s="56">
        <v>516.36599999999999</v>
      </c>
      <c r="E21" s="56">
        <v>511.84500000000003</v>
      </c>
      <c r="F21" s="56">
        <v>510.23099999999999</v>
      </c>
      <c r="G21" s="56">
        <v>507.78699999999998</v>
      </c>
      <c r="H21" s="56">
        <v>507.78699999999998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2554.0160000000001</v>
      </c>
      <c r="Q21" s="189">
        <v>1.0185482068489999</v>
      </c>
    </row>
    <row r="22" spans="1:17" ht="14.4" customHeight="1" x14ac:dyDescent="0.3">
      <c r="A22" s="19" t="s">
        <v>50</v>
      </c>
      <c r="B22" s="55">
        <v>229.71232790828199</v>
      </c>
      <c r="C22" s="56">
        <v>19.142693992356001</v>
      </c>
      <c r="D22" s="56">
        <v>43.799579999999999</v>
      </c>
      <c r="E22" s="56">
        <v>0</v>
      </c>
      <c r="F22" s="56">
        <v>15.4154</v>
      </c>
      <c r="G22" s="56">
        <v>37.969799999999999</v>
      </c>
      <c r="H22" s="56">
        <v>10.720599999999999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107.90537999999999</v>
      </c>
      <c r="Q22" s="189">
        <v>1.1273792502040001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174.476325886702</v>
      </c>
      <c r="C24" s="56">
        <v>14.539693823893</v>
      </c>
      <c r="D24" s="56">
        <v>18.219679999996</v>
      </c>
      <c r="E24" s="56">
        <v>13.326460000000001</v>
      </c>
      <c r="F24" s="56">
        <v>50.926809999999001</v>
      </c>
      <c r="G24" s="56">
        <v>29.586199999999</v>
      </c>
      <c r="H24" s="56">
        <v>20.499289999996002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132.558439999992</v>
      </c>
      <c r="Q24" s="189">
        <v>1.8234007071339999</v>
      </c>
    </row>
    <row r="25" spans="1:17" ht="14.4" customHeight="1" x14ac:dyDescent="0.3">
      <c r="A25" s="21" t="s">
        <v>53</v>
      </c>
      <c r="B25" s="58">
        <v>171557.22215740799</v>
      </c>
      <c r="C25" s="59">
        <v>14296.435179784001</v>
      </c>
      <c r="D25" s="59">
        <v>15410.740180000001</v>
      </c>
      <c r="E25" s="59">
        <v>13914.93297</v>
      </c>
      <c r="F25" s="59">
        <v>15024.372590000001</v>
      </c>
      <c r="G25" s="59">
        <v>14940.36211</v>
      </c>
      <c r="H25" s="59">
        <v>14742.428459999999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74032.836309999999</v>
      </c>
      <c r="Q25" s="190">
        <v>1.0356824673980001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1547.93001</v>
      </c>
      <c r="E26" s="56">
        <v>1138.0157099999999</v>
      </c>
      <c r="F26" s="56">
        <v>1447.04142</v>
      </c>
      <c r="G26" s="56">
        <v>1447.62445</v>
      </c>
      <c r="H26" s="56">
        <v>1216.27486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6796.88645</v>
      </c>
      <c r="Q26" s="189" t="s">
        <v>310</v>
      </c>
    </row>
    <row r="27" spans="1:17" ht="14.4" customHeight="1" x14ac:dyDescent="0.3">
      <c r="A27" s="22" t="s">
        <v>55</v>
      </c>
      <c r="B27" s="58">
        <v>171557.22215740799</v>
      </c>
      <c r="C27" s="59">
        <v>14296.435179784001</v>
      </c>
      <c r="D27" s="59">
        <v>16958.670190000001</v>
      </c>
      <c r="E27" s="59">
        <v>15052.94868</v>
      </c>
      <c r="F27" s="59">
        <v>16471.41401</v>
      </c>
      <c r="G27" s="59">
        <v>16387.986560000001</v>
      </c>
      <c r="H27" s="59">
        <v>15958.703320000001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80829.722760000004</v>
      </c>
      <c r="Q27" s="190">
        <v>1.1307675199239999</v>
      </c>
    </row>
    <row r="28" spans="1:17" ht="14.4" customHeight="1" x14ac:dyDescent="0.3">
      <c r="A28" s="20" t="s">
        <v>56</v>
      </c>
      <c r="B28" s="55">
        <v>360.91608232534799</v>
      </c>
      <c r="C28" s="56">
        <v>30.076340193779</v>
      </c>
      <c r="D28" s="56">
        <v>32.192810000000001</v>
      </c>
      <c r="E28" s="56">
        <v>2.62399</v>
      </c>
      <c r="F28" s="56">
        <v>40.791519999999998</v>
      </c>
      <c r="G28" s="56">
        <v>32.09742</v>
      </c>
      <c r="H28" s="56">
        <v>49.814900000000002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157.52063999999999</v>
      </c>
      <c r="Q28" s="189">
        <v>1.047472125831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158163.99584609299</v>
      </c>
      <c r="C6" s="616">
        <v>172429.07389999999</v>
      </c>
      <c r="D6" s="617">
        <v>14265.0780539071</v>
      </c>
      <c r="E6" s="618">
        <v>1.0901916898190001</v>
      </c>
      <c r="F6" s="616">
        <v>171557.22215740799</v>
      </c>
      <c r="G6" s="617">
        <v>71482.175898920104</v>
      </c>
      <c r="H6" s="619">
        <v>14742.428459999999</v>
      </c>
      <c r="I6" s="616">
        <v>74032.836309999999</v>
      </c>
      <c r="J6" s="617">
        <v>2550.6604110799199</v>
      </c>
      <c r="K6" s="620">
        <v>0.43153436141599999</v>
      </c>
    </row>
    <row r="7" spans="1:11" ht="14.4" customHeight="1" thickBot="1" x14ac:dyDescent="0.35">
      <c r="A7" s="635" t="s">
        <v>313</v>
      </c>
      <c r="B7" s="616">
        <v>40848.856640174701</v>
      </c>
      <c r="C7" s="616">
        <v>43085.943570000003</v>
      </c>
      <c r="D7" s="617">
        <v>2237.0869298252701</v>
      </c>
      <c r="E7" s="618">
        <v>1.0547649827629999</v>
      </c>
      <c r="F7" s="616">
        <v>42909.979925700201</v>
      </c>
      <c r="G7" s="617">
        <v>17879.158302375101</v>
      </c>
      <c r="H7" s="619">
        <v>3887.0245100000002</v>
      </c>
      <c r="I7" s="616">
        <v>18654.489529999999</v>
      </c>
      <c r="J7" s="617">
        <v>775.33122762491996</v>
      </c>
      <c r="K7" s="620">
        <v>0.434735452272</v>
      </c>
    </row>
    <row r="8" spans="1:11" ht="14.4" customHeight="1" thickBot="1" x14ac:dyDescent="0.35">
      <c r="A8" s="636" t="s">
        <v>314</v>
      </c>
      <c r="B8" s="616">
        <v>39270.265899238198</v>
      </c>
      <c r="C8" s="616">
        <v>41658.665569999997</v>
      </c>
      <c r="D8" s="617">
        <v>2388.3996707618398</v>
      </c>
      <c r="E8" s="618">
        <v>1.0608195441529999</v>
      </c>
      <c r="F8" s="616">
        <v>41589.426619406499</v>
      </c>
      <c r="G8" s="617">
        <v>17328.927758086</v>
      </c>
      <c r="H8" s="619">
        <v>3798.2755099999999</v>
      </c>
      <c r="I8" s="616">
        <v>17974.662530000001</v>
      </c>
      <c r="J8" s="617">
        <v>645.73477191397603</v>
      </c>
      <c r="K8" s="620">
        <v>0.43219308346000002</v>
      </c>
    </row>
    <row r="9" spans="1:11" ht="14.4" customHeight="1" thickBot="1" x14ac:dyDescent="0.35">
      <c r="A9" s="637" t="s">
        <v>315</v>
      </c>
      <c r="B9" s="621">
        <v>0</v>
      </c>
      <c r="C9" s="621">
        <v>1.174E-2</v>
      </c>
      <c r="D9" s="622">
        <v>1.174E-2</v>
      </c>
      <c r="E9" s="623" t="s">
        <v>310</v>
      </c>
      <c r="F9" s="621">
        <v>0</v>
      </c>
      <c r="G9" s="622">
        <v>0</v>
      </c>
      <c r="H9" s="624">
        <v>1.2899999999999999E-3</v>
      </c>
      <c r="I9" s="621">
        <v>5.1900000000000002E-3</v>
      </c>
      <c r="J9" s="622">
        <v>5.1900000000000002E-3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1.174E-2</v>
      </c>
      <c r="D10" s="617">
        <v>1.174E-2</v>
      </c>
      <c r="E10" s="626" t="s">
        <v>310</v>
      </c>
      <c r="F10" s="616">
        <v>0</v>
      </c>
      <c r="G10" s="617">
        <v>0</v>
      </c>
      <c r="H10" s="619">
        <v>1.2899999999999999E-3</v>
      </c>
      <c r="I10" s="616">
        <v>5.1900000000000002E-3</v>
      </c>
      <c r="J10" s="617">
        <v>5.1900000000000002E-3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21181.893864862599</v>
      </c>
      <c r="C11" s="621">
        <v>21983.366770000001</v>
      </c>
      <c r="D11" s="622">
        <v>801.47290513738699</v>
      </c>
      <c r="E11" s="628">
        <v>1.0378376414420001</v>
      </c>
      <c r="F11" s="621">
        <v>21735.5452302222</v>
      </c>
      <c r="G11" s="622">
        <v>9056.4771792592292</v>
      </c>
      <c r="H11" s="624">
        <v>2197.73146</v>
      </c>
      <c r="I11" s="621">
        <v>10453.71775</v>
      </c>
      <c r="J11" s="622">
        <v>1397.24057074077</v>
      </c>
      <c r="K11" s="629">
        <v>0.48095033454500002</v>
      </c>
    </row>
    <row r="12" spans="1:11" ht="14.4" customHeight="1" thickBot="1" x14ac:dyDescent="0.35">
      <c r="A12" s="638" t="s">
        <v>318</v>
      </c>
      <c r="B12" s="616">
        <v>14371.3137982341</v>
      </c>
      <c r="C12" s="616">
        <v>14713.91295</v>
      </c>
      <c r="D12" s="617">
        <v>342.59915176592898</v>
      </c>
      <c r="E12" s="618">
        <v>1.0238390975639999</v>
      </c>
      <c r="F12" s="616">
        <v>14905.607508294601</v>
      </c>
      <c r="G12" s="617">
        <v>6210.6697951227397</v>
      </c>
      <c r="H12" s="619">
        <v>1497.8281099999999</v>
      </c>
      <c r="I12" s="616">
        <v>6772.4953599999999</v>
      </c>
      <c r="J12" s="617">
        <v>561.82556487725606</v>
      </c>
      <c r="K12" s="620">
        <v>0.45435889521599998</v>
      </c>
    </row>
    <row r="13" spans="1:11" ht="14.4" customHeight="1" thickBot="1" x14ac:dyDescent="0.35">
      <c r="A13" s="638" t="s">
        <v>319</v>
      </c>
      <c r="B13" s="616">
        <v>1096</v>
      </c>
      <c r="C13" s="616">
        <v>1056.98098</v>
      </c>
      <c r="D13" s="617">
        <v>-39.019019999999998</v>
      </c>
      <c r="E13" s="618">
        <v>0.96439870437899999</v>
      </c>
      <c r="F13" s="616">
        <v>1106.0003048751701</v>
      </c>
      <c r="G13" s="617">
        <v>460.83346036465502</v>
      </c>
      <c r="H13" s="619">
        <v>67.768230000000003</v>
      </c>
      <c r="I13" s="616">
        <v>419.25812999999999</v>
      </c>
      <c r="J13" s="617">
        <v>-41.575330364655002</v>
      </c>
      <c r="K13" s="620">
        <v>0.37907596241300001</v>
      </c>
    </row>
    <row r="14" spans="1:11" ht="14.4" customHeight="1" thickBot="1" x14ac:dyDescent="0.35">
      <c r="A14" s="638" t="s">
        <v>320</v>
      </c>
      <c r="B14" s="616">
        <v>223</v>
      </c>
      <c r="C14" s="616">
        <v>470.14711</v>
      </c>
      <c r="D14" s="617">
        <v>247.14711000000099</v>
      </c>
      <c r="E14" s="618">
        <v>2.108283004484</v>
      </c>
      <c r="F14" s="616">
        <v>472.00013010947703</v>
      </c>
      <c r="G14" s="617">
        <v>196.66672087894901</v>
      </c>
      <c r="H14" s="619">
        <v>63.199469999999998</v>
      </c>
      <c r="I14" s="616">
        <v>226.40350000000001</v>
      </c>
      <c r="J14" s="617">
        <v>29.736779121051001</v>
      </c>
      <c r="K14" s="620">
        <v>0.47966829997999999</v>
      </c>
    </row>
    <row r="15" spans="1:11" ht="14.4" customHeight="1" thickBot="1" x14ac:dyDescent="0.35">
      <c r="A15" s="638" t="s">
        <v>321</v>
      </c>
      <c r="B15" s="616">
        <v>19.120369768124998</v>
      </c>
      <c r="C15" s="616">
        <v>0</v>
      </c>
      <c r="D15" s="617">
        <v>-19.120369768124998</v>
      </c>
      <c r="E15" s="618">
        <v>0</v>
      </c>
      <c r="F15" s="616">
        <v>0</v>
      </c>
      <c r="G15" s="617">
        <v>0</v>
      </c>
      <c r="H15" s="619">
        <v>0</v>
      </c>
      <c r="I15" s="616">
        <v>0</v>
      </c>
      <c r="J15" s="617">
        <v>0</v>
      </c>
      <c r="K15" s="620">
        <v>0</v>
      </c>
    </row>
    <row r="16" spans="1:11" ht="14.4" customHeight="1" thickBot="1" x14ac:dyDescent="0.35">
      <c r="A16" s="638" t="s">
        <v>322</v>
      </c>
      <c r="B16" s="616">
        <v>937.386935851364</v>
      </c>
      <c r="C16" s="616">
        <v>1463.44759</v>
      </c>
      <c r="D16" s="617">
        <v>526.06065414863599</v>
      </c>
      <c r="E16" s="618">
        <v>1.561199046017</v>
      </c>
      <c r="F16" s="616">
        <v>1054.0002905410799</v>
      </c>
      <c r="G16" s="617">
        <v>439.16678772544901</v>
      </c>
      <c r="H16" s="619">
        <v>202.0882</v>
      </c>
      <c r="I16" s="616">
        <v>648.99260000000004</v>
      </c>
      <c r="J16" s="617">
        <v>209.825812274551</v>
      </c>
      <c r="K16" s="620">
        <v>0.61574233500999997</v>
      </c>
    </row>
    <row r="17" spans="1:11" ht="14.4" customHeight="1" thickBot="1" x14ac:dyDescent="0.35">
      <c r="A17" s="638" t="s">
        <v>323</v>
      </c>
      <c r="B17" s="616">
        <v>42.079836292990002</v>
      </c>
      <c r="C17" s="616">
        <v>43.133980000000001</v>
      </c>
      <c r="D17" s="617">
        <v>1.0541437070090001</v>
      </c>
      <c r="E17" s="618">
        <v>1.025051041065</v>
      </c>
      <c r="F17" s="616">
        <v>40.000011026225998</v>
      </c>
      <c r="G17" s="617">
        <v>16.666671260927</v>
      </c>
      <c r="H17" s="619">
        <v>0</v>
      </c>
      <c r="I17" s="616">
        <v>58.257510000000003</v>
      </c>
      <c r="J17" s="617">
        <v>41.590838739071998</v>
      </c>
      <c r="K17" s="620">
        <v>1.4564373485240001</v>
      </c>
    </row>
    <row r="18" spans="1:11" ht="14.4" customHeight="1" thickBot="1" x14ac:dyDescent="0.35">
      <c r="A18" s="638" t="s">
        <v>324</v>
      </c>
      <c r="B18" s="616">
        <v>1744.64465182553</v>
      </c>
      <c r="C18" s="616">
        <v>1623.2745299999999</v>
      </c>
      <c r="D18" s="617">
        <v>-121.37012182552699</v>
      </c>
      <c r="E18" s="618">
        <v>0.93043275506000001</v>
      </c>
      <c r="F18" s="616">
        <v>1480.0004079703899</v>
      </c>
      <c r="G18" s="617">
        <v>616.66683665433095</v>
      </c>
      <c r="H18" s="619">
        <v>109.4919</v>
      </c>
      <c r="I18" s="616">
        <v>677.04751999999996</v>
      </c>
      <c r="J18" s="617">
        <v>60.380683345668999</v>
      </c>
      <c r="K18" s="620">
        <v>0.45746441443699998</v>
      </c>
    </row>
    <row r="19" spans="1:11" ht="14.4" customHeight="1" thickBot="1" x14ac:dyDescent="0.35">
      <c r="A19" s="638" t="s">
        <v>325</v>
      </c>
      <c r="B19" s="616">
        <v>2025.91649015396</v>
      </c>
      <c r="C19" s="616">
        <v>1926.3356799999999</v>
      </c>
      <c r="D19" s="617">
        <v>-99.580810153954999</v>
      </c>
      <c r="E19" s="618">
        <v>0.95084653753600001</v>
      </c>
      <c r="F19" s="616">
        <v>1949.9363767279001</v>
      </c>
      <c r="G19" s="617">
        <v>812.47349030328996</v>
      </c>
      <c r="H19" s="619">
        <v>183.10749999999999</v>
      </c>
      <c r="I19" s="616">
        <v>1373.5898099999999</v>
      </c>
      <c r="J19" s="617">
        <v>561.11631969670998</v>
      </c>
      <c r="K19" s="620">
        <v>0.704428014366</v>
      </c>
    </row>
    <row r="20" spans="1:11" ht="14.4" customHeight="1" thickBot="1" x14ac:dyDescent="0.35">
      <c r="A20" s="638" t="s">
        <v>326</v>
      </c>
      <c r="B20" s="616">
        <v>722.43178273658202</v>
      </c>
      <c r="C20" s="616">
        <v>686.13395000000003</v>
      </c>
      <c r="D20" s="617">
        <v>-36.297832736582002</v>
      </c>
      <c r="E20" s="618">
        <v>0.94975604118699997</v>
      </c>
      <c r="F20" s="616">
        <v>728.00020067733101</v>
      </c>
      <c r="G20" s="617">
        <v>303.33341694888799</v>
      </c>
      <c r="H20" s="619">
        <v>74.248050000000006</v>
      </c>
      <c r="I20" s="616">
        <v>277.67331999999999</v>
      </c>
      <c r="J20" s="617">
        <v>-25.660096948886999</v>
      </c>
      <c r="K20" s="620">
        <v>0.38141929046400003</v>
      </c>
    </row>
    <row r="21" spans="1:11" ht="14.4" customHeight="1" thickBot="1" x14ac:dyDescent="0.35">
      <c r="A21" s="637" t="s">
        <v>327</v>
      </c>
      <c r="B21" s="621">
        <v>5027.7288171127602</v>
      </c>
      <c r="C21" s="621">
        <v>5340.4918900000002</v>
      </c>
      <c r="D21" s="622">
        <v>312.76307288724399</v>
      </c>
      <c r="E21" s="628">
        <v>1.062207625801</v>
      </c>
      <c r="F21" s="621">
        <v>5649.6728650839696</v>
      </c>
      <c r="G21" s="622">
        <v>2354.0303604516498</v>
      </c>
      <c r="H21" s="624">
        <v>323.875</v>
      </c>
      <c r="I21" s="621">
        <v>1846.875</v>
      </c>
      <c r="J21" s="622">
        <v>-507.15536045165402</v>
      </c>
      <c r="K21" s="629">
        <v>0.32689945844700002</v>
      </c>
    </row>
    <row r="22" spans="1:11" ht="14.4" customHeight="1" thickBot="1" x14ac:dyDescent="0.35">
      <c r="A22" s="638" t="s">
        <v>328</v>
      </c>
      <c r="B22" s="616">
        <v>4246.9391440706004</v>
      </c>
      <c r="C22" s="616">
        <v>4634.0948900000003</v>
      </c>
      <c r="D22" s="617">
        <v>387.15574592939902</v>
      </c>
      <c r="E22" s="618">
        <v>1.091161123999</v>
      </c>
      <c r="F22" s="616">
        <v>4972.9799563981096</v>
      </c>
      <c r="G22" s="617">
        <v>2072.0749818325398</v>
      </c>
      <c r="H22" s="619">
        <v>283.01499999999999</v>
      </c>
      <c r="I22" s="616">
        <v>1575.021</v>
      </c>
      <c r="J22" s="617">
        <v>-497.05398183254403</v>
      </c>
      <c r="K22" s="620">
        <v>0.316715734591</v>
      </c>
    </row>
    <row r="23" spans="1:11" ht="14.4" customHeight="1" thickBot="1" x14ac:dyDescent="0.35">
      <c r="A23" s="638" t="s">
        <v>329</v>
      </c>
      <c r="B23" s="616">
        <v>780.78967304215496</v>
      </c>
      <c r="C23" s="616">
        <v>706.39700000000005</v>
      </c>
      <c r="D23" s="617">
        <v>-74.392673042154996</v>
      </c>
      <c r="E23" s="618">
        <v>0.90472123849599995</v>
      </c>
      <c r="F23" s="616">
        <v>676.69290868586302</v>
      </c>
      <c r="G23" s="617">
        <v>281.95537861910998</v>
      </c>
      <c r="H23" s="619">
        <v>40.86</v>
      </c>
      <c r="I23" s="616">
        <v>271.85399999999998</v>
      </c>
      <c r="J23" s="617">
        <v>-10.101378619108999</v>
      </c>
      <c r="K23" s="620">
        <v>0.40173909983400002</v>
      </c>
    </row>
    <row r="24" spans="1:11" ht="14.4" customHeight="1" thickBot="1" x14ac:dyDescent="0.35">
      <c r="A24" s="637" t="s">
        <v>330</v>
      </c>
      <c r="B24" s="621">
        <v>11149.407369673399</v>
      </c>
      <c r="C24" s="621">
        <v>12300.55911</v>
      </c>
      <c r="D24" s="622">
        <v>1151.15174032657</v>
      </c>
      <c r="E24" s="628">
        <v>1.103247796242</v>
      </c>
      <c r="F24" s="621">
        <v>12163.4395772219</v>
      </c>
      <c r="G24" s="622">
        <v>5068.09982384245</v>
      </c>
      <c r="H24" s="624">
        <v>1054.55376</v>
      </c>
      <c r="I24" s="621">
        <v>4699.1251899999997</v>
      </c>
      <c r="J24" s="622">
        <v>-368.97463384245299</v>
      </c>
      <c r="K24" s="629">
        <v>0.38633193844199998</v>
      </c>
    </row>
    <row r="25" spans="1:11" ht="14.4" customHeight="1" thickBot="1" x14ac:dyDescent="0.35">
      <c r="A25" s="638" t="s">
        <v>331</v>
      </c>
      <c r="B25" s="616">
        <v>448.999985857588</v>
      </c>
      <c r="C25" s="616">
        <v>430.53665999999998</v>
      </c>
      <c r="D25" s="617">
        <v>-18.463325857587002</v>
      </c>
      <c r="E25" s="618">
        <v>0.958879005703</v>
      </c>
      <c r="F25" s="616">
        <v>423.00011660234901</v>
      </c>
      <c r="G25" s="617">
        <v>176.250048584312</v>
      </c>
      <c r="H25" s="619">
        <v>48.924079999999996</v>
      </c>
      <c r="I25" s="616">
        <v>149.80423999999999</v>
      </c>
      <c r="J25" s="617">
        <v>-26.445808584312001</v>
      </c>
      <c r="K25" s="620">
        <v>0.35414704185700002</v>
      </c>
    </row>
    <row r="26" spans="1:11" ht="14.4" customHeight="1" thickBot="1" x14ac:dyDescent="0.35">
      <c r="A26" s="638" t="s">
        <v>332</v>
      </c>
      <c r="B26" s="616">
        <v>2.8037699116880002</v>
      </c>
      <c r="C26" s="616">
        <v>4.0268800000000002</v>
      </c>
      <c r="D26" s="617">
        <v>1.223110088311</v>
      </c>
      <c r="E26" s="618">
        <v>1.436237682419</v>
      </c>
      <c r="F26" s="616">
        <v>3.0000008269670002</v>
      </c>
      <c r="G26" s="617">
        <v>1.250000344569</v>
      </c>
      <c r="H26" s="619">
        <v>0.23718</v>
      </c>
      <c r="I26" s="616">
        <v>1.27311</v>
      </c>
      <c r="J26" s="617">
        <v>2.3109655430000001E-2</v>
      </c>
      <c r="K26" s="620">
        <v>0.42436988302</v>
      </c>
    </row>
    <row r="27" spans="1:11" ht="14.4" customHeight="1" thickBot="1" x14ac:dyDescent="0.35">
      <c r="A27" s="638" t="s">
        <v>333</v>
      </c>
      <c r="B27" s="616">
        <v>836.26899419389201</v>
      </c>
      <c r="C27" s="616">
        <v>956.07745999999997</v>
      </c>
      <c r="D27" s="617">
        <v>119.808465806108</v>
      </c>
      <c r="E27" s="618">
        <v>1.1432654643869999</v>
      </c>
      <c r="F27" s="616">
        <v>952.12623319133604</v>
      </c>
      <c r="G27" s="617">
        <v>396.71926382972299</v>
      </c>
      <c r="H27" s="619">
        <v>74.324089999999998</v>
      </c>
      <c r="I27" s="616">
        <v>388.60709000000003</v>
      </c>
      <c r="J27" s="617">
        <v>-8.1121738297229999</v>
      </c>
      <c r="K27" s="620">
        <v>0.40814660541100001</v>
      </c>
    </row>
    <row r="28" spans="1:11" ht="14.4" customHeight="1" thickBot="1" x14ac:dyDescent="0.35">
      <c r="A28" s="638" t="s">
        <v>334</v>
      </c>
      <c r="B28" s="616">
        <v>8005.8765378241796</v>
      </c>
      <c r="C28" s="616">
        <v>7080.22102</v>
      </c>
      <c r="D28" s="617">
        <v>-925.65551782417594</v>
      </c>
      <c r="E28" s="618">
        <v>0.88437799240899995</v>
      </c>
      <c r="F28" s="616">
        <v>7004.3257132968001</v>
      </c>
      <c r="G28" s="617">
        <v>2918.4690472070001</v>
      </c>
      <c r="H28" s="619">
        <v>569.87247000000002</v>
      </c>
      <c r="I28" s="616">
        <v>2598.98974</v>
      </c>
      <c r="J28" s="617">
        <v>-319.47930720699998</v>
      </c>
      <c r="K28" s="620">
        <v>0.37105495180800002</v>
      </c>
    </row>
    <row r="29" spans="1:11" ht="14.4" customHeight="1" thickBot="1" x14ac:dyDescent="0.35">
      <c r="A29" s="638" t="s">
        <v>335</v>
      </c>
      <c r="B29" s="616">
        <v>479.99998488116302</v>
      </c>
      <c r="C29" s="616">
        <v>458.99322000000001</v>
      </c>
      <c r="D29" s="617">
        <v>-21.006764881163001</v>
      </c>
      <c r="E29" s="618">
        <v>0.95623590511900003</v>
      </c>
      <c r="F29" s="616">
        <v>465.00012817988699</v>
      </c>
      <c r="G29" s="617">
        <v>193.75005340828599</v>
      </c>
      <c r="H29" s="619">
        <v>78.454880000000003</v>
      </c>
      <c r="I29" s="616">
        <v>234.90314000000001</v>
      </c>
      <c r="J29" s="617">
        <v>41.153086591712999</v>
      </c>
      <c r="K29" s="620">
        <v>0.50516790375800003</v>
      </c>
    </row>
    <row r="30" spans="1:11" ht="14.4" customHeight="1" thickBot="1" x14ac:dyDescent="0.35">
      <c r="A30" s="638" t="s">
        <v>336</v>
      </c>
      <c r="B30" s="616">
        <v>79.999997480193002</v>
      </c>
      <c r="C30" s="616">
        <v>73.225769999999997</v>
      </c>
      <c r="D30" s="617">
        <v>-6.7742274801929998</v>
      </c>
      <c r="E30" s="618">
        <v>0.91532215383000004</v>
      </c>
      <c r="F30" s="616">
        <v>80.000022052453005</v>
      </c>
      <c r="G30" s="617">
        <v>33.333342521855002</v>
      </c>
      <c r="H30" s="619">
        <v>3.7425600000000001</v>
      </c>
      <c r="I30" s="616">
        <v>24.61449</v>
      </c>
      <c r="J30" s="617">
        <v>-8.7188525218550001</v>
      </c>
      <c r="K30" s="620">
        <v>0.30768104018499998</v>
      </c>
    </row>
    <row r="31" spans="1:11" ht="14.4" customHeight="1" thickBot="1" x14ac:dyDescent="0.35">
      <c r="A31" s="638" t="s">
        <v>337</v>
      </c>
      <c r="B31" s="616">
        <v>252.99999203111301</v>
      </c>
      <c r="C31" s="616">
        <v>399.85761000000002</v>
      </c>
      <c r="D31" s="617">
        <v>146.85761796888701</v>
      </c>
      <c r="E31" s="618">
        <v>1.58046491144</v>
      </c>
      <c r="F31" s="616">
        <v>404.72625131806399</v>
      </c>
      <c r="G31" s="617">
        <v>168.63593804919299</v>
      </c>
      <c r="H31" s="619">
        <v>31.27159</v>
      </c>
      <c r="I31" s="616">
        <v>181.15294</v>
      </c>
      <c r="J31" s="617">
        <v>12.517001950806</v>
      </c>
      <c r="K31" s="620">
        <v>0.447593748638</v>
      </c>
    </row>
    <row r="32" spans="1:11" ht="14.4" customHeight="1" thickBot="1" x14ac:dyDescent="0.35">
      <c r="A32" s="638" t="s">
        <v>338</v>
      </c>
      <c r="B32" s="616">
        <v>425.45812692762598</v>
      </c>
      <c r="C32" s="616">
        <v>446.92791</v>
      </c>
      <c r="D32" s="617">
        <v>21.469783072374</v>
      </c>
      <c r="E32" s="618">
        <v>1.0504627405460001</v>
      </c>
      <c r="F32" s="616">
        <v>452.22086824169497</v>
      </c>
      <c r="G32" s="617">
        <v>188.425361767373</v>
      </c>
      <c r="H32" s="619">
        <v>41.19988</v>
      </c>
      <c r="I32" s="616">
        <v>187.33407</v>
      </c>
      <c r="J32" s="617">
        <v>-1.091291767373</v>
      </c>
      <c r="K32" s="620">
        <v>0.41425348354300001</v>
      </c>
    </row>
    <row r="33" spans="1:11" ht="14.4" customHeight="1" thickBot="1" x14ac:dyDescent="0.35">
      <c r="A33" s="638" t="s">
        <v>339</v>
      </c>
      <c r="B33" s="616">
        <v>139.99999559033901</v>
      </c>
      <c r="C33" s="616">
        <v>128.26399000000001</v>
      </c>
      <c r="D33" s="617">
        <v>-11.736005590338999</v>
      </c>
      <c r="E33" s="618">
        <v>0.91617138600000003</v>
      </c>
      <c r="F33" s="616">
        <v>116.000031976058</v>
      </c>
      <c r="G33" s="617">
        <v>48.333346656689997</v>
      </c>
      <c r="H33" s="619">
        <v>0</v>
      </c>
      <c r="I33" s="616">
        <v>32.066000000000003</v>
      </c>
      <c r="J33" s="617">
        <v>-16.267346656689998</v>
      </c>
      <c r="K33" s="620">
        <v>0.27643095828199998</v>
      </c>
    </row>
    <row r="34" spans="1:11" ht="14.4" customHeight="1" thickBot="1" x14ac:dyDescent="0.35">
      <c r="A34" s="638" t="s">
        <v>340</v>
      </c>
      <c r="B34" s="616">
        <v>476.99998497565599</v>
      </c>
      <c r="C34" s="616">
        <v>572.15124000000003</v>
      </c>
      <c r="D34" s="617">
        <v>95.151255024343001</v>
      </c>
      <c r="E34" s="618">
        <v>1.1994785283460001</v>
      </c>
      <c r="F34" s="616">
        <v>512.00014113570398</v>
      </c>
      <c r="G34" s="617">
        <v>213.333392139876</v>
      </c>
      <c r="H34" s="619">
        <v>53.356990000000003</v>
      </c>
      <c r="I34" s="616">
        <v>236.94635</v>
      </c>
      <c r="J34" s="617">
        <v>23.612957860123</v>
      </c>
      <c r="K34" s="620">
        <v>0.46278571227400001</v>
      </c>
    </row>
    <row r="35" spans="1:11" ht="14.4" customHeight="1" thickBot="1" x14ac:dyDescent="0.35">
      <c r="A35" s="638" t="s">
        <v>341</v>
      </c>
      <c r="B35" s="616">
        <v>0</v>
      </c>
      <c r="C35" s="616">
        <v>1750.2773500000001</v>
      </c>
      <c r="D35" s="617">
        <v>1750.2773500000001</v>
      </c>
      <c r="E35" s="626" t="s">
        <v>342</v>
      </c>
      <c r="F35" s="616">
        <v>1751.0400704005699</v>
      </c>
      <c r="G35" s="617">
        <v>729.60002933357202</v>
      </c>
      <c r="H35" s="619">
        <v>153.17004</v>
      </c>
      <c r="I35" s="616">
        <v>663.43402000000003</v>
      </c>
      <c r="J35" s="617">
        <v>-66.166009333570997</v>
      </c>
      <c r="K35" s="620">
        <v>0.37887997608599999</v>
      </c>
    </row>
    <row r="36" spans="1:11" ht="14.4" customHeight="1" thickBot="1" x14ac:dyDescent="0.35">
      <c r="A36" s="637" t="s">
        <v>343</v>
      </c>
      <c r="B36" s="621">
        <v>203.07424950187701</v>
      </c>
      <c r="C36" s="621">
        <v>57.673560000000002</v>
      </c>
      <c r="D36" s="622">
        <v>-145.400689501877</v>
      </c>
      <c r="E36" s="628">
        <v>0.28400232989300001</v>
      </c>
      <c r="F36" s="621">
        <v>49.635792330892002</v>
      </c>
      <c r="G36" s="622">
        <v>20.681580137872</v>
      </c>
      <c r="H36" s="624">
        <v>6.36388</v>
      </c>
      <c r="I36" s="621">
        <v>18.18712</v>
      </c>
      <c r="J36" s="622">
        <v>-2.4944601378720002</v>
      </c>
      <c r="K36" s="629">
        <v>0.36641139681500001</v>
      </c>
    </row>
    <row r="37" spans="1:11" ht="14.4" customHeight="1" thickBot="1" x14ac:dyDescent="0.35">
      <c r="A37" s="638" t="s">
        <v>344</v>
      </c>
      <c r="B37" s="616">
        <v>173.99999451942199</v>
      </c>
      <c r="C37" s="616">
        <v>19.431000000000001</v>
      </c>
      <c r="D37" s="617">
        <v>-154.56899451942201</v>
      </c>
      <c r="E37" s="618">
        <v>0.11167241730999999</v>
      </c>
      <c r="F37" s="616">
        <v>22.978096874843001</v>
      </c>
      <c r="G37" s="617">
        <v>9.5742070311840006</v>
      </c>
      <c r="H37" s="619">
        <v>3.53146</v>
      </c>
      <c r="I37" s="616">
        <v>9.8404399999999992</v>
      </c>
      <c r="J37" s="617">
        <v>0.26623296881500003</v>
      </c>
      <c r="K37" s="620">
        <v>0.42825304695999999</v>
      </c>
    </row>
    <row r="38" spans="1:11" ht="14.4" customHeight="1" thickBot="1" x14ac:dyDescent="0.35">
      <c r="A38" s="638" t="s">
        <v>345</v>
      </c>
      <c r="B38" s="616">
        <v>29.074254982454999</v>
      </c>
      <c r="C38" s="616">
        <v>38.242559999999997</v>
      </c>
      <c r="D38" s="617">
        <v>9.1683050175450003</v>
      </c>
      <c r="E38" s="618">
        <v>1.3153410129709999</v>
      </c>
      <c r="F38" s="616">
        <v>26.657695456049002</v>
      </c>
      <c r="G38" s="617">
        <v>11.107373106687</v>
      </c>
      <c r="H38" s="619">
        <v>2.8324199999999999</v>
      </c>
      <c r="I38" s="616">
        <v>8.3466799999999992</v>
      </c>
      <c r="J38" s="617">
        <v>-2.760693106687</v>
      </c>
      <c r="K38" s="620">
        <v>0.31310583518899998</v>
      </c>
    </row>
    <row r="39" spans="1:11" ht="14.4" customHeight="1" thickBot="1" x14ac:dyDescent="0.35">
      <c r="A39" s="637" t="s">
        <v>346</v>
      </c>
      <c r="B39" s="621">
        <v>792.27604177856699</v>
      </c>
      <c r="C39" s="621">
        <v>947.57632000000001</v>
      </c>
      <c r="D39" s="622">
        <v>155.30027822143299</v>
      </c>
      <c r="E39" s="628">
        <v>1.1960178902700001</v>
      </c>
      <c r="F39" s="621">
        <v>932.00372647537904</v>
      </c>
      <c r="G39" s="622">
        <v>388.33488603140802</v>
      </c>
      <c r="H39" s="624">
        <v>70.133780000000002</v>
      </c>
      <c r="I39" s="621">
        <v>368.99570999999997</v>
      </c>
      <c r="J39" s="622">
        <v>-19.339176031408002</v>
      </c>
      <c r="K39" s="629">
        <v>0.39591656075800002</v>
      </c>
    </row>
    <row r="40" spans="1:11" ht="14.4" customHeight="1" thickBot="1" x14ac:dyDescent="0.35">
      <c r="A40" s="638" t="s">
        <v>347</v>
      </c>
      <c r="B40" s="616">
        <v>13.080925672959999</v>
      </c>
      <c r="C40" s="616">
        <v>33.207149999999999</v>
      </c>
      <c r="D40" s="617">
        <v>20.126224327039001</v>
      </c>
      <c r="E40" s="618">
        <v>2.538593279269</v>
      </c>
      <c r="F40" s="616">
        <v>30.080602074756001</v>
      </c>
      <c r="G40" s="617">
        <v>12.533584197814999</v>
      </c>
      <c r="H40" s="619">
        <v>0</v>
      </c>
      <c r="I40" s="616">
        <v>0.999</v>
      </c>
      <c r="J40" s="617">
        <v>-11.534584197815001</v>
      </c>
      <c r="K40" s="620">
        <v>3.3210771430000001E-2</v>
      </c>
    </row>
    <row r="41" spans="1:11" ht="14.4" customHeight="1" thickBot="1" x14ac:dyDescent="0.35">
      <c r="A41" s="638" t="s">
        <v>348</v>
      </c>
      <c r="B41" s="616">
        <v>13.999999559033</v>
      </c>
      <c r="C41" s="616">
        <v>27.25863</v>
      </c>
      <c r="D41" s="617">
        <v>13.258630440966</v>
      </c>
      <c r="E41" s="618">
        <v>1.9470450613270001</v>
      </c>
      <c r="F41" s="616">
        <v>29.000007994013998</v>
      </c>
      <c r="G41" s="617">
        <v>12.083336664172</v>
      </c>
      <c r="H41" s="619">
        <v>1.78278</v>
      </c>
      <c r="I41" s="616">
        <v>11.49469</v>
      </c>
      <c r="J41" s="617">
        <v>-0.58864666417199996</v>
      </c>
      <c r="K41" s="620">
        <v>0.396368511428</v>
      </c>
    </row>
    <row r="42" spans="1:11" ht="14.4" customHeight="1" thickBot="1" x14ac:dyDescent="0.35">
      <c r="A42" s="638" t="s">
        <v>349</v>
      </c>
      <c r="B42" s="616">
        <v>525.384875144685</v>
      </c>
      <c r="C42" s="616">
        <v>601.21987999999999</v>
      </c>
      <c r="D42" s="617">
        <v>75.835004855313997</v>
      </c>
      <c r="E42" s="618">
        <v>1.144341811961</v>
      </c>
      <c r="F42" s="616">
        <v>611.26130077893504</v>
      </c>
      <c r="G42" s="617">
        <v>254.69220865789001</v>
      </c>
      <c r="H42" s="619">
        <v>42.33914</v>
      </c>
      <c r="I42" s="616">
        <v>241.28894</v>
      </c>
      <c r="J42" s="617">
        <v>-13.403268657889001</v>
      </c>
      <c r="K42" s="620">
        <v>0.39473943417000001</v>
      </c>
    </row>
    <row r="43" spans="1:11" ht="14.4" customHeight="1" thickBot="1" x14ac:dyDescent="0.35">
      <c r="A43" s="638" t="s">
        <v>350</v>
      </c>
      <c r="B43" s="616">
        <v>112.999996440774</v>
      </c>
      <c r="C43" s="616">
        <v>110.88073</v>
      </c>
      <c r="D43" s="617">
        <v>-2.119266440773</v>
      </c>
      <c r="E43" s="618">
        <v>0.98124542913599999</v>
      </c>
      <c r="F43" s="616">
        <v>109.000213803817</v>
      </c>
      <c r="G43" s="617">
        <v>45.416755751590003</v>
      </c>
      <c r="H43" s="619">
        <v>9.4308999999999994</v>
      </c>
      <c r="I43" s="616">
        <v>41.174410000000002</v>
      </c>
      <c r="J43" s="617">
        <v>-4.2423457515900003</v>
      </c>
      <c r="K43" s="620">
        <v>0.37774613978299998</v>
      </c>
    </row>
    <row r="44" spans="1:11" ht="14.4" customHeight="1" thickBot="1" x14ac:dyDescent="0.35">
      <c r="A44" s="638" t="s">
        <v>351</v>
      </c>
      <c r="B44" s="616">
        <v>8.9999997165209997</v>
      </c>
      <c r="C44" s="616">
        <v>7.3673099999999998</v>
      </c>
      <c r="D44" s="617">
        <v>-1.6326897165209999</v>
      </c>
      <c r="E44" s="618">
        <v>0.818590025783</v>
      </c>
      <c r="F44" s="616">
        <v>7.939689750916</v>
      </c>
      <c r="G44" s="617">
        <v>3.3082040628809999</v>
      </c>
      <c r="H44" s="619">
        <v>0</v>
      </c>
      <c r="I44" s="616">
        <v>0.76536999999999999</v>
      </c>
      <c r="J44" s="617">
        <v>-2.542834062881</v>
      </c>
      <c r="K44" s="620">
        <v>9.6397973222E-2</v>
      </c>
    </row>
    <row r="45" spans="1:11" ht="14.4" customHeight="1" thickBot="1" x14ac:dyDescent="0.35">
      <c r="A45" s="638" t="s">
        <v>352</v>
      </c>
      <c r="B45" s="616">
        <v>0</v>
      </c>
      <c r="C45" s="616">
        <v>8.2799999999999999E-2</v>
      </c>
      <c r="D45" s="617">
        <v>8.2799999999999999E-2</v>
      </c>
      <c r="E45" s="626" t="s">
        <v>342</v>
      </c>
      <c r="F45" s="616">
        <v>0</v>
      </c>
      <c r="G45" s="617">
        <v>0</v>
      </c>
      <c r="H45" s="619">
        <v>0</v>
      </c>
      <c r="I45" s="616">
        <v>0.23857</v>
      </c>
      <c r="J45" s="617">
        <v>0.23857</v>
      </c>
      <c r="K45" s="627" t="s">
        <v>310</v>
      </c>
    </row>
    <row r="46" spans="1:11" ht="14.4" customHeight="1" thickBot="1" x14ac:dyDescent="0.35">
      <c r="A46" s="638" t="s">
        <v>353</v>
      </c>
      <c r="B46" s="616">
        <v>24.040924555859</v>
      </c>
      <c r="C46" s="616">
        <v>23.836379999999998</v>
      </c>
      <c r="D46" s="617">
        <v>-0.204544555859</v>
      </c>
      <c r="E46" s="618">
        <v>0.99149181823700006</v>
      </c>
      <c r="F46" s="616">
        <v>21.892277986294001</v>
      </c>
      <c r="G46" s="617">
        <v>9.1217824942890005</v>
      </c>
      <c r="H46" s="619">
        <v>2.6246</v>
      </c>
      <c r="I46" s="616">
        <v>10.90934</v>
      </c>
      <c r="J46" s="617">
        <v>1.7875575057099999</v>
      </c>
      <c r="K46" s="620">
        <v>0.49831908798199998</v>
      </c>
    </row>
    <row r="47" spans="1:11" ht="14.4" customHeight="1" thickBot="1" x14ac:dyDescent="0.35">
      <c r="A47" s="638" t="s">
        <v>354</v>
      </c>
      <c r="B47" s="616">
        <v>32.769322610083996</v>
      </c>
      <c r="C47" s="616">
        <v>20.410589999999999</v>
      </c>
      <c r="D47" s="617">
        <v>-12.358732610083999</v>
      </c>
      <c r="E47" s="618">
        <v>0.62285663462899998</v>
      </c>
      <c r="F47" s="616">
        <v>27.422991201641</v>
      </c>
      <c r="G47" s="617">
        <v>11.426246334017</v>
      </c>
      <c r="H47" s="619">
        <v>1.3245400000000001</v>
      </c>
      <c r="I47" s="616">
        <v>8.8887</v>
      </c>
      <c r="J47" s="617">
        <v>-2.5375463340170001</v>
      </c>
      <c r="K47" s="620">
        <v>0.32413313101500002</v>
      </c>
    </row>
    <row r="48" spans="1:11" ht="14.4" customHeight="1" thickBot="1" x14ac:dyDescent="0.35">
      <c r="A48" s="638" t="s">
        <v>355</v>
      </c>
      <c r="B48" s="616">
        <v>0</v>
      </c>
      <c r="C48" s="616">
        <v>10.7448</v>
      </c>
      <c r="D48" s="617">
        <v>10.7448</v>
      </c>
      <c r="E48" s="626" t="s">
        <v>342</v>
      </c>
      <c r="F48" s="616">
        <v>0</v>
      </c>
      <c r="G48" s="617">
        <v>0</v>
      </c>
      <c r="H48" s="619">
        <v>5.9531999999999998</v>
      </c>
      <c r="I48" s="616">
        <v>7.7754599999999998</v>
      </c>
      <c r="J48" s="617">
        <v>7.7754599999999998</v>
      </c>
      <c r="K48" s="627" t="s">
        <v>310</v>
      </c>
    </row>
    <row r="49" spans="1:11" ht="14.4" customHeight="1" thickBot="1" x14ac:dyDescent="0.35">
      <c r="A49" s="638" t="s">
        <v>356</v>
      </c>
      <c r="B49" s="616">
        <v>0</v>
      </c>
      <c r="C49" s="616">
        <v>1.69</v>
      </c>
      <c r="D49" s="617">
        <v>1.69</v>
      </c>
      <c r="E49" s="626" t="s">
        <v>342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310</v>
      </c>
    </row>
    <row r="50" spans="1:11" ht="14.4" customHeight="1" thickBot="1" x14ac:dyDescent="0.35">
      <c r="A50" s="638" t="s">
        <v>357</v>
      </c>
      <c r="B50" s="616">
        <v>60.999998078647003</v>
      </c>
      <c r="C50" s="616">
        <v>110.87805</v>
      </c>
      <c r="D50" s="617">
        <v>49.878051921351997</v>
      </c>
      <c r="E50" s="618">
        <v>1.817673008071</v>
      </c>
      <c r="F50" s="616">
        <v>95.406642885004999</v>
      </c>
      <c r="G50" s="617">
        <v>39.752767868752002</v>
      </c>
      <c r="H50" s="619">
        <v>6.6786199999999996</v>
      </c>
      <c r="I50" s="616">
        <v>45.46123</v>
      </c>
      <c r="J50" s="617">
        <v>5.7084621312469999</v>
      </c>
      <c r="K50" s="620">
        <v>0.47649962964100001</v>
      </c>
    </row>
    <row r="51" spans="1:11" ht="14.4" customHeight="1" thickBot="1" x14ac:dyDescent="0.35">
      <c r="A51" s="637" t="s">
        <v>358</v>
      </c>
      <c r="B51" s="621">
        <v>603.88556613614105</v>
      </c>
      <c r="C51" s="621">
        <v>706.49054000000001</v>
      </c>
      <c r="D51" s="622">
        <v>102.604973863859</v>
      </c>
      <c r="E51" s="628">
        <v>1.169907975314</v>
      </c>
      <c r="F51" s="621">
        <v>777.69930595409198</v>
      </c>
      <c r="G51" s="622">
        <v>324.04137748087101</v>
      </c>
      <c r="H51" s="624">
        <v>116.81849</v>
      </c>
      <c r="I51" s="621">
        <v>445.94193000000001</v>
      </c>
      <c r="J51" s="622">
        <v>121.90055251912899</v>
      </c>
      <c r="K51" s="629">
        <v>0.57341176285700002</v>
      </c>
    </row>
    <row r="52" spans="1:11" ht="14.4" customHeight="1" thickBot="1" x14ac:dyDescent="0.35">
      <c r="A52" s="638" t="s">
        <v>359</v>
      </c>
      <c r="B52" s="616">
        <v>0</v>
      </c>
      <c r="C52" s="616">
        <v>1.4295</v>
      </c>
      <c r="D52" s="617">
        <v>1.4295</v>
      </c>
      <c r="E52" s="626" t="s">
        <v>342</v>
      </c>
      <c r="F52" s="616">
        <v>2.5740934552320001</v>
      </c>
      <c r="G52" s="617">
        <v>1.07253893968</v>
      </c>
      <c r="H52" s="619">
        <v>0</v>
      </c>
      <c r="I52" s="616">
        <v>32.509</v>
      </c>
      <c r="J52" s="617">
        <v>31.436461060319001</v>
      </c>
      <c r="K52" s="620">
        <v>12.629300592765</v>
      </c>
    </row>
    <row r="53" spans="1:11" ht="14.4" customHeight="1" thickBot="1" x14ac:dyDescent="0.35">
      <c r="A53" s="638" t="s">
        <v>360</v>
      </c>
      <c r="B53" s="616">
        <v>598.88556629362904</v>
      </c>
      <c r="C53" s="616">
        <v>687.20102999999995</v>
      </c>
      <c r="D53" s="617">
        <v>88.315463706369997</v>
      </c>
      <c r="E53" s="618">
        <v>1.1474663419469999</v>
      </c>
      <c r="F53" s="616">
        <v>767.41393629342997</v>
      </c>
      <c r="G53" s="617">
        <v>319.75580678892902</v>
      </c>
      <c r="H53" s="619">
        <v>115.87769</v>
      </c>
      <c r="I53" s="616">
        <v>410.44078999999999</v>
      </c>
      <c r="J53" s="617">
        <v>90.684983211070005</v>
      </c>
      <c r="K53" s="620">
        <v>0.53483624754299997</v>
      </c>
    </row>
    <row r="54" spans="1:11" ht="14.4" customHeight="1" thickBot="1" x14ac:dyDescent="0.35">
      <c r="A54" s="638" t="s">
        <v>361</v>
      </c>
      <c r="B54" s="616">
        <v>0</v>
      </c>
      <c r="C54" s="616">
        <v>12.741300000000001</v>
      </c>
      <c r="D54" s="617">
        <v>12.741300000000001</v>
      </c>
      <c r="E54" s="626" t="s">
        <v>310</v>
      </c>
      <c r="F54" s="616">
        <v>0</v>
      </c>
      <c r="G54" s="617">
        <v>0</v>
      </c>
      <c r="H54" s="619">
        <v>0.76229999999999998</v>
      </c>
      <c r="I54" s="616">
        <v>2.2869000000000002</v>
      </c>
      <c r="J54" s="617">
        <v>2.2869000000000002</v>
      </c>
      <c r="K54" s="627" t="s">
        <v>310</v>
      </c>
    </row>
    <row r="55" spans="1:11" ht="14.4" customHeight="1" thickBot="1" x14ac:dyDescent="0.35">
      <c r="A55" s="638" t="s">
        <v>362</v>
      </c>
      <c r="B55" s="616">
        <v>4.9999998425119996</v>
      </c>
      <c r="C55" s="616">
        <v>5.1187100000000001</v>
      </c>
      <c r="D55" s="617">
        <v>0.11871015748700001</v>
      </c>
      <c r="E55" s="618">
        <v>1.0237420322449999</v>
      </c>
      <c r="F55" s="616">
        <v>7.7112762054279997</v>
      </c>
      <c r="G55" s="617">
        <v>3.2130317522610001</v>
      </c>
      <c r="H55" s="619">
        <v>0.17849999999999999</v>
      </c>
      <c r="I55" s="616">
        <v>0.70523999999999998</v>
      </c>
      <c r="J55" s="617">
        <v>-2.5077917522609998</v>
      </c>
      <c r="K55" s="620">
        <v>9.1455678828E-2</v>
      </c>
    </row>
    <row r="56" spans="1:11" ht="14.4" customHeight="1" thickBot="1" x14ac:dyDescent="0.35">
      <c r="A56" s="637" t="s">
        <v>363</v>
      </c>
      <c r="B56" s="621">
        <v>311.99999017275599</v>
      </c>
      <c r="C56" s="621">
        <v>318.43964</v>
      </c>
      <c r="D56" s="622">
        <v>6.4396498272439997</v>
      </c>
      <c r="E56" s="628">
        <v>1.020639903942</v>
      </c>
      <c r="F56" s="621">
        <v>281.43012211808502</v>
      </c>
      <c r="G56" s="622">
        <v>117.262550882536</v>
      </c>
      <c r="H56" s="624">
        <v>28.79785</v>
      </c>
      <c r="I56" s="621">
        <v>141.81464</v>
      </c>
      <c r="J56" s="622">
        <v>24.552089117464</v>
      </c>
      <c r="K56" s="629">
        <v>0.50390711176400005</v>
      </c>
    </row>
    <row r="57" spans="1:11" ht="14.4" customHeight="1" thickBot="1" x14ac:dyDescent="0.35">
      <c r="A57" s="638" t="s">
        <v>364</v>
      </c>
      <c r="B57" s="616">
        <v>29.999999055071999</v>
      </c>
      <c r="C57" s="616">
        <v>26.243960000000001</v>
      </c>
      <c r="D57" s="617">
        <v>-3.7560390550720002</v>
      </c>
      <c r="E57" s="618">
        <v>0.87479869422000001</v>
      </c>
      <c r="F57" s="616">
        <v>0</v>
      </c>
      <c r="G57" s="617">
        <v>0</v>
      </c>
      <c r="H57" s="619">
        <v>5.5405199999999999</v>
      </c>
      <c r="I57" s="616">
        <v>32.663330000000002</v>
      </c>
      <c r="J57" s="617">
        <v>32.663330000000002</v>
      </c>
      <c r="K57" s="627" t="s">
        <v>310</v>
      </c>
    </row>
    <row r="58" spans="1:11" ht="14.4" customHeight="1" thickBot="1" x14ac:dyDescent="0.35">
      <c r="A58" s="638" t="s">
        <v>365</v>
      </c>
      <c r="B58" s="616">
        <v>0.99999996850200001</v>
      </c>
      <c r="C58" s="616">
        <v>1.7366999999999999</v>
      </c>
      <c r="D58" s="617">
        <v>0.73670003149700003</v>
      </c>
      <c r="E58" s="618">
        <v>1.7367000547010001</v>
      </c>
      <c r="F58" s="616">
        <v>3.175690166556</v>
      </c>
      <c r="G58" s="617">
        <v>1.323204236065</v>
      </c>
      <c r="H58" s="619">
        <v>0</v>
      </c>
      <c r="I58" s="616">
        <v>1.1577999999999999</v>
      </c>
      <c r="J58" s="617">
        <v>-0.16540423606499999</v>
      </c>
      <c r="K58" s="620">
        <v>0.36458216616700001</v>
      </c>
    </row>
    <row r="59" spans="1:11" ht="14.4" customHeight="1" thickBot="1" x14ac:dyDescent="0.35">
      <c r="A59" s="638" t="s">
        <v>366</v>
      </c>
      <c r="B59" s="616">
        <v>2.9999999055069999</v>
      </c>
      <c r="C59" s="616">
        <v>4.1927500000000002</v>
      </c>
      <c r="D59" s="617">
        <v>1.192750094492</v>
      </c>
      <c r="E59" s="618">
        <v>1.397583377353</v>
      </c>
      <c r="F59" s="616">
        <v>0</v>
      </c>
      <c r="G59" s="617">
        <v>0</v>
      </c>
      <c r="H59" s="619">
        <v>0</v>
      </c>
      <c r="I59" s="616">
        <v>0.433</v>
      </c>
      <c r="J59" s="617">
        <v>0.433</v>
      </c>
      <c r="K59" s="627" t="s">
        <v>310</v>
      </c>
    </row>
    <row r="60" spans="1:11" ht="14.4" customHeight="1" thickBot="1" x14ac:dyDescent="0.35">
      <c r="A60" s="638" t="s">
        <v>367</v>
      </c>
      <c r="B60" s="616">
        <v>29.999999055071999</v>
      </c>
      <c r="C60" s="616">
        <v>37.608789999999999</v>
      </c>
      <c r="D60" s="617">
        <v>7.6087909449269997</v>
      </c>
      <c r="E60" s="618">
        <v>1.253626372819</v>
      </c>
      <c r="F60" s="616">
        <v>38.000010474915001</v>
      </c>
      <c r="G60" s="617">
        <v>15.833337697880999</v>
      </c>
      <c r="H60" s="619">
        <v>2.3042199999999999</v>
      </c>
      <c r="I60" s="616">
        <v>20.682400000000001</v>
      </c>
      <c r="J60" s="617">
        <v>4.8490623021179999</v>
      </c>
      <c r="K60" s="620">
        <v>0.54427353417799995</v>
      </c>
    </row>
    <row r="61" spans="1:11" ht="14.4" customHeight="1" thickBot="1" x14ac:dyDescent="0.35">
      <c r="A61" s="638" t="s">
        <v>368</v>
      </c>
      <c r="B61" s="616">
        <v>57.99999817314</v>
      </c>
      <c r="C61" s="616">
        <v>70.878010000000003</v>
      </c>
      <c r="D61" s="617">
        <v>12.878011826859</v>
      </c>
      <c r="E61" s="618">
        <v>1.222034693663</v>
      </c>
      <c r="F61" s="616">
        <v>72.310190001186001</v>
      </c>
      <c r="G61" s="617">
        <v>30.129245833827</v>
      </c>
      <c r="H61" s="619">
        <v>6.5259499999999999</v>
      </c>
      <c r="I61" s="616">
        <v>22.457699999999999</v>
      </c>
      <c r="J61" s="617">
        <v>-7.6715458338270004</v>
      </c>
      <c r="K61" s="620">
        <v>0.31057448472499999</v>
      </c>
    </row>
    <row r="62" spans="1:11" ht="14.4" customHeight="1" thickBot="1" x14ac:dyDescent="0.35">
      <c r="A62" s="638" t="s">
        <v>369</v>
      </c>
      <c r="B62" s="616">
        <v>189.999994015461</v>
      </c>
      <c r="C62" s="616">
        <v>177.77942999999999</v>
      </c>
      <c r="D62" s="617">
        <v>-12.220564015460001</v>
      </c>
      <c r="E62" s="618">
        <v>0.93568123999800001</v>
      </c>
      <c r="F62" s="616">
        <v>167.94423147542699</v>
      </c>
      <c r="G62" s="617">
        <v>69.976763114760999</v>
      </c>
      <c r="H62" s="619">
        <v>14.427160000000001</v>
      </c>
      <c r="I62" s="616">
        <v>64.420410000000004</v>
      </c>
      <c r="J62" s="617">
        <v>-5.5563531147610004</v>
      </c>
      <c r="K62" s="620">
        <v>0.38358215363499998</v>
      </c>
    </row>
    <row r="63" spans="1:11" ht="14.4" customHeight="1" thickBot="1" x14ac:dyDescent="0.35">
      <c r="A63" s="637" t="s">
        <v>370</v>
      </c>
      <c r="B63" s="621">
        <v>0</v>
      </c>
      <c r="C63" s="621">
        <v>4.056</v>
      </c>
      <c r="D63" s="622">
        <v>4.056</v>
      </c>
      <c r="E63" s="623" t="s">
        <v>342</v>
      </c>
      <c r="F63" s="621">
        <v>0</v>
      </c>
      <c r="G63" s="622">
        <v>0</v>
      </c>
      <c r="H63" s="624">
        <v>0</v>
      </c>
      <c r="I63" s="621">
        <v>0</v>
      </c>
      <c r="J63" s="622">
        <v>0</v>
      </c>
      <c r="K63" s="625" t="s">
        <v>310</v>
      </c>
    </row>
    <row r="64" spans="1:11" ht="14.4" customHeight="1" thickBot="1" x14ac:dyDescent="0.35">
      <c r="A64" s="638" t="s">
        <v>371</v>
      </c>
      <c r="B64" s="616">
        <v>0</v>
      </c>
      <c r="C64" s="616">
        <v>4.056</v>
      </c>
      <c r="D64" s="617">
        <v>4.056</v>
      </c>
      <c r="E64" s="626" t="s">
        <v>342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310</v>
      </c>
    </row>
    <row r="65" spans="1:11" ht="14.4" customHeight="1" thickBot="1" x14ac:dyDescent="0.35">
      <c r="A65" s="636" t="s">
        <v>42</v>
      </c>
      <c r="B65" s="616">
        <v>1578.59074093657</v>
      </c>
      <c r="C65" s="616">
        <v>1427.278</v>
      </c>
      <c r="D65" s="617">
        <v>-151.31274093657299</v>
      </c>
      <c r="E65" s="618">
        <v>0.90414694764500003</v>
      </c>
      <c r="F65" s="616">
        <v>1320.55330629375</v>
      </c>
      <c r="G65" s="617">
        <v>550.23054428906096</v>
      </c>
      <c r="H65" s="619">
        <v>88.748999999999995</v>
      </c>
      <c r="I65" s="616">
        <v>679.827</v>
      </c>
      <c r="J65" s="617">
        <v>129.59645571093901</v>
      </c>
      <c r="K65" s="620">
        <v>0.51480466313600004</v>
      </c>
    </row>
    <row r="66" spans="1:11" ht="14.4" customHeight="1" thickBot="1" x14ac:dyDescent="0.35">
      <c r="A66" s="637" t="s">
        <v>372</v>
      </c>
      <c r="B66" s="621">
        <v>1578.59074093657</v>
      </c>
      <c r="C66" s="621">
        <v>1427.278</v>
      </c>
      <c r="D66" s="622">
        <v>-151.31274093657299</v>
      </c>
      <c r="E66" s="628">
        <v>0.90414694764500003</v>
      </c>
      <c r="F66" s="621">
        <v>1320.55330629375</v>
      </c>
      <c r="G66" s="622">
        <v>550.23054428906096</v>
      </c>
      <c r="H66" s="624">
        <v>88.748999999999995</v>
      </c>
      <c r="I66" s="621">
        <v>679.827</v>
      </c>
      <c r="J66" s="622">
        <v>129.59645571093901</v>
      </c>
      <c r="K66" s="629">
        <v>0.51480466313600004</v>
      </c>
    </row>
    <row r="67" spans="1:11" ht="14.4" customHeight="1" thickBot="1" x14ac:dyDescent="0.35">
      <c r="A67" s="638" t="s">
        <v>373</v>
      </c>
      <c r="B67" s="616">
        <v>389.59077838718702</v>
      </c>
      <c r="C67" s="616">
        <v>496.38200000000001</v>
      </c>
      <c r="D67" s="617">
        <v>106.791221612813</v>
      </c>
      <c r="E67" s="618">
        <v>1.2741112663259999</v>
      </c>
      <c r="F67" s="616">
        <v>400.98104368777098</v>
      </c>
      <c r="G67" s="617">
        <v>167.075434869905</v>
      </c>
      <c r="H67" s="619">
        <v>37.033000000000001</v>
      </c>
      <c r="I67" s="616">
        <v>182.67599999999999</v>
      </c>
      <c r="J67" s="617">
        <v>15.600565130094999</v>
      </c>
      <c r="K67" s="620">
        <v>0.45557265829799998</v>
      </c>
    </row>
    <row r="68" spans="1:11" ht="14.4" customHeight="1" thickBot="1" x14ac:dyDescent="0.35">
      <c r="A68" s="638" t="s">
        <v>374</v>
      </c>
      <c r="B68" s="616">
        <v>135.99999571633001</v>
      </c>
      <c r="C68" s="616">
        <v>121.431</v>
      </c>
      <c r="D68" s="617">
        <v>-14.568995716329001</v>
      </c>
      <c r="E68" s="618">
        <v>0.89287502812300001</v>
      </c>
      <c r="F68" s="616">
        <v>120.72370156929</v>
      </c>
      <c r="G68" s="617">
        <v>50.301542320537003</v>
      </c>
      <c r="H68" s="619">
        <v>10.968999999999999</v>
      </c>
      <c r="I68" s="616">
        <v>55.552</v>
      </c>
      <c r="J68" s="617">
        <v>5.2504576794620004</v>
      </c>
      <c r="K68" s="620">
        <v>0.46015818996500002</v>
      </c>
    </row>
    <row r="69" spans="1:11" ht="14.4" customHeight="1" thickBot="1" x14ac:dyDescent="0.35">
      <c r="A69" s="638" t="s">
        <v>375</v>
      </c>
      <c r="B69" s="616">
        <v>1052.9999668330599</v>
      </c>
      <c r="C69" s="616">
        <v>809.46500000000003</v>
      </c>
      <c r="D69" s="617">
        <v>-243.53496683305701</v>
      </c>
      <c r="E69" s="618">
        <v>0.76872272126800001</v>
      </c>
      <c r="F69" s="616">
        <v>798.84856103668403</v>
      </c>
      <c r="G69" s="617">
        <v>332.85356709861799</v>
      </c>
      <c r="H69" s="619">
        <v>40.747</v>
      </c>
      <c r="I69" s="616">
        <v>441.59899999999999</v>
      </c>
      <c r="J69" s="617">
        <v>108.745432901382</v>
      </c>
      <c r="K69" s="620">
        <v>0.55279438624300004</v>
      </c>
    </row>
    <row r="70" spans="1:11" ht="14.4" customHeight="1" thickBot="1" x14ac:dyDescent="0.35">
      <c r="A70" s="639" t="s">
        <v>376</v>
      </c>
      <c r="B70" s="621">
        <v>5018.1507118628297</v>
      </c>
      <c r="C70" s="621">
        <v>4960.12399</v>
      </c>
      <c r="D70" s="622">
        <v>-58.026721862831003</v>
      </c>
      <c r="E70" s="628">
        <v>0.98843663229800005</v>
      </c>
      <c r="F70" s="621">
        <v>4912.0062271972101</v>
      </c>
      <c r="G70" s="622">
        <v>2046.66926133217</v>
      </c>
      <c r="H70" s="624">
        <v>255.64956000000001</v>
      </c>
      <c r="I70" s="621">
        <v>1463.7196799999999</v>
      </c>
      <c r="J70" s="622">
        <v>-582.94958133217006</v>
      </c>
      <c r="K70" s="629">
        <v>0.29798815642600002</v>
      </c>
    </row>
    <row r="71" spans="1:11" ht="14.4" customHeight="1" thickBot="1" x14ac:dyDescent="0.35">
      <c r="A71" s="636" t="s">
        <v>45</v>
      </c>
      <c r="B71" s="616">
        <v>1390.3488410468301</v>
      </c>
      <c r="C71" s="616">
        <v>1471.9777899999999</v>
      </c>
      <c r="D71" s="617">
        <v>81.628948953169996</v>
      </c>
      <c r="E71" s="618">
        <v>1.0587111281299999</v>
      </c>
      <c r="F71" s="616">
        <v>1311.6246426744401</v>
      </c>
      <c r="G71" s="617">
        <v>546.510267781018</v>
      </c>
      <c r="H71" s="619">
        <v>55.485019999999999</v>
      </c>
      <c r="I71" s="616">
        <v>328.67023</v>
      </c>
      <c r="J71" s="617">
        <v>-217.840037781018</v>
      </c>
      <c r="K71" s="620">
        <v>0.250582536578</v>
      </c>
    </row>
    <row r="72" spans="1:11" ht="14.4" customHeight="1" thickBot="1" x14ac:dyDescent="0.35">
      <c r="A72" s="640" t="s">
        <v>377</v>
      </c>
      <c r="B72" s="616">
        <v>1390.3488410468301</v>
      </c>
      <c r="C72" s="616">
        <v>1471.9777899999999</v>
      </c>
      <c r="D72" s="617">
        <v>81.628948953169996</v>
      </c>
      <c r="E72" s="618">
        <v>1.0587111281299999</v>
      </c>
      <c r="F72" s="616">
        <v>1311.6246426744401</v>
      </c>
      <c r="G72" s="617">
        <v>546.510267781018</v>
      </c>
      <c r="H72" s="619">
        <v>55.485019999999999</v>
      </c>
      <c r="I72" s="616">
        <v>328.67023</v>
      </c>
      <c r="J72" s="617">
        <v>-217.840037781018</v>
      </c>
      <c r="K72" s="620">
        <v>0.250582536578</v>
      </c>
    </row>
    <row r="73" spans="1:11" ht="14.4" customHeight="1" thickBot="1" x14ac:dyDescent="0.35">
      <c r="A73" s="638" t="s">
        <v>378</v>
      </c>
      <c r="B73" s="616">
        <v>946.84416146800595</v>
      </c>
      <c r="C73" s="616">
        <v>1146.2534599999999</v>
      </c>
      <c r="D73" s="617">
        <v>199.40929853199401</v>
      </c>
      <c r="E73" s="618">
        <v>1.2106041380899999</v>
      </c>
      <c r="F73" s="616">
        <v>985.35493240122798</v>
      </c>
      <c r="G73" s="617">
        <v>410.56455516717801</v>
      </c>
      <c r="H73" s="619">
        <v>49.117330000000003</v>
      </c>
      <c r="I73" s="616">
        <v>255.94471999999999</v>
      </c>
      <c r="J73" s="617">
        <v>-154.619835167178</v>
      </c>
      <c r="K73" s="620">
        <v>0.25974875812100001</v>
      </c>
    </row>
    <row r="74" spans="1:11" ht="14.4" customHeight="1" thickBot="1" x14ac:dyDescent="0.35">
      <c r="A74" s="638" t="s">
        <v>379</v>
      </c>
      <c r="B74" s="616">
        <v>1.9107112998010001</v>
      </c>
      <c r="C74" s="616">
        <v>1.3189</v>
      </c>
      <c r="D74" s="617">
        <v>-0.591811299801</v>
      </c>
      <c r="E74" s="618">
        <v>0.69026649925399997</v>
      </c>
      <c r="F74" s="616">
        <v>0</v>
      </c>
      <c r="G74" s="617">
        <v>0</v>
      </c>
      <c r="H74" s="619">
        <v>2.1537999999999999</v>
      </c>
      <c r="I74" s="616">
        <v>16.341329999999999</v>
      </c>
      <c r="J74" s="617">
        <v>16.341329999999999</v>
      </c>
      <c r="K74" s="627" t="s">
        <v>310</v>
      </c>
    </row>
    <row r="75" spans="1:11" ht="14.4" customHeight="1" thickBot="1" x14ac:dyDescent="0.35">
      <c r="A75" s="638" t="s">
        <v>380</v>
      </c>
      <c r="B75" s="616">
        <v>420.999986739522</v>
      </c>
      <c r="C75" s="616">
        <v>281.53922</v>
      </c>
      <c r="D75" s="617">
        <v>-139.460766739522</v>
      </c>
      <c r="E75" s="618">
        <v>0.66873926096799996</v>
      </c>
      <c r="F75" s="616">
        <v>253.50252196697099</v>
      </c>
      <c r="G75" s="617">
        <v>105.62605081957101</v>
      </c>
      <c r="H75" s="619">
        <v>0</v>
      </c>
      <c r="I75" s="616">
        <v>30.033449999999998</v>
      </c>
      <c r="J75" s="617">
        <v>-75.592600819571004</v>
      </c>
      <c r="K75" s="620">
        <v>0.11847396927999999</v>
      </c>
    </row>
    <row r="76" spans="1:11" ht="14.4" customHeight="1" thickBot="1" x14ac:dyDescent="0.35">
      <c r="A76" s="638" t="s">
        <v>381</v>
      </c>
      <c r="B76" s="616">
        <v>20.593981539501002</v>
      </c>
      <c r="C76" s="616">
        <v>42.866210000000002</v>
      </c>
      <c r="D76" s="617">
        <v>22.272228460497999</v>
      </c>
      <c r="E76" s="618">
        <v>2.081492105728</v>
      </c>
      <c r="F76" s="616">
        <v>72.767188306243</v>
      </c>
      <c r="G76" s="617">
        <v>30.319661794268001</v>
      </c>
      <c r="H76" s="619">
        <v>4.2138900000000001</v>
      </c>
      <c r="I76" s="616">
        <v>26.350729999999999</v>
      </c>
      <c r="J76" s="617">
        <v>-3.9689317942679998</v>
      </c>
      <c r="K76" s="620">
        <v>0.362123789764</v>
      </c>
    </row>
    <row r="77" spans="1:11" ht="14.4" customHeight="1" thickBot="1" x14ac:dyDescent="0.35">
      <c r="A77" s="641" t="s">
        <v>46</v>
      </c>
      <c r="B77" s="621">
        <v>0</v>
      </c>
      <c r="C77" s="621">
        <v>106.033</v>
      </c>
      <c r="D77" s="622">
        <v>106.033</v>
      </c>
      <c r="E77" s="623" t="s">
        <v>310</v>
      </c>
      <c r="F77" s="621">
        <v>0</v>
      </c>
      <c r="G77" s="622">
        <v>0</v>
      </c>
      <c r="H77" s="624">
        <v>6.407</v>
      </c>
      <c r="I77" s="621">
        <v>26.728999999999999</v>
      </c>
      <c r="J77" s="622">
        <v>26.728999999999999</v>
      </c>
      <c r="K77" s="625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105.06</v>
      </c>
      <c r="D78" s="622">
        <v>105.06</v>
      </c>
      <c r="E78" s="623" t="s">
        <v>310</v>
      </c>
      <c r="F78" s="621">
        <v>0</v>
      </c>
      <c r="G78" s="622">
        <v>0</v>
      </c>
      <c r="H78" s="624">
        <v>6.407</v>
      </c>
      <c r="I78" s="621">
        <v>26.728999999999999</v>
      </c>
      <c r="J78" s="622">
        <v>26.728999999999999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85.04</v>
      </c>
      <c r="D79" s="617">
        <v>85.04</v>
      </c>
      <c r="E79" s="626" t="s">
        <v>310</v>
      </c>
      <c r="F79" s="616">
        <v>0</v>
      </c>
      <c r="G79" s="617">
        <v>0</v>
      </c>
      <c r="H79" s="619">
        <v>2.0630000000000002</v>
      </c>
      <c r="I79" s="616">
        <v>12.672000000000001</v>
      </c>
      <c r="J79" s="617">
        <v>12.672000000000001</v>
      </c>
      <c r="K79" s="627" t="s">
        <v>310</v>
      </c>
    </row>
    <row r="80" spans="1:11" ht="14.4" customHeight="1" thickBot="1" x14ac:dyDescent="0.35">
      <c r="A80" s="638" t="s">
        <v>384</v>
      </c>
      <c r="B80" s="616">
        <v>0</v>
      </c>
      <c r="C80" s="616">
        <v>20.02</v>
      </c>
      <c r="D80" s="617">
        <v>20.02</v>
      </c>
      <c r="E80" s="626" t="s">
        <v>310</v>
      </c>
      <c r="F80" s="616">
        <v>0</v>
      </c>
      <c r="G80" s="617">
        <v>0</v>
      </c>
      <c r="H80" s="619">
        <v>4.3440000000000003</v>
      </c>
      <c r="I80" s="616">
        <v>14.057</v>
      </c>
      <c r="J80" s="617">
        <v>14.057</v>
      </c>
      <c r="K80" s="627" t="s">
        <v>310</v>
      </c>
    </row>
    <row r="81" spans="1:11" ht="14.4" customHeight="1" thickBot="1" x14ac:dyDescent="0.35">
      <c r="A81" s="637" t="s">
        <v>385</v>
      </c>
      <c r="B81" s="621">
        <v>0</v>
      </c>
      <c r="C81" s="621">
        <v>0.97299999999999998</v>
      </c>
      <c r="D81" s="622">
        <v>0.97299999999999998</v>
      </c>
      <c r="E81" s="623" t="s">
        <v>310</v>
      </c>
      <c r="F81" s="621">
        <v>0</v>
      </c>
      <c r="G81" s="622">
        <v>0</v>
      </c>
      <c r="H81" s="624">
        <v>0</v>
      </c>
      <c r="I81" s="621">
        <v>0</v>
      </c>
      <c r="J81" s="622">
        <v>0</v>
      </c>
      <c r="K81" s="625" t="s">
        <v>310</v>
      </c>
    </row>
    <row r="82" spans="1:11" ht="14.4" customHeight="1" thickBot="1" x14ac:dyDescent="0.35">
      <c r="A82" s="638" t="s">
        <v>386</v>
      </c>
      <c r="B82" s="616">
        <v>0</v>
      </c>
      <c r="C82" s="616">
        <v>0.97299999999999998</v>
      </c>
      <c r="D82" s="617">
        <v>0.97299999999999998</v>
      </c>
      <c r="E82" s="626" t="s">
        <v>310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310</v>
      </c>
    </row>
    <row r="83" spans="1:11" ht="14.4" customHeight="1" thickBot="1" x14ac:dyDescent="0.35">
      <c r="A83" s="636" t="s">
        <v>47</v>
      </c>
      <c r="B83" s="616">
        <v>3627.8018708159998</v>
      </c>
      <c r="C83" s="616">
        <v>3382.1131999999998</v>
      </c>
      <c r="D83" s="617">
        <v>-245.68867081600101</v>
      </c>
      <c r="E83" s="618">
        <v>0.93227616072599995</v>
      </c>
      <c r="F83" s="616">
        <v>3600.38158452277</v>
      </c>
      <c r="G83" s="617">
        <v>1500.1589935511499</v>
      </c>
      <c r="H83" s="619">
        <v>193.75754000000001</v>
      </c>
      <c r="I83" s="616">
        <v>1108.3204499999999</v>
      </c>
      <c r="J83" s="617">
        <v>-391.83854355115199</v>
      </c>
      <c r="K83" s="620">
        <v>0.307834162568</v>
      </c>
    </row>
    <row r="84" spans="1:11" ht="14.4" customHeight="1" thickBot="1" x14ac:dyDescent="0.35">
      <c r="A84" s="637" t="s">
        <v>387</v>
      </c>
      <c r="B84" s="621">
        <v>29.527397884027</v>
      </c>
      <c r="C84" s="621">
        <v>32.736800000000002</v>
      </c>
      <c r="D84" s="622">
        <v>3.2094021159719999</v>
      </c>
      <c r="E84" s="628">
        <v>1.108692344939</v>
      </c>
      <c r="F84" s="621">
        <v>43.855065530425001</v>
      </c>
      <c r="G84" s="622">
        <v>18.272943971010001</v>
      </c>
      <c r="H84" s="624">
        <v>0</v>
      </c>
      <c r="I84" s="621">
        <v>18.97512</v>
      </c>
      <c r="J84" s="622">
        <v>0.702176028989</v>
      </c>
      <c r="K84" s="629">
        <v>0.43267795340100001</v>
      </c>
    </row>
    <row r="85" spans="1:11" ht="14.4" customHeight="1" thickBot="1" x14ac:dyDescent="0.35">
      <c r="A85" s="638" t="s">
        <v>388</v>
      </c>
      <c r="B85" s="616">
        <v>29.527397884027</v>
      </c>
      <c r="C85" s="616">
        <v>32.736800000000002</v>
      </c>
      <c r="D85" s="617">
        <v>3.2094021159719999</v>
      </c>
      <c r="E85" s="618">
        <v>1.108692344939</v>
      </c>
      <c r="F85" s="616">
        <v>43.855065530425001</v>
      </c>
      <c r="G85" s="617">
        <v>18.272943971010001</v>
      </c>
      <c r="H85" s="619">
        <v>0</v>
      </c>
      <c r="I85" s="616">
        <v>18.97512</v>
      </c>
      <c r="J85" s="617">
        <v>0.702176028989</v>
      </c>
      <c r="K85" s="620">
        <v>0.43267795340100001</v>
      </c>
    </row>
    <row r="86" spans="1:11" ht="14.4" customHeight="1" thickBot="1" x14ac:dyDescent="0.35">
      <c r="A86" s="637" t="s">
        <v>389</v>
      </c>
      <c r="B86" s="621">
        <v>22.998267360861998</v>
      </c>
      <c r="C86" s="621">
        <v>28.374189999999999</v>
      </c>
      <c r="D86" s="622">
        <v>5.3759226391370003</v>
      </c>
      <c r="E86" s="628">
        <v>1.2337533760599999</v>
      </c>
      <c r="F86" s="621">
        <v>28.027221292090001</v>
      </c>
      <c r="G86" s="622">
        <v>11.678008871704</v>
      </c>
      <c r="H86" s="624">
        <v>2.2595800000000001</v>
      </c>
      <c r="I86" s="621">
        <v>9.0908300000000004</v>
      </c>
      <c r="J86" s="622">
        <v>-2.5871788717039998</v>
      </c>
      <c r="K86" s="629">
        <v>0.324357163532</v>
      </c>
    </row>
    <row r="87" spans="1:11" ht="14.4" customHeight="1" thickBot="1" x14ac:dyDescent="0.35">
      <c r="A87" s="638" t="s">
        <v>390</v>
      </c>
      <c r="B87" s="616">
        <v>6.2467389237899997</v>
      </c>
      <c r="C87" s="616">
        <v>7.0106000000000002</v>
      </c>
      <c r="D87" s="617">
        <v>0.76386107620900001</v>
      </c>
      <c r="E87" s="618">
        <v>1.1222815753190001</v>
      </c>
      <c r="F87" s="616">
        <v>4.532464758653</v>
      </c>
      <c r="G87" s="617">
        <v>1.8885269827719999</v>
      </c>
      <c r="H87" s="619">
        <v>0.57889999999999997</v>
      </c>
      <c r="I87" s="616">
        <v>3.1602999999999999</v>
      </c>
      <c r="J87" s="617">
        <v>1.2717730172270001</v>
      </c>
      <c r="K87" s="620">
        <v>0.69725859290199999</v>
      </c>
    </row>
    <row r="88" spans="1:11" ht="14.4" customHeight="1" thickBot="1" x14ac:dyDescent="0.35">
      <c r="A88" s="638" t="s">
        <v>391</v>
      </c>
      <c r="B88" s="616">
        <v>16.751528437072</v>
      </c>
      <c r="C88" s="616">
        <v>21.363589999999999</v>
      </c>
      <c r="D88" s="617">
        <v>4.612061562928</v>
      </c>
      <c r="E88" s="618">
        <v>1.27532183587</v>
      </c>
      <c r="F88" s="616">
        <v>23.494756533436998</v>
      </c>
      <c r="G88" s="617">
        <v>9.7894818889320003</v>
      </c>
      <c r="H88" s="619">
        <v>1.68068</v>
      </c>
      <c r="I88" s="616">
        <v>5.9305300000000001</v>
      </c>
      <c r="J88" s="617">
        <v>-3.8589518889319998</v>
      </c>
      <c r="K88" s="620">
        <v>0.252419300091</v>
      </c>
    </row>
    <row r="89" spans="1:11" ht="14.4" customHeight="1" thickBot="1" x14ac:dyDescent="0.35">
      <c r="A89" s="637" t="s">
        <v>392</v>
      </c>
      <c r="B89" s="621">
        <v>103.99999672425101</v>
      </c>
      <c r="C89" s="621">
        <v>147.41288</v>
      </c>
      <c r="D89" s="622">
        <v>43.412883275749003</v>
      </c>
      <c r="E89" s="628">
        <v>1.4174315831069999</v>
      </c>
      <c r="F89" s="621">
        <v>182.720985391699</v>
      </c>
      <c r="G89" s="622">
        <v>76.133743913206999</v>
      </c>
      <c r="H89" s="624">
        <v>0.94742999999999999</v>
      </c>
      <c r="I89" s="621">
        <v>152.38983999999999</v>
      </c>
      <c r="J89" s="622">
        <v>76.256096086791999</v>
      </c>
      <c r="K89" s="629">
        <v>0.83400294538300002</v>
      </c>
    </row>
    <row r="90" spans="1:11" ht="14.4" customHeight="1" thickBot="1" x14ac:dyDescent="0.35">
      <c r="A90" s="638" t="s">
        <v>393</v>
      </c>
      <c r="B90" s="616">
        <v>8.9999997165209997</v>
      </c>
      <c r="C90" s="616">
        <v>8.1</v>
      </c>
      <c r="D90" s="617">
        <v>-0.89999971652099997</v>
      </c>
      <c r="E90" s="618">
        <v>0.90000002834699999</v>
      </c>
      <c r="F90" s="616">
        <v>8.0000022052449999</v>
      </c>
      <c r="G90" s="617">
        <v>3.3333342521849998</v>
      </c>
      <c r="H90" s="619">
        <v>0</v>
      </c>
      <c r="I90" s="616">
        <v>4.32</v>
      </c>
      <c r="J90" s="617">
        <v>0.98666574781399996</v>
      </c>
      <c r="K90" s="620">
        <v>0.53999985114500004</v>
      </c>
    </row>
    <row r="91" spans="1:11" ht="14.4" customHeight="1" thickBot="1" x14ac:dyDescent="0.35">
      <c r="A91" s="638" t="s">
        <v>394</v>
      </c>
      <c r="B91" s="616">
        <v>94.999997007727998</v>
      </c>
      <c r="C91" s="616">
        <v>139.31288000000001</v>
      </c>
      <c r="D91" s="617">
        <v>44.312882992271</v>
      </c>
      <c r="E91" s="618">
        <v>1.4664514146100001</v>
      </c>
      <c r="F91" s="616">
        <v>174.720983186453</v>
      </c>
      <c r="G91" s="617">
        <v>72.800409661022002</v>
      </c>
      <c r="H91" s="619">
        <v>0.94742999999999999</v>
      </c>
      <c r="I91" s="616">
        <v>148.06984</v>
      </c>
      <c r="J91" s="617">
        <v>75.269430338977003</v>
      </c>
      <c r="K91" s="620">
        <v>0.84746455348100003</v>
      </c>
    </row>
    <row r="92" spans="1:11" ht="14.4" customHeight="1" thickBot="1" x14ac:dyDescent="0.35">
      <c r="A92" s="637" t="s">
        <v>395</v>
      </c>
      <c r="B92" s="621">
        <v>0</v>
      </c>
      <c r="C92" s="621">
        <v>7.2</v>
      </c>
      <c r="D92" s="622">
        <v>7.2</v>
      </c>
      <c r="E92" s="623" t="s">
        <v>342</v>
      </c>
      <c r="F92" s="621">
        <v>3.4353940847870001</v>
      </c>
      <c r="G92" s="622">
        <v>1.4314142019939999</v>
      </c>
      <c r="H92" s="624">
        <v>0</v>
      </c>
      <c r="I92" s="621">
        <v>0</v>
      </c>
      <c r="J92" s="622">
        <v>-1.4314142019939999</v>
      </c>
      <c r="K92" s="629">
        <v>0</v>
      </c>
    </row>
    <row r="93" spans="1:11" ht="14.4" customHeight="1" thickBot="1" x14ac:dyDescent="0.35">
      <c r="A93" s="638" t="s">
        <v>396</v>
      </c>
      <c r="B93" s="616">
        <v>0</v>
      </c>
      <c r="C93" s="616">
        <v>7.2</v>
      </c>
      <c r="D93" s="617">
        <v>7.2</v>
      </c>
      <c r="E93" s="626" t="s">
        <v>342</v>
      </c>
      <c r="F93" s="616">
        <v>3.4353940847870001</v>
      </c>
      <c r="G93" s="617">
        <v>1.4314142019939999</v>
      </c>
      <c r="H93" s="619">
        <v>0</v>
      </c>
      <c r="I93" s="616">
        <v>0</v>
      </c>
      <c r="J93" s="617">
        <v>-1.4314142019939999</v>
      </c>
      <c r="K93" s="620">
        <v>0</v>
      </c>
    </row>
    <row r="94" spans="1:11" ht="14.4" customHeight="1" thickBot="1" x14ac:dyDescent="0.35">
      <c r="A94" s="637" t="s">
        <v>397</v>
      </c>
      <c r="B94" s="621">
        <v>736.97913446457005</v>
      </c>
      <c r="C94" s="621">
        <v>696.58145000000002</v>
      </c>
      <c r="D94" s="622">
        <v>-40.397684464568997</v>
      </c>
      <c r="E94" s="628">
        <v>0.94518476497399995</v>
      </c>
      <c r="F94" s="621">
        <v>709.12785299614904</v>
      </c>
      <c r="G94" s="622">
        <v>295.46993874839501</v>
      </c>
      <c r="H94" s="624">
        <v>61.942689999999999</v>
      </c>
      <c r="I94" s="621">
        <v>297.06482</v>
      </c>
      <c r="J94" s="622">
        <v>1.5948812516040001</v>
      </c>
      <c r="K94" s="629">
        <v>0.41891574099700002</v>
      </c>
    </row>
    <row r="95" spans="1:11" ht="14.4" customHeight="1" thickBot="1" x14ac:dyDescent="0.35">
      <c r="A95" s="638" t="s">
        <v>398</v>
      </c>
      <c r="B95" s="616">
        <v>730.12676812536404</v>
      </c>
      <c r="C95" s="616">
        <v>688.32079999999996</v>
      </c>
      <c r="D95" s="617">
        <v>-41.805968125363002</v>
      </c>
      <c r="E95" s="618">
        <v>0.942741493737</v>
      </c>
      <c r="F95" s="616">
        <v>702.00328129610602</v>
      </c>
      <c r="G95" s="617">
        <v>292.501367206711</v>
      </c>
      <c r="H95" s="619">
        <v>58.089959999999998</v>
      </c>
      <c r="I95" s="616">
        <v>290.67863999999997</v>
      </c>
      <c r="J95" s="617">
        <v>-1.82272720671</v>
      </c>
      <c r="K95" s="620">
        <v>0.4140702013</v>
      </c>
    </row>
    <row r="96" spans="1:11" ht="14.4" customHeight="1" thickBot="1" x14ac:dyDescent="0.35">
      <c r="A96" s="638" t="s">
        <v>399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3.2185999999999999</v>
      </c>
      <c r="I96" s="616">
        <v>3.2185999999999999</v>
      </c>
      <c r="J96" s="617">
        <v>3.2185999999999999</v>
      </c>
      <c r="K96" s="627" t="s">
        <v>342</v>
      </c>
    </row>
    <row r="97" spans="1:11" ht="14.4" customHeight="1" thickBot="1" x14ac:dyDescent="0.35">
      <c r="A97" s="638" t="s">
        <v>400</v>
      </c>
      <c r="B97" s="616">
        <v>6.852366339205</v>
      </c>
      <c r="C97" s="616">
        <v>8.26065</v>
      </c>
      <c r="D97" s="617">
        <v>1.4082836607939999</v>
      </c>
      <c r="E97" s="618">
        <v>1.2055178592439999</v>
      </c>
      <c r="F97" s="616">
        <v>7.124571700043</v>
      </c>
      <c r="G97" s="617">
        <v>2.9685715416840002</v>
      </c>
      <c r="H97" s="619">
        <v>0.63412999999999997</v>
      </c>
      <c r="I97" s="616">
        <v>3.1675800000000001</v>
      </c>
      <c r="J97" s="617">
        <v>0.199008458315</v>
      </c>
      <c r="K97" s="620">
        <v>0.44459935745700002</v>
      </c>
    </row>
    <row r="98" spans="1:11" ht="14.4" customHeight="1" thickBot="1" x14ac:dyDescent="0.35">
      <c r="A98" s="637" t="s">
        <v>401</v>
      </c>
      <c r="B98" s="621">
        <v>2734.2970743822898</v>
      </c>
      <c r="C98" s="621">
        <v>2463.8788800000002</v>
      </c>
      <c r="D98" s="622">
        <v>-270.41819438229101</v>
      </c>
      <c r="E98" s="628">
        <v>0.90110138473300005</v>
      </c>
      <c r="F98" s="621">
        <v>2633.21506522761</v>
      </c>
      <c r="G98" s="622">
        <v>1097.1729438448399</v>
      </c>
      <c r="H98" s="624">
        <v>128.60784000000001</v>
      </c>
      <c r="I98" s="621">
        <v>626.17984000000001</v>
      </c>
      <c r="J98" s="622">
        <v>-470.99310384483903</v>
      </c>
      <c r="K98" s="629">
        <v>0.237800492739</v>
      </c>
    </row>
    <row r="99" spans="1:11" ht="14.4" customHeight="1" thickBot="1" x14ac:dyDescent="0.35">
      <c r="A99" s="638" t="s">
        <v>402</v>
      </c>
      <c r="B99" s="616">
        <v>0</v>
      </c>
      <c r="C99" s="616">
        <v>37.098999999999997</v>
      </c>
      <c r="D99" s="617">
        <v>37.098999999999997</v>
      </c>
      <c r="E99" s="626" t="s">
        <v>342</v>
      </c>
      <c r="F99" s="616">
        <v>1.0000002756549999</v>
      </c>
      <c r="G99" s="617">
        <v>0.41666678152300002</v>
      </c>
      <c r="H99" s="619">
        <v>0</v>
      </c>
      <c r="I99" s="616">
        <v>0.90500000000000003</v>
      </c>
      <c r="J99" s="617">
        <v>0.48833321847599998</v>
      </c>
      <c r="K99" s="620">
        <v>0.90499975053100001</v>
      </c>
    </row>
    <row r="100" spans="1:11" ht="14.4" customHeight="1" thickBot="1" x14ac:dyDescent="0.35">
      <c r="A100" s="638" t="s">
        <v>403</v>
      </c>
      <c r="B100" s="616">
        <v>1969.3484237333901</v>
      </c>
      <c r="C100" s="616">
        <v>1563.92419</v>
      </c>
      <c r="D100" s="617">
        <v>-405.42423373338801</v>
      </c>
      <c r="E100" s="618">
        <v>0.79413280613600001</v>
      </c>
      <c r="F100" s="616">
        <v>1471.73435871374</v>
      </c>
      <c r="G100" s="617">
        <v>613.22264946405801</v>
      </c>
      <c r="H100" s="619">
        <v>50.146169999999998</v>
      </c>
      <c r="I100" s="616">
        <v>269.69393000000002</v>
      </c>
      <c r="J100" s="617">
        <v>-343.52871946405799</v>
      </c>
      <c r="K100" s="620">
        <v>0.18324905469700001</v>
      </c>
    </row>
    <row r="101" spans="1:11" ht="14.4" customHeight="1" thickBot="1" x14ac:dyDescent="0.35">
      <c r="A101" s="638" t="s">
        <v>404</v>
      </c>
      <c r="B101" s="616">
        <v>0</v>
      </c>
      <c r="C101" s="616">
        <v>0</v>
      </c>
      <c r="D101" s="617">
        <v>0</v>
      </c>
      <c r="E101" s="618">
        <v>1</v>
      </c>
      <c r="F101" s="616">
        <v>8.0000022052449999</v>
      </c>
      <c r="G101" s="617">
        <v>3.3333342521849998</v>
      </c>
      <c r="H101" s="619">
        <v>0</v>
      </c>
      <c r="I101" s="616">
        <v>0</v>
      </c>
      <c r="J101" s="617">
        <v>-3.3333342521849998</v>
      </c>
      <c r="K101" s="620">
        <v>0</v>
      </c>
    </row>
    <row r="102" spans="1:11" ht="14.4" customHeight="1" thickBot="1" x14ac:dyDescent="0.35">
      <c r="A102" s="638" t="s">
        <v>405</v>
      </c>
      <c r="B102" s="616">
        <v>1.1804927089970001</v>
      </c>
      <c r="C102" s="616">
        <v>2.6853199999999999</v>
      </c>
      <c r="D102" s="617">
        <v>1.504827291002</v>
      </c>
      <c r="E102" s="618">
        <v>2.2747450954440001</v>
      </c>
      <c r="F102" s="616">
        <v>2.9090442908180001</v>
      </c>
      <c r="G102" s="617">
        <v>1.21210178784</v>
      </c>
      <c r="H102" s="619">
        <v>0</v>
      </c>
      <c r="I102" s="616">
        <v>0</v>
      </c>
      <c r="J102" s="617">
        <v>-1.21210178784</v>
      </c>
      <c r="K102" s="620">
        <v>0</v>
      </c>
    </row>
    <row r="103" spans="1:11" ht="14.4" customHeight="1" thickBot="1" x14ac:dyDescent="0.35">
      <c r="A103" s="638" t="s">
        <v>406</v>
      </c>
      <c r="B103" s="616">
        <v>763.768157939905</v>
      </c>
      <c r="C103" s="616">
        <v>860.17037000000096</v>
      </c>
      <c r="D103" s="617">
        <v>96.402212060094996</v>
      </c>
      <c r="E103" s="618">
        <v>1.12621920809</v>
      </c>
      <c r="F103" s="616">
        <v>1149.5716597421499</v>
      </c>
      <c r="G103" s="617">
        <v>478.98819155923098</v>
      </c>
      <c r="H103" s="619">
        <v>78.461669999999998</v>
      </c>
      <c r="I103" s="616">
        <v>355.58091000000002</v>
      </c>
      <c r="J103" s="617">
        <v>-123.407281559231</v>
      </c>
      <c r="K103" s="620">
        <v>0.30931600216999999</v>
      </c>
    </row>
    <row r="104" spans="1:11" ht="14.4" customHeight="1" thickBot="1" x14ac:dyDescent="0.35">
      <c r="A104" s="637" t="s">
        <v>407</v>
      </c>
      <c r="B104" s="621">
        <v>0</v>
      </c>
      <c r="C104" s="621">
        <v>5.9290000000000003</v>
      </c>
      <c r="D104" s="622">
        <v>5.9290000000000003</v>
      </c>
      <c r="E104" s="623" t="s">
        <v>310</v>
      </c>
      <c r="F104" s="621">
        <v>0</v>
      </c>
      <c r="G104" s="622">
        <v>0</v>
      </c>
      <c r="H104" s="624">
        <v>0</v>
      </c>
      <c r="I104" s="621">
        <v>4.62</v>
      </c>
      <c r="J104" s="622">
        <v>4.62</v>
      </c>
      <c r="K104" s="625" t="s">
        <v>310</v>
      </c>
    </row>
    <row r="105" spans="1:11" ht="14.4" customHeight="1" thickBot="1" x14ac:dyDescent="0.35">
      <c r="A105" s="638" t="s">
        <v>408</v>
      </c>
      <c r="B105" s="616">
        <v>0</v>
      </c>
      <c r="C105" s="616">
        <v>0</v>
      </c>
      <c r="D105" s="617">
        <v>0</v>
      </c>
      <c r="E105" s="626" t="s">
        <v>310</v>
      </c>
      <c r="F105" s="616">
        <v>0</v>
      </c>
      <c r="G105" s="617">
        <v>0</v>
      </c>
      <c r="H105" s="619">
        <v>0</v>
      </c>
      <c r="I105" s="616">
        <v>4.62</v>
      </c>
      <c r="J105" s="617">
        <v>4.62</v>
      </c>
      <c r="K105" s="627" t="s">
        <v>342</v>
      </c>
    </row>
    <row r="106" spans="1:11" ht="14.4" customHeight="1" thickBot="1" x14ac:dyDescent="0.35">
      <c r="A106" s="638" t="s">
        <v>409</v>
      </c>
      <c r="B106" s="616">
        <v>0</v>
      </c>
      <c r="C106" s="616">
        <v>5.9290000000000003</v>
      </c>
      <c r="D106" s="617">
        <v>5.9290000000000003</v>
      </c>
      <c r="E106" s="626" t="s">
        <v>342</v>
      </c>
      <c r="F106" s="616">
        <v>0</v>
      </c>
      <c r="G106" s="617">
        <v>0</v>
      </c>
      <c r="H106" s="619">
        <v>0</v>
      </c>
      <c r="I106" s="616">
        <v>0</v>
      </c>
      <c r="J106" s="617">
        <v>0</v>
      </c>
      <c r="K106" s="627" t="s">
        <v>310</v>
      </c>
    </row>
    <row r="107" spans="1:11" ht="14.4" customHeight="1" thickBot="1" x14ac:dyDescent="0.35">
      <c r="A107" s="635" t="s">
        <v>48</v>
      </c>
      <c r="B107" s="616">
        <v>106896.996633004</v>
      </c>
      <c r="C107" s="616">
        <v>118547.84862</v>
      </c>
      <c r="D107" s="617">
        <v>11650.8519869965</v>
      </c>
      <c r="E107" s="618">
        <v>1.108991387541</v>
      </c>
      <c r="F107" s="616">
        <v>117313.032337995</v>
      </c>
      <c r="G107" s="617">
        <v>48880.430140831202</v>
      </c>
      <c r="H107" s="619">
        <v>10060.74879</v>
      </c>
      <c r="I107" s="616">
        <v>51120.152470000001</v>
      </c>
      <c r="J107" s="617">
        <v>2239.7223291688401</v>
      </c>
      <c r="K107" s="620">
        <v>0.43575851251300002</v>
      </c>
    </row>
    <row r="108" spans="1:11" ht="14.4" customHeight="1" thickBot="1" x14ac:dyDescent="0.35">
      <c r="A108" s="641" t="s">
        <v>410</v>
      </c>
      <c r="B108" s="621">
        <v>79354.997500509795</v>
      </c>
      <c r="C108" s="621">
        <v>88230.437000000005</v>
      </c>
      <c r="D108" s="622">
        <v>8875.4394994901995</v>
      </c>
      <c r="E108" s="628">
        <v>1.1118447454980001</v>
      </c>
      <c r="F108" s="621">
        <v>86747.023912303295</v>
      </c>
      <c r="G108" s="622">
        <v>36144.593296792998</v>
      </c>
      <c r="H108" s="624">
        <v>7432.6139999999996</v>
      </c>
      <c r="I108" s="621">
        <v>37748.048999999999</v>
      </c>
      <c r="J108" s="622">
        <v>1603.4557032069599</v>
      </c>
      <c r="K108" s="629">
        <v>0.435150940027</v>
      </c>
    </row>
    <row r="109" spans="1:11" ht="14.4" customHeight="1" thickBot="1" x14ac:dyDescent="0.35">
      <c r="A109" s="637" t="s">
        <v>411</v>
      </c>
      <c r="B109" s="621">
        <v>78699.9975211407</v>
      </c>
      <c r="C109" s="621">
        <v>87530.668000000005</v>
      </c>
      <c r="D109" s="622">
        <v>8830.6704788593106</v>
      </c>
      <c r="E109" s="628">
        <v>1.1122067440529999</v>
      </c>
      <c r="F109" s="621">
        <v>86100.023733954105</v>
      </c>
      <c r="G109" s="622">
        <v>35875.009889147499</v>
      </c>
      <c r="H109" s="624">
        <v>7331.4129999999996</v>
      </c>
      <c r="I109" s="621">
        <v>37415.748</v>
      </c>
      <c r="J109" s="622">
        <v>1540.7381108524701</v>
      </c>
      <c r="K109" s="629">
        <v>0.43456141331100001</v>
      </c>
    </row>
    <row r="110" spans="1:11" ht="14.4" customHeight="1" thickBot="1" x14ac:dyDescent="0.35">
      <c r="A110" s="638" t="s">
        <v>412</v>
      </c>
      <c r="B110" s="616">
        <v>78699.9975211407</v>
      </c>
      <c r="C110" s="616">
        <v>87530.668000000005</v>
      </c>
      <c r="D110" s="617">
        <v>8830.6704788593106</v>
      </c>
      <c r="E110" s="618">
        <v>1.1122067440529999</v>
      </c>
      <c r="F110" s="616">
        <v>86100.023733954105</v>
      </c>
      <c r="G110" s="617">
        <v>35875.009889147499</v>
      </c>
      <c r="H110" s="619">
        <v>7331.4129999999996</v>
      </c>
      <c r="I110" s="616">
        <v>37415.748</v>
      </c>
      <c r="J110" s="617">
        <v>1540.7381108524701</v>
      </c>
      <c r="K110" s="620">
        <v>0.43456141331100001</v>
      </c>
    </row>
    <row r="111" spans="1:11" ht="14.4" customHeight="1" thickBot="1" x14ac:dyDescent="0.35">
      <c r="A111" s="637" t="s">
        <v>413</v>
      </c>
      <c r="B111" s="621">
        <v>409.99998708599401</v>
      </c>
      <c r="C111" s="621">
        <v>474.82</v>
      </c>
      <c r="D111" s="622">
        <v>64.820012914006</v>
      </c>
      <c r="E111" s="628">
        <v>1.158097597452</v>
      </c>
      <c r="F111" s="621">
        <v>400.00011026227202</v>
      </c>
      <c r="G111" s="622">
        <v>166.66671260928001</v>
      </c>
      <c r="H111" s="624">
        <v>73.75</v>
      </c>
      <c r="I111" s="621">
        <v>260.10000000000002</v>
      </c>
      <c r="J111" s="622">
        <v>93.433287390719997</v>
      </c>
      <c r="K111" s="629">
        <v>0.65024982075399995</v>
      </c>
    </row>
    <row r="112" spans="1:11" ht="14.4" customHeight="1" thickBot="1" x14ac:dyDescent="0.35">
      <c r="A112" s="638" t="s">
        <v>414</v>
      </c>
      <c r="B112" s="616">
        <v>409.99998708599401</v>
      </c>
      <c r="C112" s="616">
        <v>474.82</v>
      </c>
      <c r="D112" s="617">
        <v>64.820012914006</v>
      </c>
      <c r="E112" s="618">
        <v>1.158097597452</v>
      </c>
      <c r="F112" s="616">
        <v>400.00011026227202</v>
      </c>
      <c r="G112" s="617">
        <v>166.66671260928001</v>
      </c>
      <c r="H112" s="619">
        <v>73.75</v>
      </c>
      <c r="I112" s="616">
        <v>260.10000000000002</v>
      </c>
      <c r="J112" s="617">
        <v>93.433287390719997</v>
      </c>
      <c r="K112" s="620">
        <v>0.65024982075399995</v>
      </c>
    </row>
    <row r="113" spans="1:11" ht="14.4" customHeight="1" thickBot="1" x14ac:dyDescent="0.35">
      <c r="A113" s="637" t="s">
        <v>415</v>
      </c>
      <c r="B113" s="621">
        <v>244.999992283094</v>
      </c>
      <c r="C113" s="621">
        <v>224.94900000000001</v>
      </c>
      <c r="D113" s="622">
        <v>-20.050992283092999</v>
      </c>
      <c r="E113" s="628">
        <v>0.91815921259300004</v>
      </c>
      <c r="F113" s="621">
        <v>247.00006808695301</v>
      </c>
      <c r="G113" s="622">
        <v>102.91669503623</v>
      </c>
      <c r="H113" s="624">
        <v>27.451000000000001</v>
      </c>
      <c r="I113" s="621">
        <v>72.200999999999993</v>
      </c>
      <c r="J113" s="622">
        <v>-30.715695036229999</v>
      </c>
      <c r="K113" s="629">
        <v>0.29231166031299999</v>
      </c>
    </row>
    <row r="114" spans="1:11" ht="14.4" customHeight="1" thickBot="1" x14ac:dyDescent="0.35">
      <c r="A114" s="638" t="s">
        <v>416</v>
      </c>
      <c r="B114" s="616">
        <v>244.999992283094</v>
      </c>
      <c r="C114" s="616">
        <v>224.94900000000001</v>
      </c>
      <c r="D114" s="617">
        <v>-20.050992283092999</v>
      </c>
      <c r="E114" s="618">
        <v>0.91815921259300004</v>
      </c>
      <c r="F114" s="616">
        <v>247.00006808695301</v>
      </c>
      <c r="G114" s="617">
        <v>102.91669503623</v>
      </c>
      <c r="H114" s="619">
        <v>27.451000000000001</v>
      </c>
      <c r="I114" s="616">
        <v>72.200999999999993</v>
      </c>
      <c r="J114" s="617">
        <v>-30.715695036229999</v>
      </c>
      <c r="K114" s="620">
        <v>0.29231166031299999</v>
      </c>
    </row>
    <row r="115" spans="1:11" ht="14.4" customHeight="1" thickBot="1" x14ac:dyDescent="0.35">
      <c r="A115" s="636" t="s">
        <v>417</v>
      </c>
      <c r="B115" s="616">
        <v>26754.999157282298</v>
      </c>
      <c r="C115" s="616">
        <v>29439.85973</v>
      </c>
      <c r="D115" s="617">
        <v>2684.86057271767</v>
      </c>
      <c r="E115" s="618">
        <v>1.1003498657170001</v>
      </c>
      <c r="F115" s="616">
        <v>29274.008069544401</v>
      </c>
      <c r="G115" s="617">
        <v>12197.503362310201</v>
      </c>
      <c r="H115" s="619">
        <v>2517.7529500000001</v>
      </c>
      <c r="I115" s="616">
        <v>12809.783219999999</v>
      </c>
      <c r="J115" s="617">
        <v>612.27985768983899</v>
      </c>
      <c r="K115" s="620">
        <v>0.437582144186</v>
      </c>
    </row>
    <row r="116" spans="1:11" ht="14.4" customHeight="1" thickBot="1" x14ac:dyDescent="0.35">
      <c r="A116" s="637" t="s">
        <v>418</v>
      </c>
      <c r="B116" s="621">
        <v>7080.9997769656602</v>
      </c>
      <c r="C116" s="621">
        <v>7920.4960199999996</v>
      </c>
      <c r="D116" s="622">
        <v>839.49624303434098</v>
      </c>
      <c r="E116" s="628">
        <v>1.1185561741950001</v>
      </c>
      <c r="F116" s="621">
        <v>7749.0021360558703</v>
      </c>
      <c r="G116" s="622">
        <v>3228.7508900232801</v>
      </c>
      <c r="H116" s="624">
        <v>666.46220000000005</v>
      </c>
      <c r="I116" s="621">
        <v>3390.8212199999998</v>
      </c>
      <c r="J116" s="622">
        <v>162.07032997672201</v>
      </c>
      <c r="K116" s="629">
        <v>0.43758166025299999</v>
      </c>
    </row>
    <row r="117" spans="1:11" ht="14.4" customHeight="1" thickBot="1" x14ac:dyDescent="0.35">
      <c r="A117" s="638" t="s">
        <v>419</v>
      </c>
      <c r="B117" s="616">
        <v>7080.9997769656602</v>
      </c>
      <c r="C117" s="616">
        <v>7920.4960199999996</v>
      </c>
      <c r="D117" s="617">
        <v>839.49624303434098</v>
      </c>
      <c r="E117" s="618">
        <v>1.1185561741950001</v>
      </c>
      <c r="F117" s="616">
        <v>7749.0021360558703</v>
      </c>
      <c r="G117" s="617">
        <v>3228.7508900232801</v>
      </c>
      <c r="H117" s="619">
        <v>666.46220000000005</v>
      </c>
      <c r="I117" s="616">
        <v>3390.8212199999998</v>
      </c>
      <c r="J117" s="617">
        <v>162.07032997672201</v>
      </c>
      <c r="K117" s="620">
        <v>0.43758166025299999</v>
      </c>
    </row>
    <row r="118" spans="1:11" ht="14.4" customHeight="1" thickBot="1" x14ac:dyDescent="0.35">
      <c r="A118" s="637" t="s">
        <v>420</v>
      </c>
      <c r="B118" s="621">
        <v>19673.999380316702</v>
      </c>
      <c r="C118" s="621">
        <v>21519.363710000001</v>
      </c>
      <c r="D118" s="622">
        <v>1845.36432968333</v>
      </c>
      <c r="E118" s="628">
        <v>1.093797112321</v>
      </c>
      <c r="F118" s="621">
        <v>21525.005933488501</v>
      </c>
      <c r="G118" s="622">
        <v>8968.7524722868802</v>
      </c>
      <c r="H118" s="624">
        <v>1851.2907499999999</v>
      </c>
      <c r="I118" s="621">
        <v>9418.9619999999995</v>
      </c>
      <c r="J118" s="622">
        <v>450.20952771311602</v>
      </c>
      <c r="K118" s="629">
        <v>0.43758231840200001</v>
      </c>
    </row>
    <row r="119" spans="1:11" ht="14.4" customHeight="1" thickBot="1" x14ac:dyDescent="0.35">
      <c r="A119" s="638" t="s">
        <v>421</v>
      </c>
      <c r="B119" s="616">
        <v>19673.999380316702</v>
      </c>
      <c r="C119" s="616">
        <v>21519.363710000001</v>
      </c>
      <c r="D119" s="617">
        <v>1845.36432968333</v>
      </c>
      <c r="E119" s="618">
        <v>1.093797112321</v>
      </c>
      <c r="F119" s="616">
        <v>21525.005933488501</v>
      </c>
      <c r="G119" s="617">
        <v>8968.7524722868802</v>
      </c>
      <c r="H119" s="619">
        <v>1851.2907499999999</v>
      </c>
      <c r="I119" s="616">
        <v>9418.9619999999995</v>
      </c>
      <c r="J119" s="617">
        <v>450.20952771311602</v>
      </c>
      <c r="K119" s="620">
        <v>0.43758231840200001</v>
      </c>
    </row>
    <row r="120" spans="1:11" ht="14.4" customHeight="1" thickBot="1" x14ac:dyDescent="0.35">
      <c r="A120" s="636" t="s">
        <v>422</v>
      </c>
      <c r="B120" s="616">
        <v>786.99997521140699</v>
      </c>
      <c r="C120" s="616">
        <v>877.55188999999996</v>
      </c>
      <c r="D120" s="617">
        <v>90.551914788592995</v>
      </c>
      <c r="E120" s="618">
        <v>1.1150596158070001</v>
      </c>
      <c r="F120" s="616">
        <v>1292.0003561471401</v>
      </c>
      <c r="G120" s="617">
        <v>538.33348172797503</v>
      </c>
      <c r="H120" s="619">
        <v>110.38184</v>
      </c>
      <c r="I120" s="616">
        <v>562.32024999999999</v>
      </c>
      <c r="J120" s="617">
        <v>23.986768272025</v>
      </c>
      <c r="K120" s="620">
        <v>0.43523227166599998</v>
      </c>
    </row>
    <row r="121" spans="1:11" ht="14.4" customHeight="1" thickBot="1" x14ac:dyDescent="0.35">
      <c r="A121" s="637" t="s">
        <v>423</v>
      </c>
      <c r="B121" s="621">
        <v>786.99997521140699</v>
      </c>
      <c r="C121" s="621">
        <v>877.55188999999996</v>
      </c>
      <c r="D121" s="622">
        <v>90.551914788592995</v>
      </c>
      <c r="E121" s="628">
        <v>1.1150596158070001</v>
      </c>
      <c r="F121" s="621">
        <v>1292.0003561471401</v>
      </c>
      <c r="G121" s="622">
        <v>538.33348172797503</v>
      </c>
      <c r="H121" s="624">
        <v>110.38184</v>
      </c>
      <c r="I121" s="621">
        <v>562.32024999999999</v>
      </c>
      <c r="J121" s="622">
        <v>23.986768272025</v>
      </c>
      <c r="K121" s="629">
        <v>0.43523227166599998</v>
      </c>
    </row>
    <row r="122" spans="1:11" ht="14.4" customHeight="1" thickBot="1" x14ac:dyDescent="0.35">
      <c r="A122" s="638" t="s">
        <v>424</v>
      </c>
      <c r="B122" s="616">
        <v>786.99997521140699</v>
      </c>
      <c r="C122" s="616">
        <v>877.55188999999996</v>
      </c>
      <c r="D122" s="617">
        <v>90.551914788592995</v>
      </c>
      <c r="E122" s="618">
        <v>1.1150596158070001</v>
      </c>
      <c r="F122" s="616">
        <v>1292.0003561471401</v>
      </c>
      <c r="G122" s="617">
        <v>538.33348172797503</v>
      </c>
      <c r="H122" s="619">
        <v>110.38184</v>
      </c>
      <c r="I122" s="616">
        <v>562.32024999999999</v>
      </c>
      <c r="J122" s="617">
        <v>23.986768272025</v>
      </c>
      <c r="K122" s="620">
        <v>0.43523227166599998</v>
      </c>
    </row>
    <row r="123" spans="1:11" ht="14.4" customHeight="1" thickBot="1" x14ac:dyDescent="0.35">
      <c r="A123" s="635" t="s">
        <v>425</v>
      </c>
      <c r="B123" s="616">
        <v>0</v>
      </c>
      <c r="C123" s="616">
        <v>170.53790000000001</v>
      </c>
      <c r="D123" s="617">
        <v>170.53790000000001</v>
      </c>
      <c r="E123" s="626" t="s">
        <v>310</v>
      </c>
      <c r="F123" s="616">
        <v>174.47632588672701</v>
      </c>
      <c r="G123" s="617">
        <v>72.698469119468996</v>
      </c>
      <c r="H123" s="619">
        <v>20.498000000000001</v>
      </c>
      <c r="I123" s="616">
        <v>132.55324999999999</v>
      </c>
      <c r="J123" s="617">
        <v>59.854780880530001</v>
      </c>
      <c r="K123" s="620">
        <v>0.75972054848299997</v>
      </c>
    </row>
    <row r="124" spans="1:11" ht="14.4" customHeight="1" thickBot="1" x14ac:dyDescent="0.35">
      <c r="A124" s="636" t="s">
        <v>426</v>
      </c>
      <c r="B124" s="616">
        <v>0</v>
      </c>
      <c r="C124" s="616">
        <v>170.53790000000001</v>
      </c>
      <c r="D124" s="617">
        <v>170.53790000000001</v>
      </c>
      <c r="E124" s="626" t="s">
        <v>310</v>
      </c>
      <c r="F124" s="616">
        <v>174.47632588672701</v>
      </c>
      <c r="G124" s="617">
        <v>72.698469119468996</v>
      </c>
      <c r="H124" s="619">
        <v>20.498000000000001</v>
      </c>
      <c r="I124" s="616">
        <v>132.55324999999999</v>
      </c>
      <c r="J124" s="617">
        <v>59.854780880530001</v>
      </c>
      <c r="K124" s="620">
        <v>0.75972054848299997</v>
      </c>
    </row>
    <row r="125" spans="1:11" ht="14.4" customHeight="1" thickBot="1" x14ac:dyDescent="0.35">
      <c r="A125" s="637" t="s">
        <v>427</v>
      </c>
      <c r="B125" s="621">
        <v>0</v>
      </c>
      <c r="C125" s="621">
        <v>68.2149</v>
      </c>
      <c r="D125" s="622">
        <v>68.2149</v>
      </c>
      <c r="E125" s="623" t="s">
        <v>310</v>
      </c>
      <c r="F125" s="621">
        <v>78.944278952172994</v>
      </c>
      <c r="G125" s="622">
        <v>32.893449563404999</v>
      </c>
      <c r="H125" s="624">
        <v>19.297999999999998</v>
      </c>
      <c r="I125" s="621">
        <v>61.884250000000002</v>
      </c>
      <c r="J125" s="622">
        <v>28.990800436594</v>
      </c>
      <c r="K125" s="629">
        <v>0.78389784315400002</v>
      </c>
    </row>
    <row r="126" spans="1:11" ht="14.4" customHeight="1" thickBot="1" x14ac:dyDescent="0.35">
      <c r="A126" s="638" t="s">
        <v>428</v>
      </c>
      <c r="B126" s="616">
        <v>0</v>
      </c>
      <c r="C126" s="616">
        <v>2.4089</v>
      </c>
      <c r="D126" s="617">
        <v>2.4089</v>
      </c>
      <c r="E126" s="626" t="s">
        <v>310</v>
      </c>
      <c r="F126" s="616">
        <v>0</v>
      </c>
      <c r="G126" s="617">
        <v>0</v>
      </c>
      <c r="H126" s="619">
        <v>0</v>
      </c>
      <c r="I126" s="616">
        <v>1.4152499999999999</v>
      </c>
      <c r="J126" s="617">
        <v>1.4152499999999999</v>
      </c>
      <c r="K126" s="627" t="s">
        <v>310</v>
      </c>
    </row>
    <row r="127" spans="1:11" ht="14.4" customHeight="1" thickBot="1" x14ac:dyDescent="0.35">
      <c r="A127" s="638" t="s">
        <v>429</v>
      </c>
      <c r="B127" s="616">
        <v>0</v>
      </c>
      <c r="C127" s="616">
        <v>9.079999999999</v>
      </c>
      <c r="D127" s="617">
        <v>9.079999999999</v>
      </c>
      <c r="E127" s="626" t="s">
        <v>342</v>
      </c>
      <c r="F127" s="616">
        <v>21.719210063045001</v>
      </c>
      <c r="G127" s="617">
        <v>9.0496708596019992</v>
      </c>
      <c r="H127" s="619">
        <v>0</v>
      </c>
      <c r="I127" s="616">
        <v>0</v>
      </c>
      <c r="J127" s="617">
        <v>-9.0496708596019992</v>
      </c>
      <c r="K127" s="620">
        <v>0</v>
      </c>
    </row>
    <row r="128" spans="1:11" ht="14.4" customHeight="1" thickBot="1" x14ac:dyDescent="0.35">
      <c r="A128" s="638" t="s">
        <v>430</v>
      </c>
      <c r="B128" s="616">
        <v>0</v>
      </c>
      <c r="C128" s="616">
        <v>56.526000000000003</v>
      </c>
      <c r="D128" s="617">
        <v>56.526000000000003</v>
      </c>
      <c r="E128" s="626" t="s">
        <v>310</v>
      </c>
      <c r="F128" s="616">
        <v>57.225068889127002</v>
      </c>
      <c r="G128" s="617">
        <v>23.843778703803</v>
      </c>
      <c r="H128" s="619">
        <v>19.297999999999998</v>
      </c>
      <c r="I128" s="616">
        <v>60.249000000000002</v>
      </c>
      <c r="J128" s="617">
        <v>36.405221296195997</v>
      </c>
      <c r="K128" s="620">
        <v>1.0528427692540001</v>
      </c>
    </row>
    <row r="129" spans="1:11" ht="14.4" customHeight="1" thickBot="1" x14ac:dyDescent="0.35">
      <c r="A129" s="638" t="s">
        <v>431</v>
      </c>
      <c r="B129" s="616">
        <v>0</v>
      </c>
      <c r="C129" s="616">
        <v>0.2</v>
      </c>
      <c r="D129" s="617">
        <v>0.2</v>
      </c>
      <c r="E129" s="626" t="s">
        <v>310</v>
      </c>
      <c r="F129" s="616">
        <v>0</v>
      </c>
      <c r="G129" s="617">
        <v>0</v>
      </c>
      <c r="H129" s="619">
        <v>0</v>
      </c>
      <c r="I129" s="616">
        <v>0.22</v>
      </c>
      <c r="J129" s="617">
        <v>0.22</v>
      </c>
      <c r="K129" s="627" t="s">
        <v>310</v>
      </c>
    </row>
    <row r="130" spans="1:11" ht="14.4" customHeight="1" thickBot="1" x14ac:dyDescent="0.35">
      <c r="A130" s="640" t="s">
        <v>432</v>
      </c>
      <c r="B130" s="616">
        <v>0</v>
      </c>
      <c r="C130" s="616">
        <v>17.036999999999999</v>
      </c>
      <c r="D130" s="617">
        <v>17.036999999999999</v>
      </c>
      <c r="E130" s="626" t="s">
        <v>310</v>
      </c>
      <c r="F130" s="616">
        <v>0</v>
      </c>
      <c r="G130" s="617">
        <v>0</v>
      </c>
      <c r="H130" s="619">
        <v>0</v>
      </c>
      <c r="I130" s="616">
        <v>40.219000000000001</v>
      </c>
      <c r="J130" s="617">
        <v>40.219000000000001</v>
      </c>
      <c r="K130" s="627" t="s">
        <v>310</v>
      </c>
    </row>
    <row r="131" spans="1:11" ht="14.4" customHeight="1" thickBot="1" x14ac:dyDescent="0.35">
      <c r="A131" s="638" t="s">
        <v>433</v>
      </c>
      <c r="B131" s="616">
        <v>0</v>
      </c>
      <c r="C131" s="616">
        <v>17.036999999999999</v>
      </c>
      <c r="D131" s="617">
        <v>17.036999999999999</v>
      </c>
      <c r="E131" s="626" t="s">
        <v>310</v>
      </c>
      <c r="F131" s="616">
        <v>0</v>
      </c>
      <c r="G131" s="617">
        <v>0</v>
      </c>
      <c r="H131" s="619">
        <v>0</v>
      </c>
      <c r="I131" s="616">
        <v>40.219000000000001</v>
      </c>
      <c r="J131" s="617">
        <v>40.219000000000001</v>
      </c>
      <c r="K131" s="627" t="s">
        <v>310</v>
      </c>
    </row>
    <row r="132" spans="1:11" ht="14.4" customHeight="1" thickBot="1" x14ac:dyDescent="0.35">
      <c r="A132" s="640" t="s">
        <v>434</v>
      </c>
      <c r="B132" s="616">
        <v>0</v>
      </c>
      <c r="C132" s="616">
        <v>80.885999999999996</v>
      </c>
      <c r="D132" s="617">
        <v>80.885999999999996</v>
      </c>
      <c r="E132" s="626" t="s">
        <v>310</v>
      </c>
      <c r="F132" s="616">
        <v>93.267722532663996</v>
      </c>
      <c r="G132" s="617">
        <v>38.861551055276003</v>
      </c>
      <c r="H132" s="619">
        <v>0.8</v>
      </c>
      <c r="I132" s="616">
        <v>24.85</v>
      </c>
      <c r="J132" s="617">
        <v>-14.011551055276</v>
      </c>
      <c r="K132" s="620">
        <v>0.26643729819</v>
      </c>
    </row>
    <row r="133" spans="1:11" ht="14.4" customHeight="1" thickBot="1" x14ac:dyDescent="0.35">
      <c r="A133" s="638" t="s">
        <v>435</v>
      </c>
      <c r="B133" s="616">
        <v>0</v>
      </c>
      <c r="C133" s="616">
        <v>80.885999999999996</v>
      </c>
      <c r="D133" s="617">
        <v>80.885999999999996</v>
      </c>
      <c r="E133" s="626" t="s">
        <v>310</v>
      </c>
      <c r="F133" s="616">
        <v>93.267722532663996</v>
      </c>
      <c r="G133" s="617">
        <v>38.861551055276003</v>
      </c>
      <c r="H133" s="619">
        <v>0.8</v>
      </c>
      <c r="I133" s="616">
        <v>24.85</v>
      </c>
      <c r="J133" s="617">
        <v>-14.011551055276</v>
      </c>
      <c r="K133" s="620">
        <v>0.26643729819</v>
      </c>
    </row>
    <row r="134" spans="1:11" ht="14.4" customHeight="1" thickBot="1" x14ac:dyDescent="0.35">
      <c r="A134" s="640" t="s">
        <v>436</v>
      </c>
      <c r="B134" s="616">
        <v>0</v>
      </c>
      <c r="C134" s="616">
        <v>4.4000000000000004</v>
      </c>
      <c r="D134" s="617">
        <v>4.4000000000000004</v>
      </c>
      <c r="E134" s="626" t="s">
        <v>310</v>
      </c>
      <c r="F134" s="616">
        <v>2.2643244018890001</v>
      </c>
      <c r="G134" s="617">
        <v>0.94346850078699995</v>
      </c>
      <c r="H134" s="619">
        <v>0.4</v>
      </c>
      <c r="I134" s="616">
        <v>5.6</v>
      </c>
      <c r="J134" s="617">
        <v>4.6565314992119999</v>
      </c>
      <c r="K134" s="620">
        <v>2.4731438637180001</v>
      </c>
    </row>
    <row r="135" spans="1:11" ht="14.4" customHeight="1" thickBot="1" x14ac:dyDescent="0.35">
      <c r="A135" s="638" t="s">
        <v>437</v>
      </c>
      <c r="B135" s="616">
        <v>0</v>
      </c>
      <c r="C135" s="616">
        <v>4.4000000000000004</v>
      </c>
      <c r="D135" s="617">
        <v>4.4000000000000004</v>
      </c>
      <c r="E135" s="626" t="s">
        <v>310</v>
      </c>
      <c r="F135" s="616">
        <v>2.2643244018890001</v>
      </c>
      <c r="G135" s="617">
        <v>0.94346850078699995</v>
      </c>
      <c r="H135" s="619">
        <v>0.4</v>
      </c>
      <c r="I135" s="616">
        <v>5.6</v>
      </c>
      <c r="J135" s="617">
        <v>4.6565314992119999</v>
      </c>
      <c r="K135" s="620">
        <v>2.4731438637180001</v>
      </c>
    </row>
    <row r="136" spans="1:11" ht="14.4" customHeight="1" thickBot="1" x14ac:dyDescent="0.35">
      <c r="A136" s="635" t="s">
        <v>438</v>
      </c>
      <c r="B136" s="616">
        <v>5399.9918610517398</v>
      </c>
      <c r="C136" s="616">
        <v>5664.6198199999999</v>
      </c>
      <c r="D136" s="617">
        <v>264.62795894826399</v>
      </c>
      <c r="E136" s="618">
        <v>1.049005251444</v>
      </c>
      <c r="F136" s="616">
        <v>6247.7273406292497</v>
      </c>
      <c r="G136" s="617">
        <v>2603.21972526219</v>
      </c>
      <c r="H136" s="619">
        <v>518.50760000000002</v>
      </c>
      <c r="I136" s="616">
        <v>2661.9213800000002</v>
      </c>
      <c r="J136" s="617">
        <v>58.701654737814003</v>
      </c>
      <c r="K136" s="620">
        <v>0.426062347934</v>
      </c>
    </row>
    <row r="137" spans="1:11" ht="14.4" customHeight="1" thickBot="1" x14ac:dyDescent="0.35">
      <c r="A137" s="636" t="s">
        <v>439</v>
      </c>
      <c r="B137" s="616">
        <v>5374.9918610517398</v>
      </c>
      <c r="C137" s="616">
        <v>5473.3360000000002</v>
      </c>
      <c r="D137" s="617">
        <v>98.344138948262994</v>
      </c>
      <c r="E137" s="618">
        <v>1.0182966116950001</v>
      </c>
      <c r="F137" s="616">
        <v>6018.0150127209599</v>
      </c>
      <c r="G137" s="617">
        <v>2507.5062553004</v>
      </c>
      <c r="H137" s="619">
        <v>507.78699999999998</v>
      </c>
      <c r="I137" s="616">
        <v>2554.0160000000001</v>
      </c>
      <c r="J137" s="617">
        <v>46.509744699598002</v>
      </c>
      <c r="K137" s="620">
        <v>0.424395086187</v>
      </c>
    </row>
    <row r="138" spans="1:11" ht="14.4" customHeight="1" thickBot="1" x14ac:dyDescent="0.35">
      <c r="A138" s="637" t="s">
        <v>440</v>
      </c>
      <c r="B138" s="621">
        <v>5374.9918610517398</v>
      </c>
      <c r="C138" s="621">
        <v>5459.52</v>
      </c>
      <c r="D138" s="622">
        <v>84.528138948263006</v>
      </c>
      <c r="E138" s="628">
        <v>1.0157261891980001</v>
      </c>
      <c r="F138" s="621">
        <v>6018.0150127209599</v>
      </c>
      <c r="G138" s="622">
        <v>2507.5062553004</v>
      </c>
      <c r="H138" s="624">
        <v>507.78699999999998</v>
      </c>
      <c r="I138" s="621">
        <v>2554.0160000000001</v>
      </c>
      <c r="J138" s="622">
        <v>46.509744699598002</v>
      </c>
      <c r="K138" s="629">
        <v>0.424395086187</v>
      </c>
    </row>
    <row r="139" spans="1:11" ht="14.4" customHeight="1" thickBot="1" x14ac:dyDescent="0.35">
      <c r="A139" s="638" t="s">
        <v>441</v>
      </c>
      <c r="B139" s="616">
        <v>223.999992944539</v>
      </c>
      <c r="C139" s="616">
        <v>235.233</v>
      </c>
      <c r="D139" s="617">
        <v>11.233007055461</v>
      </c>
      <c r="E139" s="618">
        <v>1.050147354505</v>
      </c>
      <c r="F139" s="616">
        <v>272.00067854105998</v>
      </c>
      <c r="G139" s="617">
        <v>113.33361605877499</v>
      </c>
      <c r="H139" s="619">
        <v>22.663</v>
      </c>
      <c r="I139" s="616">
        <v>113.315</v>
      </c>
      <c r="J139" s="617">
        <v>-1.8616058775E-2</v>
      </c>
      <c r="K139" s="620">
        <v>0.41659822544399999</v>
      </c>
    </row>
    <row r="140" spans="1:11" ht="14.4" customHeight="1" thickBot="1" x14ac:dyDescent="0.35">
      <c r="A140" s="638" t="s">
        <v>442</v>
      </c>
      <c r="B140" s="616">
        <v>1501.9999526905899</v>
      </c>
      <c r="C140" s="616">
        <v>1509.279</v>
      </c>
      <c r="D140" s="617">
        <v>7.2790473094069998</v>
      </c>
      <c r="E140" s="618">
        <v>1.00484623671</v>
      </c>
      <c r="F140" s="616">
        <v>1704.00425086017</v>
      </c>
      <c r="G140" s="617">
        <v>710.00177119173895</v>
      </c>
      <c r="H140" s="619">
        <v>142.74100000000001</v>
      </c>
      <c r="I140" s="616">
        <v>713.70500000000004</v>
      </c>
      <c r="J140" s="617">
        <v>3.7032288082610001</v>
      </c>
      <c r="K140" s="620">
        <v>0.41883991758799999</v>
      </c>
    </row>
    <row r="141" spans="1:11" ht="14.4" customHeight="1" thickBot="1" x14ac:dyDescent="0.35">
      <c r="A141" s="638" t="s">
        <v>443</v>
      </c>
      <c r="B141" s="616">
        <v>23.999999244057001</v>
      </c>
      <c r="C141" s="616">
        <v>24.228000000000002</v>
      </c>
      <c r="D141" s="617">
        <v>0.22800075594200001</v>
      </c>
      <c r="E141" s="618">
        <v>1.0095000317959999</v>
      </c>
      <c r="F141" s="616">
        <v>24.00005987127</v>
      </c>
      <c r="G141" s="617">
        <v>10.000024946362</v>
      </c>
      <c r="H141" s="619">
        <v>2.0190000000000001</v>
      </c>
      <c r="I141" s="616">
        <v>10.095000000000001</v>
      </c>
      <c r="J141" s="617">
        <v>9.4975053636999998E-2</v>
      </c>
      <c r="K141" s="620">
        <v>0.420623950696</v>
      </c>
    </row>
    <row r="142" spans="1:11" ht="14.4" customHeight="1" thickBot="1" x14ac:dyDescent="0.35">
      <c r="A142" s="638" t="s">
        <v>444</v>
      </c>
      <c r="B142" s="616">
        <v>778.99200581472599</v>
      </c>
      <c r="C142" s="616">
        <v>783.88599999999997</v>
      </c>
      <c r="D142" s="617">
        <v>4.8939941852739999</v>
      </c>
      <c r="E142" s="618">
        <v>1.0062824703569999</v>
      </c>
      <c r="F142" s="616">
        <v>796.00198573045702</v>
      </c>
      <c r="G142" s="617">
        <v>331.66749405435701</v>
      </c>
      <c r="H142" s="619">
        <v>66.244</v>
      </c>
      <c r="I142" s="616">
        <v>331.22</v>
      </c>
      <c r="J142" s="617">
        <v>-0.44749405435599998</v>
      </c>
      <c r="K142" s="620">
        <v>0.41610448960800001</v>
      </c>
    </row>
    <row r="143" spans="1:11" ht="14.4" customHeight="1" thickBot="1" x14ac:dyDescent="0.35">
      <c r="A143" s="638" t="s">
        <v>445</v>
      </c>
      <c r="B143" s="616">
        <v>2829.9999108617799</v>
      </c>
      <c r="C143" s="616">
        <v>2890.826</v>
      </c>
      <c r="D143" s="617">
        <v>60.826089138215998</v>
      </c>
      <c r="E143" s="618">
        <v>1.0214933183929999</v>
      </c>
      <c r="F143" s="616">
        <v>3222.0080377180002</v>
      </c>
      <c r="G143" s="617">
        <v>1342.5033490491701</v>
      </c>
      <c r="H143" s="619">
        <v>274.12</v>
      </c>
      <c r="I143" s="616">
        <v>1385.681</v>
      </c>
      <c r="J143" s="617">
        <v>43.177650950831001</v>
      </c>
      <c r="K143" s="620">
        <v>0.43006751807499999</v>
      </c>
    </row>
    <row r="144" spans="1:11" ht="14.4" customHeight="1" thickBot="1" x14ac:dyDescent="0.35">
      <c r="A144" s="638" t="s">
        <v>446</v>
      </c>
      <c r="B144" s="616">
        <v>15.999999496038001</v>
      </c>
      <c r="C144" s="616">
        <v>16.068000000000001</v>
      </c>
      <c r="D144" s="617">
        <v>6.8000503961000006E-2</v>
      </c>
      <c r="E144" s="618">
        <v>1.0042500316309999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310</v>
      </c>
    </row>
    <row r="145" spans="1:11" ht="14.4" customHeight="1" thickBot="1" x14ac:dyDescent="0.35">
      <c r="A145" s="637" t="s">
        <v>447</v>
      </c>
      <c r="B145" s="621">
        <v>0</v>
      </c>
      <c r="C145" s="621">
        <v>13.816000000000001</v>
      </c>
      <c r="D145" s="622">
        <v>13.816000000000001</v>
      </c>
      <c r="E145" s="623" t="s">
        <v>310</v>
      </c>
      <c r="F145" s="621">
        <v>0</v>
      </c>
      <c r="G145" s="622">
        <v>0</v>
      </c>
      <c r="H145" s="624">
        <v>0</v>
      </c>
      <c r="I145" s="621">
        <v>0</v>
      </c>
      <c r="J145" s="622">
        <v>0</v>
      </c>
      <c r="K145" s="625" t="s">
        <v>310</v>
      </c>
    </row>
    <row r="146" spans="1:11" ht="14.4" customHeight="1" thickBot="1" x14ac:dyDescent="0.35">
      <c r="A146" s="638" t="s">
        <v>448</v>
      </c>
      <c r="B146" s="616">
        <v>0</v>
      </c>
      <c r="C146" s="616">
        <v>3.004</v>
      </c>
      <c r="D146" s="617">
        <v>3.004</v>
      </c>
      <c r="E146" s="626" t="s">
        <v>342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310</v>
      </c>
    </row>
    <row r="147" spans="1:11" ht="14.4" customHeight="1" thickBot="1" x14ac:dyDescent="0.35">
      <c r="A147" s="638" t="s">
        <v>449</v>
      </c>
      <c r="B147" s="616">
        <v>0</v>
      </c>
      <c r="C147" s="616">
        <v>10.811999999999999</v>
      </c>
      <c r="D147" s="617">
        <v>10.811999999999999</v>
      </c>
      <c r="E147" s="626" t="s">
        <v>310</v>
      </c>
      <c r="F147" s="616">
        <v>0</v>
      </c>
      <c r="G147" s="617">
        <v>0</v>
      </c>
      <c r="H147" s="619">
        <v>0</v>
      </c>
      <c r="I147" s="616">
        <v>0</v>
      </c>
      <c r="J147" s="617">
        <v>0</v>
      </c>
      <c r="K147" s="627" t="s">
        <v>310</v>
      </c>
    </row>
    <row r="148" spans="1:11" ht="14.4" customHeight="1" thickBot="1" x14ac:dyDescent="0.35">
      <c r="A148" s="636" t="s">
        <v>450</v>
      </c>
      <c r="B148" s="616">
        <v>25</v>
      </c>
      <c r="C148" s="616">
        <v>191.28381999999999</v>
      </c>
      <c r="D148" s="617">
        <v>166.28381999999999</v>
      </c>
      <c r="E148" s="618">
        <v>7.6513527999999997</v>
      </c>
      <c r="F148" s="616">
        <v>229.71232790828199</v>
      </c>
      <c r="G148" s="617">
        <v>95.713469961784</v>
      </c>
      <c r="H148" s="619">
        <v>10.720599999999999</v>
      </c>
      <c r="I148" s="616">
        <v>107.90537999999999</v>
      </c>
      <c r="J148" s="617">
        <v>12.191910038214999</v>
      </c>
      <c r="K148" s="620">
        <v>0.469741354251</v>
      </c>
    </row>
    <row r="149" spans="1:11" ht="14.4" customHeight="1" thickBot="1" x14ac:dyDescent="0.35">
      <c r="A149" s="637" t="s">
        <v>451</v>
      </c>
      <c r="B149" s="621">
        <v>25</v>
      </c>
      <c r="C149" s="621">
        <v>35.728490000000001</v>
      </c>
      <c r="D149" s="622">
        <v>10.728490000000001</v>
      </c>
      <c r="E149" s="628">
        <v>1.4291396000000001</v>
      </c>
      <c r="F149" s="621">
        <v>34</v>
      </c>
      <c r="G149" s="622">
        <v>14.166666666666</v>
      </c>
      <c r="H149" s="624">
        <v>0</v>
      </c>
      <c r="I149" s="621">
        <v>77.316580000000002</v>
      </c>
      <c r="J149" s="622">
        <v>63.149913333332997</v>
      </c>
      <c r="K149" s="629">
        <v>2.274017058823</v>
      </c>
    </row>
    <row r="150" spans="1:11" ht="14.4" customHeight="1" thickBot="1" x14ac:dyDescent="0.35">
      <c r="A150" s="638" t="s">
        <v>452</v>
      </c>
      <c r="B150" s="616">
        <v>25</v>
      </c>
      <c r="C150" s="616">
        <v>35.728490000000001</v>
      </c>
      <c r="D150" s="617">
        <v>10.728490000000001</v>
      </c>
      <c r="E150" s="618">
        <v>1.4291396000000001</v>
      </c>
      <c r="F150" s="616">
        <v>34</v>
      </c>
      <c r="G150" s="617">
        <v>14.166666666666</v>
      </c>
      <c r="H150" s="619">
        <v>0</v>
      </c>
      <c r="I150" s="616">
        <v>77.316580000000002</v>
      </c>
      <c r="J150" s="617">
        <v>63.149913333332997</v>
      </c>
      <c r="K150" s="620">
        <v>2.274017058823</v>
      </c>
    </row>
    <row r="151" spans="1:11" ht="14.4" customHeight="1" thickBot="1" x14ac:dyDescent="0.35">
      <c r="A151" s="637" t="s">
        <v>453</v>
      </c>
      <c r="B151" s="621">
        <v>0</v>
      </c>
      <c r="C151" s="621">
        <v>3.19</v>
      </c>
      <c r="D151" s="622">
        <v>3.19</v>
      </c>
      <c r="E151" s="623" t="s">
        <v>310</v>
      </c>
      <c r="F151" s="621">
        <v>1.06581410364015E-14</v>
      </c>
      <c r="G151" s="622">
        <v>4.4408920985006301E-15</v>
      </c>
      <c r="H151" s="624">
        <v>3.0129000000000001</v>
      </c>
      <c r="I151" s="621">
        <v>3.0129000000000001</v>
      </c>
      <c r="J151" s="622">
        <v>3.0129000000000001</v>
      </c>
      <c r="K151" s="629">
        <v>0</v>
      </c>
    </row>
    <row r="152" spans="1:11" ht="14.4" customHeight="1" thickBot="1" x14ac:dyDescent="0.35">
      <c r="A152" s="638" t="s">
        <v>454</v>
      </c>
      <c r="B152" s="616">
        <v>0</v>
      </c>
      <c r="C152" s="616">
        <v>3.19</v>
      </c>
      <c r="D152" s="617">
        <v>3.19</v>
      </c>
      <c r="E152" s="626" t="s">
        <v>342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310</v>
      </c>
    </row>
    <row r="153" spans="1:11" ht="14.4" customHeight="1" thickBot="1" x14ac:dyDescent="0.35">
      <c r="A153" s="638" t="s">
        <v>455</v>
      </c>
      <c r="B153" s="616">
        <v>0</v>
      </c>
      <c r="C153" s="616">
        <v>0</v>
      </c>
      <c r="D153" s="617">
        <v>0</v>
      </c>
      <c r="E153" s="626" t="s">
        <v>310</v>
      </c>
      <c r="F153" s="616">
        <v>0</v>
      </c>
      <c r="G153" s="617">
        <v>0</v>
      </c>
      <c r="H153" s="619">
        <v>3.0129000000000001</v>
      </c>
      <c r="I153" s="616">
        <v>3.0129000000000001</v>
      </c>
      <c r="J153" s="617">
        <v>3.0129000000000001</v>
      </c>
      <c r="K153" s="627" t="s">
        <v>342</v>
      </c>
    </row>
    <row r="154" spans="1:11" ht="14.4" customHeight="1" thickBot="1" x14ac:dyDescent="0.35">
      <c r="A154" s="637" t="s">
        <v>456</v>
      </c>
      <c r="B154" s="621">
        <v>0</v>
      </c>
      <c r="C154" s="621">
        <v>79.134</v>
      </c>
      <c r="D154" s="622">
        <v>79.134</v>
      </c>
      <c r="E154" s="623" t="s">
        <v>310</v>
      </c>
      <c r="F154" s="621">
        <v>195.71232790828199</v>
      </c>
      <c r="G154" s="622">
        <v>81.546803295117002</v>
      </c>
      <c r="H154" s="624">
        <v>7.7077</v>
      </c>
      <c r="I154" s="621">
        <v>27.575900000000001</v>
      </c>
      <c r="J154" s="622">
        <v>-53.970903295116997</v>
      </c>
      <c r="K154" s="629">
        <v>0.140900168603</v>
      </c>
    </row>
    <row r="155" spans="1:11" ht="14.4" customHeight="1" thickBot="1" x14ac:dyDescent="0.35">
      <c r="A155" s="638" t="s">
        <v>457</v>
      </c>
      <c r="B155" s="616">
        <v>0</v>
      </c>
      <c r="C155" s="616">
        <v>79.134</v>
      </c>
      <c r="D155" s="617">
        <v>79.134</v>
      </c>
      <c r="E155" s="626" t="s">
        <v>310</v>
      </c>
      <c r="F155" s="616">
        <v>195.71232790828199</v>
      </c>
      <c r="G155" s="617">
        <v>81.546803295117002</v>
      </c>
      <c r="H155" s="619">
        <v>7.7077</v>
      </c>
      <c r="I155" s="616">
        <v>27.575900000000001</v>
      </c>
      <c r="J155" s="617">
        <v>-53.970903295116997</v>
      </c>
      <c r="K155" s="620">
        <v>0.140900168603</v>
      </c>
    </row>
    <row r="156" spans="1:11" ht="14.4" customHeight="1" thickBot="1" x14ac:dyDescent="0.35">
      <c r="A156" s="637" t="s">
        <v>458</v>
      </c>
      <c r="B156" s="621">
        <v>0</v>
      </c>
      <c r="C156" s="621">
        <v>73.23133</v>
      </c>
      <c r="D156" s="622">
        <v>73.23133</v>
      </c>
      <c r="E156" s="623" t="s">
        <v>342</v>
      </c>
      <c r="F156" s="621">
        <v>0</v>
      </c>
      <c r="G156" s="622">
        <v>0</v>
      </c>
      <c r="H156" s="624">
        <v>0</v>
      </c>
      <c r="I156" s="621">
        <v>0</v>
      </c>
      <c r="J156" s="622">
        <v>0</v>
      </c>
      <c r="K156" s="625" t="s">
        <v>310</v>
      </c>
    </row>
    <row r="157" spans="1:11" ht="14.4" customHeight="1" thickBot="1" x14ac:dyDescent="0.35">
      <c r="A157" s="638" t="s">
        <v>459</v>
      </c>
      <c r="B157" s="616">
        <v>0</v>
      </c>
      <c r="C157" s="616">
        <v>73.23133</v>
      </c>
      <c r="D157" s="617">
        <v>73.23133</v>
      </c>
      <c r="E157" s="626" t="s">
        <v>342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310</v>
      </c>
    </row>
    <row r="158" spans="1:11" ht="14.4" customHeight="1" thickBot="1" x14ac:dyDescent="0.35">
      <c r="A158" s="634" t="s">
        <v>460</v>
      </c>
      <c r="B158" s="616">
        <v>184300.76988206501</v>
      </c>
      <c r="C158" s="616">
        <v>194723.09591</v>
      </c>
      <c r="D158" s="617">
        <v>10422.3260279349</v>
      </c>
      <c r="E158" s="618">
        <v>1.0565506374960001</v>
      </c>
      <c r="F158" s="616">
        <v>206284.88302728301</v>
      </c>
      <c r="G158" s="617">
        <v>85952.034594701297</v>
      </c>
      <c r="H158" s="619">
        <v>19236.607329999999</v>
      </c>
      <c r="I158" s="616">
        <v>73971.388210000005</v>
      </c>
      <c r="J158" s="617">
        <v>-11980.6463847013</v>
      </c>
      <c r="K158" s="620">
        <v>0.35858850694400002</v>
      </c>
    </row>
    <row r="159" spans="1:11" ht="14.4" customHeight="1" thickBot="1" x14ac:dyDescent="0.35">
      <c r="A159" s="635" t="s">
        <v>461</v>
      </c>
      <c r="B159" s="616">
        <v>184056.175424585</v>
      </c>
      <c r="C159" s="616">
        <v>194267.81028999999</v>
      </c>
      <c r="D159" s="617">
        <v>10211.634865415201</v>
      </c>
      <c r="E159" s="618">
        <v>1.055481077132</v>
      </c>
      <c r="F159" s="616">
        <v>205961.28255744101</v>
      </c>
      <c r="G159" s="617">
        <v>85817.201065600297</v>
      </c>
      <c r="H159" s="619">
        <v>19112.407289999999</v>
      </c>
      <c r="I159" s="616">
        <v>73668.994850000003</v>
      </c>
      <c r="J159" s="617">
        <v>-12148.206215600299</v>
      </c>
      <c r="K159" s="620">
        <v>0.35768370605900002</v>
      </c>
    </row>
    <row r="160" spans="1:11" ht="14.4" customHeight="1" thickBot="1" x14ac:dyDescent="0.35">
      <c r="A160" s="636" t="s">
        <v>462</v>
      </c>
      <c r="B160" s="616">
        <v>184056.175424585</v>
      </c>
      <c r="C160" s="616">
        <v>194267.81028999999</v>
      </c>
      <c r="D160" s="617">
        <v>10211.634865415201</v>
      </c>
      <c r="E160" s="618">
        <v>1.055481077132</v>
      </c>
      <c r="F160" s="616">
        <v>205961.28255744101</v>
      </c>
      <c r="G160" s="617">
        <v>85817.201065600297</v>
      </c>
      <c r="H160" s="619">
        <v>19112.407289999999</v>
      </c>
      <c r="I160" s="616">
        <v>73668.994850000003</v>
      </c>
      <c r="J160" s="617">
        <v>-12148.206215600299</v>
      </c>
      <c r="K160" s="620">
        <v>0.35768370605900002</v>
      </c>
    </row>
    <row r="161" spans="1:11" ht="14.4" customHeight="1" thickBot="1" x14ac:dyDescent="0.35">
      <c r="A161" s="637" t="s">
        <v>463</v>
      </c>
      <c r="B161" s="621">
        <v>340.17542453684399</v>
      </c>
      <c r="C161" s="621">
        <v>407.88458000000003</v>
      </c>
      <c r="D161" s="622">
        <v>67.709155463155</v>
      </c>
      <c r="E161" s="628">
        <v>1.199041878334</v>
      </c>
      <c r="F161" s="621">
        <v>360.91608232534799</v>
      </c>
      <c r="G161" s="622">
        <v>150.38170096889499</v>
      </c>
      <c r="H161" s="624">
        <v>49.814900000000002</v>
      </c>
      <c r="I161" s="621">
        <v>157.52063999999999</v>
      </c>
      <c r="J161" s="622">
        <v>7.138939031104</v>
      </c>
      <c r="K161" s="629">
        <v>0.43644671909600002</v>
      </c>
    </row>
    <row r="162" spans="1:11" ht="14.4" customHeight="1" thickBot="1" x14ac:dyDescent="0.35">
      <c r="A162" s="638" t="s">
        <v>464</v>
      </c>
      <c r="B162" s="616">
        <v>0.80919864123999996</v>
      </c>
      <c r="C162" s="616">
        <v>0.31899</v>
      </c>
      <c r="D162" s="617">
        <v>-0.49020864124000002</v>
      </c>
      <c r="E162" s="618">
        <v>0.39420481417300002</v>
      </c>
      <c r="F162" s="616">
        <v>0.32755165913899997</v>
      </c>
      <c r="G162" s="617">
        <v>0.136479857974</v>
      </c>
      <c r="H162" s="619">
        <v>6.2810000000000005E-2</v>
      </c>
      <c r="I162" s="616">
        <v>0.30660999999999999</v>
      </c>
      <c r="J162" s="617">
        <v>0.17013014202499999</v>
      </c>
      <c r="K162" s="620">
        <v>0.93606608742499997</v>
      </c>
    </row>
    <row r="163" spans="1:11" ht="14.4" customHeight="1" thickBot="1" x14ac:dyDescent="0.35">
      <c r="A163" s="638" t="s">
        <v>465</v>
      </c>
      <c r="B163" s="616">
        <v>0.50014534243300002</v>
      </c>
      <c r="C163" s="616">
        <v>0</v>
      </c>
      <c r="D163" s="617">
        <v>-0.50014534243300002</v>
      </c>
      <c r="E163" s="618">
        <v>0</v>
      </c>
      <c r="F163" s="616">
        <v>0</v>
      </c>
      <c r="G163" s="617">
        <v>0</v>
      </c>
      <c r="H163" s="619">
        <v>0</v>
      </c>
      <c r="I163" s="616">
        <v>0.24460999999999999</v>
      </c>
      <c r="J163" s="617">
        <v>0.24460999999999999</v>
      </c>
      <c r="K163" s="627" t="s">
        <v>342</v>
      </c>
    </row>
    <row r="164" spans="1:11" ht="14.4" customHeight="1" thickBot="1" x14ac:dyDescent="0.35">
      <c r="A164" s="638" t="s">
        <v>466</v>
      </c>
      <c r="B164" s="616">
        <v>161.572815614006</v>
      </c>
      <c r="C164" s="616">
        <v>206.42397</v>
      </c>
      <c r="D164" s="617">
        <v>44.851154385994001</v>
      </c>
      <c r="E164" s="618">
        <v>1.2775909686010001</v>
      </c>
      <c r="F164" s="616">
        <v>178.15434580618401</v>
      </c>
      <c r="G164" s="617">
        <v>74.230977419243004</v>
      </c>
      <c r="H164" s="619">
        <v>20.294</v>
      </c>
      <c r="I164" s="616">
        <v>77.176019999999994</v>
      </c>
      <c r="J164" s="617">
        <v>2.9450425807560001</v>
      </c>
      <c r="K164" s="620">
        <v>0.433197515619</v>
      </c>
    </row>
    <row r="165" spans="1:11" ht="14.4" customHeight="1" thickBot="1" x14ac:dyDescent="0.35">
      <c r="A165" s="638" t="s">
        <v>467</v>
      </c>
      <c r="B165" s="616">
        <v>177.293264939164</v>
      </c>
      <c r="C165" s="616">
        <v>201.14161999999999</v>
      </c>
      <c r="D165" s="617">
        <v>23.848355060835999</v>
      </c>
      <c r="E165" s="618">
        <v>1.1345135985220001</v>
      </c>
      <c r="F165" s="616">
        <v>182.434184860025</v>
      </c>
      <c r="G165" s="617">
        <v>76.014243691676995</v>
      </c>
      <c r="H165" s="619">
        <v>29.458089999999999</v>
      </c>
      <c r="I165" s="616">
        <v>79.793400000000005</v>
      </c>
      <c r="J165" s="617">
        <v>3.7791563083219999</v>
      </c>
      <c r="K165" s="620">
        <v>0.43738184299799998</v>
      </c>
    </row>
    <row r="166" spans="1:11" ht="14.4" customHeight="1" thickBot="1" x14ac:dyDescent="0.35">
      <c r="A166" s="637" t="s">
        <v>468</v>
      </c>
      <c r="B166" s="621">
        <v>881.00000000022999</v>
      </c>
      <c r="C166" s="621">
        <v>627.25012000000004</v>
      </c>
      <c r="D166" s="622">
        <v>-253.74988000023001</v>
      </c>
      <c r="E166" s="628">
        <v>0.71197516458499999</v>
      </c>
      <c r="F166" s="621">
        <v>567.23285039793802</v>
      </c>
      <c r="G166" s="622">
        <v>236.34702099914099</v>
      </c>
      <c r="H166" s="624">
        <v>103.95998</v>
      </c>
      <c r="I166" s="621">
        <v>223.85353000000001</v>
      </c>
      <c r="J166" s="622">
        <v>-12.49349099914</v>
      </c>
      <c r="K166" s="629">
        <v>0.39464133616899999</v>
      </c>
    </row>
    <row r="167" spans="1:11" ht="14.4" customHeight="1" thickBot="1" x14ac:dyDescent="0.35">
      <c r="A167" s="638" t="s">
        <v>469</v>
      </c>
      <c r="B167" s="616">
        <v>860.00000000022499</v>
      </c>
      <c r="C167" s="616">
        <v>564.72195999999997</v>
      </c>
      <c r="D167" s="617">
        <v>-295.278040000224</v>
      </c>
      <c r="E167" s="618">
        <v>0.65665344185999996</v>
      </c>
      <c r="F167" s="616">
        <v>472.000047326806</v>
      </c>
      <c r="G167" s="617">
        <v>196.666686386169</v>
      </c>
      <c r="H167" s="619">
        <v>96.583380000000005</v>
      </c>
      <c r="I167" s="616">
        <v>217.89263</v>
      </c>
      <c r="J167" s="617">
        <v>21.225943613830001</v>
      </c>
      <c r="K167" s="620">
        <v>0.46163688167799999</v>
      </c>
    </row>
    <row r="168" spans="1:11" ht="14.4" customHeight="1" thickBot="1" x14ac:dyDescent="0.35">
      <c r="A168" s="638" t="s">
        <v>470</v>
      </c>
      <c r="B168" s="616">
        <v>21.000000000004999</v>
      </c>
      <c r="C168" s="616">
        <v>62.52816</v>
      </c>
      <c r="D168" s="617">
        <v>41.528159999994003</v>
      </c>
      <c r="E168" s="618">
        <v>2.9775314285699999</v>
      </c>
      <c r="F168" s="616">
        <v>95.232803071131002</v>
      </c>
      <c r="G168" s="617">
        <v>39.680334612971002</v>
      </c>
      <c r="H168" s="619">
        <v>7.3765999999999998</v>
      </c>
      <c r="I168" s="616">
        <v>5.9608999999999996</v>
      </c>
      <c r="J168" s="617">
        <v>-33.719434612971</v>
      </c>
      <c r="K168" s="620">
        <v>6.2592928147999993E-2</v>
      </c>
    </row>
    <row r="169" spans="1:11" ht="14.4" customHeight="1" thickBot="1" x14ac:dyDescent="0.35">
      <c r="A169" s="637" t="s">
        <v>471</v>
      </c>
      <c r="B169" s="621">
        <v>186.000000000049</v>
      </c>
      <c r="C169" s="621">
        <v>93.5244</v>
      </c>
      <c r="D169" s="622">
        <v>-92.475600000048004</v>
      </c>
      <c r="E169" s="628">
        <v>0.502819354838</v>
      </c>
      <c r="F169" s="621">
        <v>106.11307696217099</v>
      </c>
      <c r="G169" s="622">
        <v>44.213782067571003</v>
      </c>
      <c r="H169" s="624">
        <v>24.941739999999999</v>
      </c>
      <c r="I169" s="621">
        <v>52.593699999999998</v>
      </c>
      <c r="J169" s="622">
        <v>8.3799179324280004</v>
      </c>
      <c r="K169" s="629">
        <v>0.49563825218899998</v>
      </c>
    </row>
    <row r="170" spans="1:11" ht="14.4" customHeight="1" thickBot="1" x14ac:dyDescent="0.35">
      <c r="A170" s="638" t="s">
        <v>472</v>
      </c>
      <c r="B170" s="616">
        <v>14.000000000003</v>
      </c>
      <c r="C170" s="616">
        <v>48.417319999999997</v>
      </c>
      <c r="D170" s="617">
        <v>34.417319999996003</v>
      </c>
      <c r="E170" s="618">
        <v>3.4583799999989999</v>
      </c>
      <c r="F170" s="616">
        <v>27.113069040946002</v>
      </c>
      <c r="G170" s="617">
        <v>11.297112100393999</v>
      </c>
      <c r="H170" s="619">
        <v>7.1286300000000002</v>
      </c>
      <c r="I170" s="616">
        <v>7.6456900000000001</v>
      </c>
      <c r="J170" s="617">
        <v>-3.6514221003939999</v>
      </c>
      <c r="K170" s="620">
        <v>0.28199279057799997</v>
      </c>
    </row>
    <row r="171" spans="1:11" ht="14.4" customHeight="1" thickBot="1" x14ac:dyDescent="0.35">
      <c r="A171" s="638" t="s">
        <v>473</v>
      </c>
      <c r="B171" s="616">
        <v>172.00000000004499</v>
      </c>
      <c r="C171" s="616">
        <v>45.107080000000003</v>
      </c>
      <c r="D171" s="617">
        <v>-126.892920000045</v>
      </c>
      <c r="E171" s="618">
        <v>0.26225046511599998</v>
      </c>
      <c r="F171" s="616">
        <v>79.000007921223002</v>
      </c>
      <c r="G171" s="617">
        <v>32.916669967175999</v>
      </c>
      <c r="H171" s="619">
        <v>17.813110000000002</v>
      </c>
      <c r="I171" s="616">
        <v>44.948009999999996</v>
      </c>
      <c r="J171" s="617">
        <v>12.031340032823</v>
      </c>
      <c r="K171" s="620">
        <v>0.56896209484899996</v>
      </c>
    </row>
    <row r="172" spans="1:11" ht="14.4" customHeight="1" thickBot="1" x14ac:dyDescent="0.35">
      <c r="A172" s="637" t="s">
        <v>474</v>
      </c>
      <c r="B172" s="621">
        <v>182649.00000004799</v>
      </c>
      <c r="C172" s="621">
        <v>184658.37409</v>
      </c>
      <c r="D172" s="622">
        <v>2009.3740899523</v>
      </c>
      <c r="E172" s="628">
        <v>1.0110012871130001</v>
      </c>
      <c r="F172" s="621">
        <v>204927.020547755</v>
      </c>
      <c r="G172" s="622">
        <v>85386.258561564595</v>
      </c>
      <c r="H172" s="624">
        <v>17221.989600000001</v>
      </c>
      <c r="I172" s="621">
        <v>70906.719949999999</v>
      </c>
      <c r="J172" s="622">
        <v>-14479.5386115646</v>
      </c>
      <c r="K172" s="629">
        <v>0.34600961727899998</v>
      </c>
    </row>
    <row r="173" spans="1:11" ht="14.4" customHeight="1" thickBot="1" x14ac:dyDescent="0.35">
      <c r="A173" s="638" t="s">
        <v>475</v>
      </c>
      <c r="B173" s="616">
        <v>87318.000000022803</v>
      </c>
      <c r="C173" s="616">
        <v>90088.227400000003</v>
      </c>
      <c r="D173" s="617">
        <v>2770.2273999771901</v>
      </c>
      <c r="E173" s="618">
        <v>1.031725731234</v>
      </c>
      <c r="F173" s="616">
        <v>104617.01048980599</v>
      </c>
      <c r="G173" s="617">
        <v>43590.421037419197</v>
      </c>
      <c r="H173" s="619">
        <v>7517.2059499999996</v>
      </c>
      <c r="I173" s="616">
        <v>26166.01701</v>
      </c>
      <c r="J173" s="617">
        <v>-17424.404027419201</v>
      </c>
      <c r="K173" s="620">
        <v>0.25011245195600001</v>
      </c>
    </row>
    <row r="174" spans="1:11" ht="14.4" customHeight="1" thickBot="1" x14ac:dyDescent="0.35">
      <c r="A174" s="638" t="s">
        <v>476</v>
      </c>
      <c r="B174" s="616">
        <v>95331.000000024898</v>
      </c>
      <c r="C174" s="616">
        <v>94570.146689999994</v>
      </c>
      <c r="D174" s="617">
        <v>-760.85331002493297</v>
      </c>
      <c r="E174" s="618">
        <v>0.99201882588000001</v>
      </c>
      <c r="F174" s="616">
        <v>100310.010057949</v>
      </c>
      <c r="G174" s="617">
        <v>41795.837524145398</v>
      </c>
      <c r="H174" s="619">
        <v>9704.7836499999994</v>
      </c>
      <c r="I174" s="616">
        <v>44740.702940000003</v>
      </c>
      <c r="J174" s="617">
        <v>2944.8654158545801</v>
      </c>
      <c r="K174" s="620">
        <v>0.44602430918000002</v>
      </c>
    </row>
    <row r="175" spans="1:11" ht="14.4" customHeight="1" thickBot="1" x14ac:dyDescent="0.35">
      <c r="A175" s="637" t="s">
        <v>477</v>
      </c>
      <c r="B175" s="621">
        <v>0</v>
      </c>
      <c r="C175" s="621">
        <v>8480.7770999999993</v>
      </c>
      <c r="D175" s="622">
        <v>8480.7770999999993</v>
      </c>
      <c r="E175" s="623" t="s">
        <v>310</v>
      </c>
      <c r="F175" s="621">
        <v>0</v>
      </c>
      <c r="G175" s="622">
        <v>0</v>
      </c>
      <c r="H175" s="624">
        <v>1711.7010700000001</v>
      </c>
      <c r="I175" s="621">
        <v>2328.3070299999999</v>
      </c>
      <c r="J175" s="622">
        <v>2328.3070299999999</v>
      </c>
      <c r="K175" s="625" t="s">
        <v>310</v>
      </c>
    </row>
    <row r="176" spans="1:11" ht="14.4" customHeight="1" thickBot="1" x14ac:dyDescent="0.35">
      <c r="A176" s="638" t="s">
        <v>478</v>
      </c>
      <c r="B176" s="616">
        <v>0</v>
      </c>
      <c r="C176" s="616">
        <v>1958.5056099999999</v>
      </c>
      <c r="D176" s="617">
        <v>1958.5056099999999</v>
      </c>
      <c r="E176" s="626" t="s">
        <v>310</v>
      </c>
      <c r="F176" s="616">
        <v>0</v>
      </c>
      <c r="G176" s="617">
        <v>0</v>
      </c>
      <c r="H176" s="619">
        <v>1414.84265</v>
      </c>
      <c r="I176" s="616">
        <v>1414.84265</v>
      </c>
      <c r="J176" s="617">
        <v>1414.84265</v>
      </c>
      <c r="K176" s="627" t="s">
        <v>310</v>
      </c>
    </row>
    <row r="177" spans="1:11" ht="14.4" customHeight="1" thickBot="1" x14ac:dyDescent="0.35">
      <c r="A177" s="638" t="s">
        <v>479</v>
      </c>
      <c r="B177" s="616">
        <v>0</v>
      </c>
      <c r="C177" s="616">
        <v>6522.2714900000001</v>
      </c>
      <c r="D177" s="617">
        <v>6522.2714900000001</v>
      </c>
      <c r="E177" s="626" t="s">
        <v>310</v>
      </c>
      <c r="F177" s="616">
        <v>0</v>
      </c>
      <c r="G177" s="617">
        <v>0</v>
      </c>
      <c r="H177" s="619">
        <v>296.85842000000002</v>
      </c>
      <c r="I177" s="616">
        <v>913.46438000000001</v>
      </c>
      <c r="J177" s="617">
        <v>913.46438000000001</v>
      </c>
      <c r="K177" s="627" t="s">
        <v>310</v>
      </c>
    </row>
    <row r="178" spans="1:11" ht="14.4" customHeight="1" thickBot="1" x14ac:dyDescent="0.35">
      <c r="A178" s="635" t="s">
        <v>480</v>
      </c>
      <c r="B178" s="616">
        <v>169</v>
      </c>
      <c r="C178" s="616">
        <v>364.02762000000001</v>
      </c>
      <c r="D178" s="617">
        <v>195.02762000000001</v>
      </c>
      <c r="E178" s="618">
        <v>2.1540095857980002</v>
      </c>
      <c r="F178" s="616">
        <v>271.23987823501102</v>
      </c>
      <c r="G178" s="617">
        <v>113.016615931255</v>
      </c>
      <c r="H178" s="619">
        <v>58.517040000000001</v>
      </c>
      <c r="I178" s="616">
        <v>230.93436</v>
      </c>
      <c r="J178" s="617">
        <v>117.91774406874499</v>
      </c>
      <c r="K178" s="620">
        <v>0.85140268275700004</v>
      </c>
    </row>
    <row r="179" spans="1:11" ht="14.4" customHeight="1" thickBot="1" x14ac:dyDescent="0.35">
      <c r="A179" s="641" t="s">
        <v>481</v>
      </c>
      <c r="B179" s="621">
        <v>169</v>
      </c>
      <c r="C179" s="621">
        <v>364.02762000000001</v>
      </c>
      <c r="D179" s="622">
        <v>195.02762000000001</v>
      </c>
      <c r="E179" s="628">
        <v>2.1540095857980002</v>
      </c>
      <c r="F179" s="621">
        <v>271.23987823501102</v>
      </c>
      <c r="G179" s="622">
        <v>113.016615931255</v>
      </c>
      <c r="H179" s="624">
        <v>58.517040000000001</v>
      </c>
      <c r="I179" s="621">
        <v>230.93436</v>
      </c>
      <c r="J179" s="622">
        <v>117.91774406874499</v>
      </c>
      <c r="K179" s="629">
        <v>0.85140268275700004</v>
      </c>
    </row>
    <row r="180" spans="1:11" ht="14.4" customHeight="1" thickBot="1" x14ac:dyDescent="0.35">
      <c r="A180" s="637" t="s">
        <v>482</v>
      </c>
      <c r="B180" s="621">
        <v>0</v>
      </c>
      <c r="C180" s="621">
        <v>32.03828</v>
      </c>
      <c r="D180" s="622">
        <v>32.03828</v>
      </c>
      <c r="E180" s="623" t="s">
        <v>310</v>
      </c>
      <c r="F180" s="621">
        <v>0</v>
      </c>
      <c r="G180" s="622">
        <v>0</v>
      </c>
      <c r="H180" s="624">
        <v>40.219529999999999</v>
      </c>
      <c r="I180" s="621">
        <v>40.220410000000001</v>
      </c>
      <c r="J180" s="622">
        <v>40.220410000000001</v>
      </c>
      <c r="K180" s="625" t="s">
        <v>310</v>
      </c>
    </row>
    <row r="181" spans="1:11" ht="14.4" customHeight="1" thickBot="1" x14ac:dyDescent="0.35">
      <c r="A181" s="638" t="s">
        <v>483</v>
      </c>
      <c r="B181" s="616">
        <v>0</v>
      </c>
      <c r="C181" s="616">
        <v>1.2800000000000001E-3</v>
      </c>
      <c r="D181" s="617">
        <v>1.2800000000000001E-3</v>
      </c>
      <c r="E181" s="626" t="s">
        <v>310</v>
      </c>
      <c r="F181" s="616">
        <v>0</v>
      </c>
      <c r="G181" s="617">
        <v>0</v>
      </c>
      <c r="H181" s="619">
        <v>5.2999999999999998E-4</v>
      </c>
      <c r="I181" s="616">
        <v>1.41E-3</v>
      </c>
      <c r="J181" s="617">
        <v>1.41E-3</v>
      </c>
      <c r="K181" s="627" t="s">
        <v>310</v>
      </c>
    </row>
    <row r="182" spans="1:11" ht="14.4" customHeight="1" thickBot="1" x14ac:dyDescent="0.35">
      <c r="A182" s="638" t="s">
        <v>484</v>
      </c>
      <c r="B182" s="616">
        <v>0</v>
      </c>
      <c r="C182" s="616">
        <v>15</v>
      </c>
      <c r="D182" s="617">
        <v>15</v>
      </c>
      <c r="E182" s="626" t="s">
        <v>310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310</v>
      </c>
    </row>
    <row r="183" spans="1:11" ht="14.4" customHeight="1" thickBot="1" x14ac:dyDescent="0.35">
      <c r="A183" s="638" t="s">
        <v>485</v>
      </c>
      <c r="B183" s="616">
        <v>0</v>
      </c>
      <c r="C183" s="616">
        <v>17.036999999999999</v>
      </c>
      <c r="D183" s="617">
        <v>17.036999999999999</v>
      </c>
      <c r="E183" s="626" t="s">
        <v>310</v>
      </c>
      <c r="F183" s="616">
        <v>0</v>
      </c>
      <c r="G183" s="617">
        <v>0</v>
      </c>
      <c r="H183" s="619">
        <v>40.219000000000001</v>
      </c>
      <c r="I183" s="616">
        <v>40.219000000000001</v>
      </c>
      <c r="J183" s="617">
        <v>40.219000000000001</v>
      </c>
      <c r="K183" s="627" t="s">
        <v>310</v>
      </c>
    </row>
    <row r="184" spans="1:11" ht="14.4" customHeight="1" thickBot="1" x14ac:dyDescent="0.35">
      <c r="A184" s="637" t="s">
        <v>486</v>
      </c>
      <c r="B184" s="621">
        <v>169</v>
      </c>
      <c r="C184" s="621">
        <v>327.93333999999999</v>
      </c>
      <c r="D184" s="622">
        <v>158.93333999999999</v>
      </c>
      <c r="E184" s="628">
        <v>1.9404339644969999</v>
      </c>
      <c r="F184" s="621">
        <v>271.23987823501102</v>
      </c>
      <c r="G184" s="622">
        <v>113.016615931255</v>
      </c>
      <c r="H184" s="624">
        <v>18.297509999999999</v>
      </c>
      <c r="I184" s="621">
        <v>190.71395000000001</v>
      </c>
      <c r="J184" s="622">
        <v>77.697334068744993</v>
      </c>
      <c r="K184" s="629">
        <v>0.70311914030099998</v>
      </c>
    </row>
    <row r="185" spans="1:11" ht="14.4" customHeight="1" thickBot="1" x14ac:dyDescent="0.35">
      <c r="A185" s="638" t="s">
        <v>487</v>
      </c>
      <c r="B185" s="616">
        <v>3</v>
      </c>
      <c r="C185" s="616">
        <v>79.974999999999994</v>
      </c>
      <c r="D185" s="617">
        <v>76.974999999999994</v>
      </c>
      <c r="E185" s="618">
        <v>26.658333333333001</v>
      </c>
      <c r="F185" s="616">
        <v>56.541230447189001</v>
      </c>
      <c r="G185" s="617">
        <v>23.558846019661999</v>
      </c>
      <c r="H185" s="619">
        <v>0</v>
      </c>
      <c r="I185" s="616">
        <v>22.4</v>
      </c>
      <c r="J185" s="617">
        <v>-1.1588460196620001</v>
      </c>
      <c r="K185" s="620">
        <v>0.39617107414899999</v>
      </c>
    </row>
    <row r="186" spans="1:11" ht="14.4" customHeight="1" thickBot="1" x14ac:dyDescent="0.35">
      <c r="A186" s="638" t="s">
        <v>488</v>
      </c>
      <c r="B186" s="616">
        <v>166</v>
      </c>
      <c r="C186" s="616">
        <v>247.95833999999999</v>
      </c>
      <c r="D186" s="617">
        <v>81.958340000000007</v>
      </c>
      <c r="E186" s="618">
        <v>1.493724939759</v>
      </c>
      <c r="F186" s="616">
        <v>214.69864778782201</v>
      </c>
      <c r="G186" s="617">
        <v>89.457769911591996</v>
      </c>
      <c r="H186" s="619">
        <v>18.297509999999999</v>
      </c>
      <c r="I186" s="616">
        <v>168.31395000000001</v>
      </c>
      <c r="J186" s="617">
        <v>78.856180088407001</v>
      </c>
      <c r="K186" s="620">
        <v>0.783954401829</v>
      </c>
    </row>
    <row r="187" spans="1:11" ht="14.4" customHeight="1" thickBot="1" x14ac:dyDescent="0.35">
      <c r="A187" s="637" t="s">
        <v>489</v>
      </c>
      <c r="B187" s="621">
        <v>0</v>
      </c>
      <c r="C187" s="621">
        <v>4.056</v>
      </c>
      <c r="D187" s="622">
        <v>4.056</v>
      </c>
      <c r="E187" s="623" t="s">
        <v>342</v>
      </c>
      <c r="F187" s="621">
        <v>0</v>
      </c>
      <c r="G187" s="622">
        <v>0</v>
      </c>
      <c r="H187" s="624">
        <v>0</v>
      </c>
      <c r="I187" s="621">
        <v>0</v>
      </c>
      <c r="J187" s="622">
        <v>0</v>
      </c>
      <c r="K187" s="625" t="s">
        <v>310</v>
      </c>
    </row>
    <row r="188" spans="1:11" ht="14.4" customHeight="1" thickBot="1" x14ac:dyDescent="0.35">
      <c r="A188" s="638" t="s">
        <v>490</v>
      </c>
      <c r="B188" s="616">
        <v>0</v>
      </c>
      <c r="C188" s="616">
        <v>4.056</v>
      </c>
      <c r="D188" s="617">
        <v>4.056</v>
      </c>
      <c r="E188" s="626" t="s">
        <v>342</v>
      </c>
      <c r="F188" s="616">
        <v>0</v>
      </c>
      <c r="G188" s="617">
        <v>0</v>
      </c>
      <c r="H188" s="619">
        <v>0</v>
      </c>
      <c r="I188" s="616">
        <v>0</v>
      </c>
      <c r="J188" s="617">
        <v>0</v>
      </c>
      <c r="K188" s="627" t="s">
        <v>310</v>
      </c>
    </row>
    <row r="189" spans="1:11" ht="14.4" customHeight="1" thickBot="1" x14ac:dyDescent="0.35">
      <c r="A189" s="635" t="s">
        <v>491</v>
      </c>
      <c r="B189" s="616">
        <v>75.594457480315995</v>
      </c>
      <c r="C189" s="616">
        <v>91.257999999999996</v>
      </c>
      <c r="D189" s="617">
        <v>15.663542519683</v>
      </c>
      <c r="E189" s="618">
        <v>1.207204906838</v>
      </c>
      <c r="F189" s="616">
        <v>52.360591607628997</v>
      </c>
      <c r="G189" s="617">
        <v>21.816913169845002</v>
      </c>
      <c r="H189" s="619">
        <v>65.683000000000007</v>
      </c>
      <c r="I189" s="616">
        <v>71.459000000000003</v>
      </c>
      <c r="J189" s="617">
        <v>49.642086830154</v>
      </c>
      <c r="K189" s="620">
        <v>1.364747757922</v>
      </c>
    </row>
    <row r="190" spans="1:11" ht="14.4" customHeight="1" thickBot="1" x14ac:dyDescent="0.35">
      <c r="A190" s="641" t="s">
        <v>492</v>
      </c>
      <c r="B190" s="621">
        <v>75.594457480315995</v>
      </c>
      <c r="C190" s="621">
        <v>91.257999999999996</v>
      </c>
      <c r="D190" s="622">
        <v>15.663542519683</v>
      </c>
      <c r="E190" s="628">
        <v>1.207204906838</v>
      </c>
      <c r="F190" s="621">
        <v>52.360591607628997</v>
      </c>
      <c r="G190" s="622">
        <v>21.816913169845002</v>
      </c>
      <c r="H190" s="624">
        <v>65.683000000000007</v>
      </c>
      <c r="I190" s="621">
        <v>71.459000000000003</v>
      </c>
      <c r="J190" s="622">
        <v>49.642086830154</v>
      </c>
      <c r="K190" s="629">
        <v>1.364747757922</v>
      </c>
    </row>
    <row r="191" spans="1:11" ht="14.4" customHeight="1" thickBot="1" x14ac:dyDescent="0.35">
      <c r="A191" s="637" t="s">
        <v>493</v>
      </c>
      <c r="B191" s="621">
        <v>55.000000000013998</v>
      </c>
      <c r="C191" s="621">
        <v>73.930000000000007</v>
      </c>
      <c r="D191" s="622">
        <v>18.929999999985</v>
      </c>
      <c r="E191" s="628">
        <v>1.3441818181809999</v>
      </c>
      <c r="F191" s="621">
        <v>36.157035636772001</v>
      </c>
      <c r="G191" s="622">
        <v>15.065431515321</v>
      </c>
      <c r="H191" s="624">
        <v>64.239000000000004</v>
      </c>
      <c r="I191" s="621">
        <v>64.239000000000004</v>
      </c>
      <c r="J191" s="622">
        <v>49.173568484678</v>
      </c>
      <c r="K191" s="629">
        <v>1.7766666671819999</v>
      </c>
    </row>
    <row r="192" spans="1:11" ht="14.4" customHeight="1" thickBot="1" x14ac:dyDescent="0.35">
      <c r="A192" s="638" t="s">
        <v>494</v>
      </c>
      <c r="B192" s="616">
        <v>55.000000000013998</v>
      </c>
      <c r="C192" s="616">
        <v>73.930000000000007</v>
      </c>
      <c r="D192" s="617">
        <v>18.929999999985</v>
      </c>
      <c r="E192" s="618">
        <v>1.3441818181809999</v>
      </c>
      <c r="F192" s="616">
        <v>36.157035636772001</v>
      </c>
      <c r="G192" s="617">
        <v>15.065431515321</v>
      </c>
      <c r="H192" s="619">
        <v>64.239000000000004</v>
      </c>
      <c r="I192" s="616">
        <v>64.239000000000004</v>
      </c>
      <c r="J192" s="617">
        <v>49.173568484678</v>
      </c>
      <c r="K192" s="620">
        <v>1.7766666671819999</v>
      </c>
    </row>
    <row r="193" spans="1:11" ht="14.4" customHeight="1" thickBot="1" x14ac:dyDescent="0.35">
      <c r="A193" s="640" t="s">
        <v>495</v>
      </c>
      <c r="B193" s="616">
        <v>20.594457480300999</v>
      </c>
      <c r="C193" s="616">
        <v>17.327999999999999</v>
      </c>
      <c r="D193" s="617">
        <v>-3.2664574803009998</v>
      </c>
      <c r="E193" s="618">
        <v>0.84139142857100002</v>
      </c>
      <c r="F193" s="616">
        <v>16.203555970857</v>
      </c>
      <c r="G193" s="617">
        <v>6.7514816545240004</v>
      </c>
      <c r="H193" s="619">
        <v>1.444</v>
      </c>
      <c r="I193" s="616">
        <v>7.22</v>
      </c>
      <c r="J193" s="617">
        <v>0.46851834547499999</v>
      </c>
      <c r="K193" s="620">
        <v>0.44558120532200002</v>
      </c>
    </row>
    <row r="194" spans="1:11" ht="14.4" customHeight="1" thickBot="1" x14ac:dyDescent="0.35">
      <c r="A194" s="638" t="s">
        <v>496</v>
      </c>
      <c r="B194" s="616">
        <v>20.594457480300999</v>
      </c>
      <c r="C194" s="616">
        <v>17.327999999999999</v>
      </c>
      <c r="D194" s="617">
        <v>-3.2664574803009998</v>
      </c>
      <c r="E194" s="618">
        <v>0.84139142857100002</v>
      </c>
      <c r="F194" s="616">
        <v>16.203555970857</v>
      </c>
      <c r="G194" s="617">
        <v>6.7514816545240004</v>
      </c>
      <c r="H194" s="619">
        <v>1.444</v>
      </c>
      <c r="I194" s="616">
        <v>7.22</v>
      </c>
      <c r="J194" s="617">
        <v>0.46851834547499999</v>
      </c>
      <c r="K194" s="620">
        <v>0.44558120532200002</v>
      </c>
    </row>
    <row r="195" spans="1:11" ht="14.4" customHeight="1" thickBot="1" x14ac:dyDescent="0.35">
      <c r="A195" s="634" t="s">
        <v>497</v>
      </c>
      <c r="B195" s="616">
        <v>14155.8566167387</v>
      </c>
      <c r="C195" s="616">
        <v>16883.731390000001</v>
      </c>
      <c r="D195" s="617">
        <v>2727.8747732613001</v>
      </c>
      <c r="E195" s="618">
        <v>1.1927029106830001</v>
      </c>
      <c r="F195" s="616">
        <v>0</v>
      </c>
      <c r="G195" s="617">
        <v>0</v>
      </c>
      <c r="H195" s="619">
        <v>1216.27486</v>
      </c>
      <c r="I195" s="616">
        <v>6796.88645</v>
      </c>
      <c r="J195" s="617">
        <v>6796.88645</v>
      </c>
      <c r="K195" s="627" t="s">
        <v>342</v>
      </c>
    </row>
    <row r="196" spans="1:11" ht="14.4" customHeight="1" thickBot="1" x14ac:dyDescent="0.35">
      <c r="A196" s="639" t="s">
        <v>498</v>
      </c>
      <c r="B196" s="621">
        <v>14155.8566167387</v>
      </c>
      <c r="C196" s="621">
        <v>16883.731390000001</v>
      </c>
      <c r="D196" s="622">
        <v>2727.8747732613001</v>
      </c>
      <c r="E196" s="628">
        <v>1.1927029106830001</v>
      </c>
      <c r="F196" s="621">
        <v>0</v>
      </c>
      <c r="G196" s="622">
        <v>0</v>
      </c>
      <c r="H196" s="624">
        <v>1216.27486</v>
      </c>
      <c r="I196" s="621">
        <v>6796.88645</v>
      </c>
      <c r="J196" s="622">
        <v>6796.88645</v>
      </c>
      <c r="K196" s="625" t="s">
        <v>342</v>
      </c>
    </row>
    <row r="197" spans="1:11" ht="14.4" customHeight="1" thickBot="1" x14ac:dyDescent="0.35">
      <c r="A197" s="641" t="s">
        <v>54</v>
      </c>
      <c r="B197" s="621">
        <v>14155.8566167387</v>
      </c>
      <c r="C197" s="621">
        <v>16883.731390000001</v>
      </c>
      <c r="D197" s="622">
        <v>2727.8747732613001</v>
      </c>
      <c r="E197" s="628">
        <v>1.1927029106830001</v>
      </c>
      <c r="F197" s="621">
        <v>0</v>
      </c>
      <c r="G197" s="622">
        <v>0</v>
      </c>
      <c r="H197" s="624">
        <v>1216.27486</v>
      </c>
      <c r="I197" s="621">
        <v>6796.88645</v>
      </c>
      <c r="J197" s="622">
        <v>6796.88645</v>
      </c>
      <c r="K197" s="625" t="s">
        <v>342</v>
      </c>
    </row>
    <row r="198" spans="1:11" ht="14.4" customHeight="1" thickBot="1" x14ac:dyDescent="0.35">
      <c r="A198" s="637" t="s">
        <v>499</v>
      </c>
      <c r="B198" s="621">
        <v>109.950614392755</v>
      </c>
      <c r="C198" s="621">
        <v>107.04625</v>
      </c>
      <c r="D198" s="622">
        <v>-2.9043643927540002</v>
      </c>
      <c r="E198" s="628">
        <v>0.97358482798099999</v>
      </c>
      <c r="F198" s="621">
        <v>0</v>
      </c>
      <c r="G198" s="622">
        <v>0</v>
      </c>
      <c r="H198" s="624">
        <v>8.7870000000000008</v>
      </c>
      <c r="I198" s="621">
        <v>43.308999999999997</v>
      </c>
      <c r="J198" s="622">
        <v>43.308999999999997</v>
      </c>
      <c r="K198" s="625" t="s">
        <v>342</v>
      </c>
    </row>
    <row r="199" spans="1:11" ht="14.4" customHeight="1" thickBot="1" x14ac:dyDescent="0.35">
      <c r="A199" s="638" t="s">
        <v>500</v>
      </c>
      <c r="B199" s="616">
        <v>109.950614392755</v>
      </c>
      <c r="C199" s="616">
        <v>107.04625</v>
      </c>
      <c r="D199" s="617">
        <v>-2.9043643927540002</v>
      </c>
      <c r="E199" s="618">
        <v>0.97358482798099999</v>
      </c>
      <c r="F199" s="616">
        <v>0</v>
      </c>
      <c r="G199" s="617">
        <v>0</v>
      </c>
      <c r="H199" s="619">
        <v>8.7870000000000008</v>
      </c>
      <c r="I199" s="616">
        <v>43.308999999999997</v>
      </c>
      <c r="J199" s="617">
        <v>43.308999999999997</v>
      </c>
      <c r="K199" s="627" t="s">
        <v>342</v>
      </c>
    </row>
    <row r="200" spans="1:11" ht="14.4" customHeight="1" thickBot="1" x14ac:dyDescent="0.35">
      <c r="A200" s="637" t="s">
        <v>501</v>
      </c>
      <c r="B200" s="621">
        <v>67.552193841033002</v>
      </c>
      <c r="C200" s="621">
        <v>94.312759999999997</v>
      </c>
      <c r="D200" s="622">
        <v>26.760566158966</v>
      </c>
      <c r="E200" s="628">
        <v>1.3961465148250001</v>
      </c>
      <c r="F200" s="621">
        <v>0</v>
      </c>
      <c r="G200" s="622">
        <v>0</v>
      </c>
      <c r="H200" s="624">
        <v>8.7319600000000008</v>
      </c>
      <c r="I200" s="621">
        <v>52.063639999999999</v>
      </c>
      <c r="J200" s="622">
        <v>52.063639999999999</v>
      </c>
      <c r="K200" s="625" t="s">
        <v>342</v>
      </c>
    </row>
    <row r="201" spans="1:11" ht="14.4" customHeight="1" thickBot="1" x14ac:dyDescent="0.35">
      <c r="A201" s="638" t="s">
        <v>502</v>
      </c>
      <c r="B201" s="616">
        <v>22.001948558066999</v>
      </c>
      <c r="C201" s="616">
        <v>54.02</v>
      </c>
      <c r="D201" s="617">
        <v>32.018051441932997</v>
      </c>
      <c r="E201" s="618">
        <v>2.455237083089</v>
      </c>
      <c r="F201" s="616">
        <v>0</v>
      </c>
      <c r="G201" s="617">
        <v>0</v>
      </c>
      <c r="H201" s="619">
        <v>4.8099999999999996</v>
      </c>
      <c r="I201" s="616">
        <v>31.82</v>
      </c>
      <c r="J201" s="617">
        <v>31.82</v>
      </c>
      <c r="K201" s="627" t="s">
        <v>342</v>
      </c>
    </row>
    <row r="202" spans="1:11" ht="14.4" customHeight="1" thickBot="1" x14ac:dyDescent="0.35">
      <c r="A202" s="638" t="s">
        <v>503</v>
      </c>
      <c r="B202" s="616">
        <v>9.7455068296179999</v>
      </c>
      <c r="C202" s="616">
        <v>0.18528</v>
      </c>
      <c r="D202" s="617">
        <v>-9.5602268296179993</v>
      </c>
      <c r="E202" s="618">
        <v>1.90118383E-2</v>
      </c>
      <c r="F202" s="616">
        <v>0</v>
      </c>
      <c r="G202" s="617">
        <v>0</v>
      </c>
      <c r="H202" s="619">
        <v>0</v>
      </c>
      <c r="I202" s="616">
        <v>0.72940000000000005</v>
      </c>
      <c r="J202" s="617">
        <v>0.72940000000000005</v>
      </c>
      <c r="K202" s="627" t="s">
        <v>342</v>
      </c>
    </row>
    <row r="203" spans="1:11" ht="14.4" customHeight="1" thickBot="1" x14ac:dyDescent="0.35">
      <c r="A203" s="638" t="s">
        <v>504</v>
      </c>
      <c r="B203" s="616">
        <v>35.804738453346999</v>
      </c>
      <c r="C203" s="616">
        <v>40.107480000000002</v>
      </c>
      <c r="D203" s="617">
        <v>4.3027415466520003</v>
      </c>
      <c r="E203" s="618">
        <v>1.120172405455</v>
      </c>
      <c r="F203" s="616">
        <v>0</v>
      </c>
      <c r="G203" s="617">
        <v>0</v>
      </c>
      <c r="H203" s="619">
        <v>3.9219599999999999</v>
      </c>
      <c r="I203" s="616">
        <v>19.514240000000001</v>
      </c>
      <c r="J203" s="617">
        <v>19.514240000000001</v>
      </c>
      <c r="K203" s="627" t="s">
        <v>342</v>
      </c>
    </row>
    <row r="204" spans="1:11" ht="14.4" customHeight="1" thickBot="1" x14ac:dyDescent="0.35">
      <c r="A204" s="637" t="s">
        <v>505</v>
      </c>
      <c r="B204" s="621">
        <v>1006.21267231084</v>
      </c>
      <c r="C204" s="621">
        <v>1072.4945</v>
      </c>
      <c r="D204" s="622">
        <v>66.281827689159996</v>
      </c>
      <c r="E204" s="628">
        <v>1.0658725829169999</v>
      </c>
      <c r="F204" s="621">
        <v>0</v>
      </c>
      <c r="G204" s="622">
        <v>0</v>
      </c>
      <c r="H204" s="624">
        <v>90.578940000000003</v>
      </c>
      <c r="I204" s="621">
        <v>440.83830999999998</v>
      </c>
      <c r="J204" s="622">
        <v>440.83830999999998</v>
      </c>
      <c r="K204" s="625" t="s">
        <v>342</v>
      </c>
    </row>
    <row r="205" spans="1:11" ht="14.4" customHeight="1" thickBot="1" x14ac:dyDescent="0.35">
      <c r="A205" s="638" t="s">
        <v>506</v>
      </c>
      <c r="B205" s="616">
        <v>1006.21267231084</v>
      </c>
      <c r="C205" s="616">
        <v>1072.4945</v>
      </c>
      <c r="D205" s="617">
        <v>66.281827689159996</v>
      </c>
      <c r="E205" s="618">
        <v>1.0658725829169999</v>
      </c>
      <c r="F205" s="616">
        <v>0</v>
      </c>
      <c r="G205" s="617">
        <v>0</v>
      </c>
      <c r="H205" s="619">
        <v>90.578940000000003</v>
      </c>
      <c r="I205" s="616">
        <v>440.83830999999998</v>
      </c>
      <c r="J205" s="617">
        <v>440.83830999999998</v>
      </c>
      <c r="K205" s="627" t="s">
        <v>342</v>
      </c>
    </row>
    <row r="206" spans="1:11" ht="14.4" customHeight="1" thickBot="1" x14ac:dyDescent="0.35">
      <c r="A206" s="637" t="s">
        <v>507</v>
      </c>
      <c r="B206" s="621">
        <v>0</v>
      </c>
      <c r="C206" s="621">
        <v>4.5869999999999997</v>
      </c>
      <c r="D206" s="622">
        <v>4.5869999999999997</v>
      </c>
      <c r="E206" s="623" t="s">
        <v>310</v>
      </c>
      <c r="F206" s="621">
        <v>0</v>
      </c>
      <c r="G206" s="622">
        <v>0</v>
      </c>
      <c r="H206" s="624">
        <v>0.35399999999999998</v>
      </c>
      <c r="I206" s="621">
        <v>1.863</v>
      </c>
      <c r="J206" s="622">
        <v>1.863</v>
      </c>
      <c r="K206" s="625" t="s">
        <v>342</v>
      </c>
    </row>
    <row r="207" spans="1:11" ht="14.4" customHeight="1" thickBot="1" x14ac:dyDescent="0.35">
      <c r="A207" s="638" t="s">
        <v>508</v>
      </c>
      <c r="B207" s="616">
        <v>0</v>
      </c>
      <c r="C207" s="616">
        <v>4.5869999999999997</v>
      </c>
      <c r="D207" s="617">
        <v>4.5869999999999997</v>
      </c>
      <c r="E207" s="626" t="s">
        <v>310</v>
      </c>
      <c r="F207" s="616">
        <v>0</v>
      </c>
      <c r="G207" s="617">
        <v>0</v>
      </c>
      <c r="H207" s="619">
        <v>0.35399999999999998</v>
      </c>
      <c r="I207" s="616">
        <v>1.863</v>
      </c>
      <c r="J207" s="617">
        <v>1.863</v>
      </c>
      <c r="K207" s="627" t="s">
        <v>342</v>
      </c>
    </row>
    <row r="208" spans="1:11" ht="14.4" customHeight="1" thickBot="1" x14ac:dyDescent="0.35">
      <c r="A208" s="637" t="s">
        <v>509</v>
      </c>
      <c r="B208" s="621">
        <v>1189</v>
      </c>
      <c r="C208" s="621">
        <v>1085.8303900000001</v>
      </c>
      <c r="D208" s="622">
        <v>-103.169609999999</v>
      </c>
      <c r="E208" s="628">
        <v>0.91322993271599995</v>
      </c>
      <c r="F208" s="621">
        <v>0</v>
      </c>
      <c r="G208" s="622">
        <v>0</v>
      </c>
      <c r="H208" s="624">
        <v>66.950289999999995</v>
      </c>
      <c r="I208" s="621">
        <v>345.00367999999997</v>
      </c>
      <c r="J208" s="622">
        <v>345.00367999999997</v>
      </c>
      <c r="K208" s="625" t="s">
        <v>342</v>
      </c>
    </row>
    <row r="209" spans="1:11" ht="14.4" customHeight="1" thickBot="1" x14ac:dyDescent="0.35">
      <c r="A209" s="638" t="s">
        <v>510</v>
      </c>
      <c r="B209" s="616">
        <v>1189</v>
      </c>
      <c r="C209" s="616">
        <v>1085.8303900000001</v>
      </c>
      <c r="D209" s="617">
        <v>-103.169609999999</v>
      </c>
      <c r="E209" s="618">
        <v>0.91322993271599995</v>
      </c>
      <c r="F209" s="616">
        <v>0</v>
      </c>
      <c r="G209" s="617">
        <v>0</v>
      </c>
      <c r="H209" s="619">
        <v>66.950289999999995</v>
      </c>
      <c r="I209" s="616">
        <v>345.00367999999997</v>
      </c>
      <c r="J209" s="617">
        <v>345.00367999999997</v>
      </c>
      <c r="K209" s="627" t="s">
        <v>342</v>
      </c>
    </row>
    <row r="210" spans="1:11" ht="14.4" customHeight="1" thickBot="1" x14ac:dyDescent="0.35">
      <c r="A210" s="637" t="s">
        <v>511</v>
      </c>
      <c r="B210" s="621">
        <v>0</v>
      </c>
      <c r="C210" s="621">
        <v>2135.9487800000002</v>
      </c>
      <c r="D210" s="622">
        <v>2135.9487800000002</v>
      </c>
      <c r="E210" s="623" t="s">
        <v>310</v>
      </c>
      <c r="F210" s="621">
        <v>0</v>
      </c>
      <c r="G210" s="622">
        <v>0</v>
      </c>
      <c r="H210" s="624">
        <v>113.67668</v>
      </c>
      <c r="I210" s="621">
        <v>768.42881999999997</v>
      </c>
      <c r="J210" s="622">
        <v>768.42881999999997</v>
      </c>
      <c r="K210" s="625" t="s">
        <v>342</v>
      </c>
    </row>
    <row r="211" spans="1:11" ht="14.4" customHeight="1" thickBot="1" x14ac:dyDescent="0.35">
      <c r="A211" s="638" t="s">
        <v>512</v>
      </c>
      <c r="B211" s="616">
        <v>0</v>
      </c>
      <c r="C211" s="616">
        <v>2135.9487800000002</v>
      </c>
      <c r="D211" s="617">
        <v>2135.9487800000002</v>
      </c>
      <c r="E211" s="626" t="s">
        <v>310</v>
      </c>
      <c r="F211" s="616">
        <v>0</v>
      </c>
      <c r="G211" s="617">
        <v>0</v>
      </c>
      <c r="H211" s="619">
        <v>113.67668</v>
      </c>
      <c r="I211" s="616">
        <v>768.42881999999997</v>
      </c>
      <c r="J211" s="617">
        <v>768.42881999999997</v>
      </c>
      <c r="K211" s="627" t="s">
        <v>342</v>
      </c>
    </row>
    <row r="212" spans="1:11" ht="14.4" customHeight="1" thickBot="1" x14ac:dyDescent="0.35">
      <c r="A212" s="637" t="s">
        <v>513</v>
      </c>
      <c r="B212" s="621">
        <v>11783.141136194101</v>
      </c>
      <c r="C212" s="621">
        <v>12383.511710000001</v>
      </c>
      <c r="D212" s="622">
        <v>600.37057380592501</v>
      </c>
      <c r="E212" s="628">
        <v>1.0509516577</v>
      </c>
      <c r="F212" s="621">
        <v>0</v>
      </c>
      <c r="G212" s="622">
        <v>0</v>
      </c>
      <c r="H212" s="624">
        <v>927.19599000000005</v>
      </c>
      <c r="I212" s="621">
        <v>5145.38</v>
      </c>
      <c r="J212" s="622">
        <v>5145.38</v>
      </c>
      <c r="K212" s="625" t="s">
        <v>342</v>
      </c>
    </row>
    <row r="213" spans="1:11" ht="14.4" customHeight="1" thickBot="1" x14ac:dyDescent="0.35">
      <c r="A213" s="638" t="s">
        <v>514</v>
      </c>
      <c r="B213" s="616">
        <v>11783.141136194101</v>
      </c>
      <c r="C213" s="616">
        <v>12383.511710000001</v>
      </c>
      <c r="D213" s="617">
        <v>600.37057380592501</v>
      </c>
      <c r="E213" s="618">
        <v>1.0509516577</v>
      </c>
      <c r="F213" s="616">
        <v>0</v>
      </c>
      <c r="G213" s="617">
        <v>0</v>
      </c>
      <c r="H213" s="619">
        <v>927.19599000000005</v>
      </c>
      <c r="I213" s="616">
        <v>5145.38</v>
      </c>
      <c r="J213" s="617">
        <v>5145.38</v>
      </c>
      <c r="K213" s="627" t="s">
        <v>342</v>
      </c>
    </row>
    <row r="214" spans="1:11" ht="14.4" customHeight="1" thickBot="1" x14ac:dyDescent="0.35">
      <c r="A214" s="642" t="s">
        <v>515</v>
      </c>
      <c r="B214" s="621">
        <v>0</v>
      </c>
      <c r="C214" s="621">
        <v>2.8908</v>
      </c>
      <c r="D214" s="622">
        <v>2.8908</v>
      </c>
      <c r="E214" s="623" t="s">
        <v>310</v>
      </c>
      <c r="F214" s="621">
        <v>0</v>
      </c>
      <c r="G214" s="622">
        <v>0</v>
      </c>
      <c r="H214" s="624">
        <v>0</v>
      </c>
      <c r="I214" s="621">
        <v>3.372E-2</v>
      </c>
      <c r="J214" s="622">
        <v>3.372E-2</v>
      </c>
      <c r="K214" s="625" t="s">
        <v>342</v>
      </c>
    </row>
    <row r="215" spans="1:11" ht="14.4" customHeight="1" thickBot="1" x14ac:dyDescent="0.35">
      <c r="A215" s="639" t="s">
        <v>516</v>
      </c>
      <c r="B215" s="621">
        <v>0</v>
      </c>
      <c r="C215" s="621">
        <v>2.8908</v>
      </c>
      <c r="D215" s="622">
        <v>2.8908</v>
      </c>
      <c r="E215" s="623" t="s">
        <v>310</v>
      </c>
      <c r="F215" s="621">
        <v>0</v>
      </c>
      <c r="G215" s="622">
        <v>0</v>
      </c>
      <c r="H215" s="624">
        <v>0</v>
      </c>
      <c r="I215" s="621">
        <v>3.372E-2</v>
      </c>
      <c r="J215" s="622">
        <v>3.372E-2</v>
      </c>
      <c r="K215" s="625" t="s">
        <v>342</v>
      </c>
    </row>
    <row r="216" spans="1:11" ht="14.4" customHeight="1" thickBot="1" x14ac:dyDescent="0.35">
      <c r="A216" s="641" t="s">
        <v>517</v>
      </c>
      <c r="B216" s="621">
        <v>0</v>
      </c>
      <c r="C216" s="621">
        <v>2.8908</v>
      </c>
      <c r="D216" s="622">
        <v>2.8908</v>
      </c>
      <c r="E216" s="623" t="s">
        <v>310</v>
      </c>
      <c r="F216" s="621">
        <v>0</v>
      </c>
      <c r="G216" s="622">
        <v>0</v>
      </c>
      <c r="H216" s="624">
        <v>0</v>
      </c>
      <c r="I216" s="621">
        <v>3.372E-2</v>
      </c>
      <c r="J216" s="622">
        <v>3.372E-2</v>
      </c>
      <c r="K216" s="625" t="s">
        <v>342</v>
      </c>
    </row>
    <row r="217" spans="1:11" ht="14.4" customHeight="1" thickBot="1" x14ac:dyDescent="0.35">
      <c r="A217" s="637" t="s">
        <v>518</v>
      </c>
      <c r="B217" s="621">
        <v>0</v>
      </c>
      <c r="C217" s="621">
        <v>2.8908</v>
      </c>
      <c r="D217" s="622">
        <v>2.8908</v>
      </c>
      <c r="E217" s="623" t="s">
        <v>310</v>
      </c>
      <c r="F217" s="621">
        <v>0</v>
      </c>
      <c r="G217" s="622">
        <v>0</v>
      </c>
      <c r="H217" s="624">
        <v>0</v>
      </c>
      <c r="I217" s="621">
        <v>3.372E-2</v>
      </c>
      <c r="J217" s="622">
        <v>3.372E-2</v>
      </c>
      <c r="K217" s="625" t="s">
        <v>342</v>
      </c>
    </row>
    <row r="218" spans="1:11" ht="14.4" customHeight="1" thickBot="1" x14ac:dyDescent="0.35">
      <c r="A218" s="638" t="s">
        <v>519</v>
      </c>
      <c r="B218" s="616">
        <v>0</v>
      </c>
      <c r="C218" s="616">
        <v>0</v>
      </c>
      <c r="D218" s="617">
        <v>0</v>
      </c>
      <c r="E218" s="626" t="s">
        <v>310</v>
      </c>
      <c r="F218" s="616">
        <v>0</v>
      </c>
      <c r="G218" s="617">
        <v>0</v>
      </c>
      <c r="H218" s="619">
        <v>0</v>
      </c>
      <c r="I218" s="616">
        <v>3.372E-2</v>
      </c>
      <c r="J218" s="617">
        <v>3.372E-2</v>
      </c>
      <c r="K218" s="627" t="s">
        <v>342</v>
      </c>
    </row>
    <row r="219" spans="1:11" ht="14.4" customHeight="1" thickBot="1" x14ac:dyDescent="0.35">
      <c r="A219" s="638" t="s">
        <v>520</v>
      </c>
      <c r="B219" s="616">
        <v>0</v>
      </c>
      <c r="C219" s="616">
        <v>2.8908</v>
      </c>
      <c r="D219" s="617">
        <v>2.8908</v>
      </c>
      <c r="E219" s="626" t="s">
        <v>342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0">
        <v>5</v>
      </c>
    </row>
    <row r="220" spans="1:11" ht="14.4" customHeight="1" thickBot="1" x14ac:dyDescent="0.35">
      <c r="A220" s="643"/>
      <c r="B220" s="616">
        <v>11980.9174192336</v>
      </c>
      <c r="C220" s="616">
        <v>5413.1814200000099</v>
      </c>
      <c r="D220" s="617">
        <v>-6567.7359992335796</v>
      </c>
      <c r="E220" s="618">
        <v>0.45181693776699999</v>
      </c>
      <c r="F220" s="616">
        <v>34727.660869874999</v>
      </c>
      <c r="G220" s="617">
        <v>14469.8586957813</v>
      </c>
      <c r="H220" s="619">
        <v>3277.9040100000002</v>
      </c>
      <c r="I220" s="616">
        <v>-6858.3008300000001</v>
      </c>
      <c r="J220" s="617">
        <v>-21328.159525781299</v>
      </c>
      <c r="K220" s="620">
        <v>-0.19748813073499999</v>
      </c>
    </row>
    <row r="221" spans="1:11" ht="14.4" customHeight="1" thickBot="1" x14ac:dyDescent="0.35">
      <c r="A221" s="644" t="s">
        <v>66</v>
      </c>
      <c r="B221" s="630">
        <v>11980.9174192336</v>
      </c>
      <c r="C221" s="630">
        <v>5413.1814200000099</v>
      </c>
      <c r="D221" s="631">
        <v>-6567.7359992335696</v>
      </c>
      <c r="E221" s="632" t="s">
        <v>310</v>
      </c>
      <c r="F221" s="630">
        <v>34727.660869874999</v>
      </c>
      <c r="G221" s="631">
        <v>14469.8586957813</v>
      </c>
      <c r="H221" s="630">
        <v>3277.9040100000002</v>
      </c>
      <c r="I221" s="630">
        <v>-6858.3008299999901</v>
      </c>
      <c r="J221" s="631">
        <v>-21328.159525781299</v>
      </c>
      <c r="K221" s="633">
        <v>-0.19748813073499999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521</v>
      </c>
      <c r="B5" s="646" t="s">
        <v>522</v>
      </c>
      <c r="C5" s="647" t="s">
        <v>523</v>
      </c>
      <c r="D5" s="647" t="s">
        <v>523</v>
      </c>
      <c r="E5" s="647"/>
      <c r="F5" s="647" t="s">
        <v>523</v>
      </c>
      <c r="G5" s="647" t="s">
        <v>523</v>
      </c>
      <c r="H5" s="647" t="s">
        <v>523</v>
      </c>
      <c r="I5" s="648" t="s">
        <v>523</v>
      </c>
      <c r="J5" s="649" t="s">
        <v>74</v>
      </c>
    </row>
    <row r="6" spans="1:10" ht="14.4" customHeight="1" x14ac:dyDescent="0.3">
      <c r="A6" s="645" t="s">
        <v>521</v>
      </c>
      <c r="B6" s="646" t="s">
        <v>318</v>
      </c>
      <c r="C6" s="647">
        <v>5246.2329300000038</v>
      </c>
      <c r="D6" s="647">
        <v>5601.1857100000034</v>
      </c>
      <c r="E6" s="647"/>
      <c r="F6" s="647">
        <v>6772.4953600000008</v>
      </c>
      <c r="G6" s="647">
        <v>6210.6697951227434</v>
      </c>
      <c r="H6" s="647">
        <v>561.82556487725742</v>
      </c>
      <c r="I6" s="648">
        <v>1.0904613485196815</v>
      </c>
      <c r="J6" s="649" t="s">
        <v>1</v>
      </c>
    </row>
    <row r="7" spans="1:10" ht="14.4" customHeight="1" x14ac:dyDescent="0.3">
      <c r="A7" s="645" t="s">
        <v>521</v>
      </c>
      <c r="B7" s="646" t="s">
        <v>319</v>
      </c>
      <c r="C7" s="647" t="s">
        <v>523</v>
      </c>
      <c r="D7" s="647">
        <v>0</v>
      </c>
      <c r="E7" s="647"/>
      <c r="F7" s="647">
        <v>419.25812999999999</v>
      </c>
      <c r="G7" s="647">
        <v>460.83346036465497</v>
      </c>
      <c r="H7" s="647">
        <v>-41.575330364654974</v>
      </c>
      <c r="I7" s="648">
        <v>0.90978230979200891</v>
      </c>
      <c r="J7" s="649" t="s">
        <v>1</v>
      </c>
    </row>
    <row r="8" spans="1:10" ht="14.4" customHeight="1" x14ac:dyDescent="0.3">
      <c r="A8" s="645" t="s">
        <v>521</v>
      </c>
      <c r="B8" s="646" t="s">
        <v>320</v>
      </c>
      <c r="C8" s="647">
        <v>439.02879999999999</v>
      </c>
      <c r="D8" s="647">
        <v>580.79467</v>
      </c>
      <c r="E8" s="647"/>
      <c r="F8" s="647">
        <v>226.40349999999998</v>
      </c>
      <c r="G8" s="647">
        <v>196.66672087894878</v>
      </c>
      <c r="H8" s="647">
        <v>29.7367791210512</v>
      </c>
      <c r="I8" s="648">
        <v>1.1512039199522457</v>
      </c>
      <c r="J8" s="649" t="s">
        <v>1</v>
      </c>
    </row>
    <row r="9" spans="1:10" ht="14.4" customHeight="1" x14ac:dyDescent="0.3">
      <c r="A9" s="645" t="s">
        <v>521</v>
      </c>
      <c r="B9" s="646" t="s">
        <v>321</v>
      </c>
      <c r="C9" s="647">
        <v>0</v>
      </c>
      <c r="D9" s="647">
        <v>0</v>
      </c>
      <c r="E9" s="647"/>
      <c r="F9" s="647" t="s">
        <v>523</v>
      </c>
      <c r="G9" s="647" t="s">
        <v>523</v>
      </c>
      <c r="H9" s="647" t="s">
        <v>523</v>
      </c>
      <c r="I9" s="648" t="s">
        <v>523</v>
      </c>
      <c r="J9" s="649" t="s">
        <v>1</v>
      </c>
    </row>
    <row r="10" spans="1:10" ht="14.4" customHeight="1" x14ac:dyDescent="0.3">
      <c r="A10" s="645" t="s">
        <v>521</v>
      </c>
      <c r="B10" s="646" t="s">
        <v>322</v>
      </c>
      <c r="C10" s="647">
        <v>341.54471999999998</v>
      </c>
      <c r="D10" s="647">
        <v>465.63018999999997</v>
      </c>
      <c r="E10" s="647"/>
      <c r="F10" s="647">
        <v>648.99260000000004</v>
      </c>
      <c r="G10" s="647">
        <v>439.16678772544827</v>
      </c>
      <c r="H10" s="647">
        <v>209.82581227455177</v>
      </c>
      <c r="I10" s="648">
        <v>1.4777816040263216</v>
      </c>
      <c r="J10" s="649" t="s">
        <v>1</v>
      </c>
    </row>
    <row r="11" spans="1:10" ht="14.4" customHeight="1" x14ac:dyDescent="0.3">
      <c r="A11" s="645" t="s">
        <v>521</v>
      </c>
      <c r="B11" s="646" t="s">
        <v>323</v>
      </c>
      <c r="C11" s="647">
        <v>21.73836</v>
      </c>
      <c r="D11" s="647">
        <v>0</v>
      </c>
      <c r="E11" s="647"/>
      <c r="F11" s="647">
        <v>58.257509999999996</v>
      </c>
      <c r="G11" s="647">
        <v>16.666671260927501</v>
      </c>
      <c r="H11" s="647">
        <v>41.590838739072495</v>
      </c>
      <c r="I11" s="648">
        <v>3.4954496364595582</v>
      </c>
      <c r="J11" s="649" t="s">
        <v>1</v>
      </c>
    </row>
    <row r="12" spans="1:10" ht="14.4" customHeight="1" x14ac:dyDescent="0.3">
      <c r="A12" s="645" t="s">
        <v>521</v>
      </c>
      <c r="B12" s="646" t="s">
        <v>324</v>
      </c>
      <c r="C12" s="647">
        <v>665.50566000000106</v>
      </c>
      <c r="D12" s="647">
        <v>404.03842000000003</v>
      </c>
      <c r="E12" s="647"/>
      <c r="F12" s="647">
        <v>677.04751999999996</v>
      </c>
      <c r="G12" s="647">
        <v>616.66683665432913</v>
      </c>
      <c r="H12" s="647">
        <v>60.380683345670832</v>
      </c>
      <c r="I12" s="648">
        <v>1.0979145946509152</v>
      </c>
      <c r="J12" s="649" t="s">
        <v>1</v>
      </c>
    </row>
    <row r="13" spans="1:10" ht="14.4" customHeight="1" x14ac:dyDescent="0.3">
      <c r="A13" s="645" t="s">
        <v>521</v>
      </c>
      <c r="B13" s="646" t="s">
        <v>325</v>
      </c>
      <c r="C13" s="647">
        <v>786.59701000000109</v>
      </c>
      <c r="D13" s="647">
        <v>654.19939999999997</v>
      </c>
      <c r="E13" s="647"/>
      <c r="F13" s="647">
        <v>1373.5898099999999</v>
      </c>
      <c r="G13" s="647">
        <v>812.47349030329178</v>
      </c>
      <c r="H13" s="647">
        <v>561.11631969670816</v>
      </c>
      <c r="I13" s="648">
        <v>1.6906272344802864</v>
      </c>
      <c r="J13" s="649" t="s">
        <v>1</v>
      </c>
    </row>
    <row r="14" spans="1:10" ht="14.4" customHeight="1" x14ac:dyDescent="0.3">
      <c r="A14" s="645" t="s">
        <v>521</v>
      </c>
      <c r="B14" s="646" t="s">
        <v>326</v>
      </c>
      <c r="C14" s="647">
        <v>288.86716000000001</v>
      </c>
      <c r="D14" s="647">
        <v>335.58529000000004</v>
      </c>
      <c r="E14" s="647"/>
      <c r="F14" s="647">
        <v>277.67331999999999</v>
      </c>
      <c r="G14" s="647">
        <v>303.33341694888747</v>
      </c>
      <c r="H14" s="647">
        <v>-25.660096948887485</v>
      </c>
      <c r="I14" s="648">
        <v>0.91540629711361055</v>
      </c>
      <c r="J14" s="649" t="s">
        <v>1</v>
      </c>
    </row>
    <row r="15" spans="1:10" ht="14.4" customHeight="1" x14ac:dyDescent="0.3">
      <c r="A15" s="645" t="s">
        <v>521</v>
      </c>
      <c r="B15" s="646" t="s">
        <v>524</v>
      </c>
      <c r="C15" s="647">
        <v>7789.5146400000058</v>
      </c>
      <c r="D15" s="647">
        <v>8041.4336800000028</v>
      </c>
      <c r="E15" s="647"/>
      <c r="F15" s="647">
        <v>10453.71775</v>
      </c>
      <c r="G15" s="647">
        <v>9056.4771792592328</v>
      </c>
      <c r="H15" s="647">
        <v>1397.240570740767</v>
      </c>
      <c r="I15" s="648">
        <v>1.1542808029087368</v>
      </c>
      <c r="J15" s="649" t="s">
        <v>525</v>
      </c>
    </row>
    <row r="17" spans="1:10" ht="14.4" customHeight="1" x14ac:dyDescent="0.3">
      <c r="A17" s="645" t="s">
        <v>521</v>
      </c>
      <c r="B17" s="646" t="s">
        <v>522</v>
      </c>
      <c r="C17" s="647" t="s">
        <v>523</v>
      </c>
      <c r="D17" s="647" t="s">
        <v>523</v>
      </c>
      <c r="E17" s="647"/>
      <c r="F17" s="647" t="s">
        <v>523</v>
      </c>
      <c r="G17" s="647" t="s">
        <v>523</v>
      </c>
      <c r="H17" s="647" t="s">
        <v>523</v>
      </c>
      <c r="I17" s="648" t="s">
        <v>523</v>
      </c>
      <c r="J17" s="649" t="s">
        <v>74</v>
      </c>
    </row>
    <row r="18" spans="1:10" ht="14.4" customHeight="1" x14ac:dyDescent="0.3">
      <c r="A18" s="645" t="s">
        <v>526</v>
      </c>
      <c r="B18" s="646" t="s">
        <v>527</v>
      </c>
      <c r="C18" s="647" t="s">
        <v>523</v>
      </c>
      <c r="D18" s="647" t="s">
        <v>523</v>
      </c>
      <c r="E18" s="647"/>
      <c r="F18" s="647" t="s">
        <v>523</v>
      </c>
      <c r="G18" s="647" t="s">
        <v>523</v>
      </c>
      <c r="H18" s="647" t="s">
        <v>523</v>
      </c>
      <c r="I18" s="648" t="s">
        <v>523</v>
      </c>
      <c r="J18" s="649" t="s">
        <v>0</v>
      </c>
    </row>
    <row r="19" spans="1:10" ht="14.4" customHeight="1" x14ac:dyDescent="0.3">
      <c r="A19" s="645" t="s">
        <v>526</v>
      </c>
      <c r="B19" s="646" t="s">
        <v>318</v>
      </c>
      <c r="C19" s="647">
        <v>3.8207300000000002</v>
      </c>
      <c r="D19" s="647">
        <v>7.734</v>
      </c>
      <c r="E19" s="647"/>
      <c r="F19" s="647">
        <v>12.807180000000001</v>
      </c>
      <c r="G19" s="647">
        <v>7.876123743431668</v>
      </c>
      <c r="H19" s="647">
        <v>4.9310562565683327</v>
      </c>
      <c r="I19" s="648">
        <v>1.6260765342444767</v>
      </c>
      <c r="J19" s="649" t="s">
        <v>1</v>
      </c>
    </row>
    <row r="20" spans="1:10" ht="14.4" customHeight="1" x14ac:dyDescent="0.3">
      <c r="A20" s="645" t="s">
        <v>526</v>
      </c>
      <c r="B20" s="646" t="s">
        <v>322</v>
      </c>
      <c r="C20" s="647">
        <v>0</v>
      </c>
      <c r="D20" s="647">
        <v>0</v>
      </c>
      <c r="E20" s="647"/>
      <c r="F20" s="647">
        <v>0</v>
      </c>
      <c r="G20" s="647">
        <v>3.6017620697191672</v>
      </c>
      <c r="H20" s="647">
        <v>-3.6017620697191672</v>
      </c>
      <c r="I20" s="648">
        <v>0</v>
      </c>
      <c r="J20" s="649" t="s">
        <v>1</v>
      </c>
    </row>
    <row r="21" spans="1:10" ht="14.4" customHeight="1" x14ac:dyDescent="0.3">
      <c r="A21" s="645" t="s">
        <v>526</v>
      </c>
      <c r="B21" s="646" t="s">
        <v>528</v>
      </c>
      <c r="C21" s="647">
        <v>3.8207300000000002</v>
      </c>
      <c r="D21" s="647">
        <v>7.734</v>
      </c>
      <c r="E21" s="647"/>
      <c r="F21" s="647">
        <v>12.807180000000001</v>
      </c>
      <c r="G21" s="647">
        <v>11.477885813150834</v>
      </c>
      <c r="H21" s="647">
        <v>1.3292941868491663</v>
      </c>
      <c r="I21" s="648">
        <v>1.1158135050730442</v>
      </c>
      <c r="J21" s="649" t="s">
        <v>529</v>
      </c>
    </row>
    <row r="22" spans="1:10" ht="14.4" customHeight="1" x14ac:dyDescent="0.3">
      <c r="A22" s="645" t="s">
        <v>523</v>
      </c>
      <c r="B22" s="646" t="s">
        <v>523</v>
      </c>
      <c r="C22" s="647" t="s">
        <v>523</v>
      </c>
      <c r="D22" s="647" t="s">
        <v>523</v>
      </c>
      <c r="E22" s="647"/>
      <c r="F22" s="647" t="s">
        <v>523</v>
      </c>
      <c r="G22" s="647" t="s">
        <v>523</v>
      </c>
      <c r="H22" s="647" t="s">
        <v>523</v>
      </c>
      <c r="I22" s="648" t="s">
        <v>523</v>
      </c>
      <c r="J22" s="649" t="s">
        <v>530</v>
      </c>
    </row>
    <row r="23" spans="1:10" ht="14.4" customHeight="1" x14ac:dyDescent="0.3">
      <c r="A23" s="645" t="s">
        <v>531</v>
      </c>
      <c r="B23" s="646" t="s">
        <v>532</v>
      </c>
      <c r="C23" s="647" t="s">
        <v>523</v>
      </c>
      <c r="D23" s="647" t="s">
        <v>523</v>
      </c>
      <c r="E23" s="647"/>
      <c r="F23" s="647" t="s">
        <v>523</v>
      </c>
      <c r="G23" s="647" t="s">
        <v>523</v>
      </c>
      <c r="H23" s="647" t="s">
        <v>523</v>
      </c>
      <c r="I23" s="648" t="s">
        <v>523</v>
      </c>
      <c r="J23" s="649" t="s">
        <v>0</v>
      </c>
    </row>
    <row r="24" spans="1:10" ht="14.4" customHeight="1" x14ac:dyDescent="0.3">
      <c r="A24" s="645" t="s">
        <v>531</v>
      </c>
      <c r="B24" s="646" t="s">
        <v>318</v>
      </c>
      <c r="C24" s="647">
        <v>2758.3247600000022</v>
      </c>
      <c r="D24" s="647">
        <v>2891.3616800000009</v>
      </c>
      <c r="E24" s="647"/>
      <c r="F24" s="647">
        <v>3673.991</v>
      </c>
      <c r="G24" s="647">
        <v>3417.9176088347795</v>
      </c>
      <c r="H24" s="647">
        <v>256.07339116522053</v>
      </c>
      <c r="I24" s="648">
        <v>1.0749208788717759</v>
      </c>
      <c r="J24" s="649" t="s">
        <v>1</v>
      </c>
    </row>
    <row r="25" spans="1:10" ht="14.4" customHeight="1" x14ac:dyDescent="0.3">
      <c r="A25" s="645" t="s">
        <v>531</v>
      </c>
      <c r="B25" s="646" t="s">
        <v>319</v>
      </c>
      <c r="C25" s="647" t="s">
        <v>523</v>
      </c>
      <c r="D25" s="647">
        <v>0</v>
      </c>
      <c r="E25" s="647"/>
      <c r="F25" s="647">
        <v>419.25812999999999</v>
      </c>
      <c r="G25" s="647">
        <v>460.13001410564164</v>
      </c>
      <c r="H25" s="647">
        <v>-40.871884105641641</v>
      </c>
      <c r="I25" s="648">
        <v>0.91117318398565095</v>
      </c>
      <c r="J25" s="649" t="s">
        <v>1</v>
      </c>
    </row>
    <row r="26" spans="1:10" ht="14.4" customHeight="1" x14ac:dyDescent="0.3">
      <c r="A26" s="645" t="s">
        <v>531</v>
      </c>
      <c r="B26" s="646" t="s">
        <v>320</v>
      </c>
      <c r="C26" s="647">
        <v>439.02879999999999</v>
      </c>
      <c r="D26" s="647">
        <v>579.12279999999998</v>
      </c>
      <c r="E26" s="647"/>
      <c r="F26" s="647">
        <v>226.40349999999998</v>
      </c>
      <c r="G26" s="647">
        <v>196.66672087894878</v>
      </c>
      <c r="H26" s="647">
        <v>29.7367791210512</v>
      </c>
      <c r="I26" s="648">
        <v>1.1512039199522457</v>
      </c>
      <c r="J26" s="649" t="s">
        <v>1</v>
      </c>
    </row>
    <row r="27" spans="1:10" ht="14.4" customHeight="1" x14ac:dyDescent="0.3">
      <c r="A27" s="645" t="s">
        <v>531</v>
      </c>
      <c r="B27" s="646" t="s">
        <v>321</v>
      </c>
      <c r="C27" s="647">
        <v>0</v>
      </c>
      <c r="D27" s="647">
        <v>0</v>
      </c>
      <c r="E27" s="647"/>
      <c r="F27" s="647" t="s">
        <v>523</v>
      </c>
      <c r="G27" s="647" t="s">
        <v>523</v>
      </c>
      <c r="H27" s="647" t="s">
        <v>523</v>
      </c>
      <c r="I27" s="648" t="s">
        <v>523</v>
      </c>
      <c r="J27" s="649" t="s">
        <v>1</v>
      </c>
    </row>
    <row r="28" spans="1:10" ht="14.4" customHeight="1" x14ac:dyDescent="0.3">
      <c r="A28" s="645" t="s">
        <v>531</v>
      </c>
      <c r="B28" s="646" t="s">
        <v>322</v>
      </c>
      <c r="C28" s="647">
        <v>341.54471999999998</v>
      </c>
      <c r="D28" s="647">
        <v>465.63018999999997</v>
      </c>
      <c r="E28" s="647"/>
      <c r="F28" s="647">
        <v>648.99260000000004</v>
      </c>
      <c r="G28" s="647">
        <v>435.56502565572913</v>
      </c>
      <c r="H28" s="647">
        <v>213.42757434427091</v>
      </c>
      <c r="I28" s="648">
        <v>1.4900016341370903</v>
      </c>
      <c r="J28" s="649" t="s">
        <v>1</v>
      </c>
    </row>
    <row r="29" spans="1:10" ht="14.4" customHeight="1" x14ac:dyDescent="0.3">
      <c r="A29" s="645" t="s">
        <v>531</v>
      </c>
      <c r="B29" s="646" t="s">
        <v>323</v>
      </c>
      <c r="C29" s="647">
        <v>21.73836</v>
      </c>
      <c r="D29" s="647">
        <v>0</v>
      </c>
      <c r="E29" s="647"/>
      <c r="F29" s="647">
        <v>58.257509999999996</v>
      </c>
      <c r="G29" s="647">
        <v>16.666671260927501</v>
      </c>
      <c r="H29" s="647">
        <v>41.590838739072495</v>
      </c>
      <c r="I29" s="648">
        <v>3.4954496364595582</v>
      </c>
      <c r="J29" s="649" t="s">
        <v>1</v>
      </c>
    </row>
    <row r="30" spans="1:10" ht="14.4" customHeight="1" x14ac:dyDescent="0.3">
      <c r="A30" s="645" t="s">
        <v>531</v>
      </c>
      <c r="B30" s="646" t="s">
        <v>324</v>
      </c>
      <c r="C30" s="647">
        <v>665.50566000000106</v>
      </c>
      <c r="D30" s="647">
        <v>404.03842000000003</v>
      </c>
      <c r="E30" s="647"/>
      <c r="F30" s="647">
        <v>677.04751999999996</v>
      </c>
      <c r="G30" s="647">
        <v>616.66683665432913</v>
      </c>
      <c r="H30" s="647">
        <v>60.380683345670832</v>
      </c>
      <c r="I30" s="648">
        <v>1.0979145946509152</v>
      </c>
      <c r="J30" s="649" t="s">
        <v>1</v>
      </c>
    </row>
    <row r="31" spans="1:10" ht="14.4" customHeight="1" x14ac:dyDescent="0.3">
      <c r="A31" s="645" t="s">
        <v>531</v>
      </c>
      <c r="B31" s="646" t="s">
        <v>325</v>
      </c>
      <c r="C31" s="647">
        <v>786.59701000000109</v>
      </c>
      <c r="D31" s="647">
        <v>654.19939999999997</v>
      </c>
      <c r="E31" s="647"/>
      <c r="F31" s="647">
        <v>1373.5898099999999</v>
      </c>
      <c r="G31" s="647">
        <v>812.47349030329178</v>
      </c>
      <c r="H31" s="647">
        <v>561.11631969670816</v>
      </c>
      <c r="I31" s="648">
        <v>1.6906272344802864</v>
      </c>
      <c r="J31" s="649" t="s">
        <v>1</v>
      </c>
    </row>
    <row r="32" spans="1:10" ht="14.4" customHeight="1" x14ac:dyDescent="0.3">
      <c r="A32" s="645" t="s">
        <v>531</v>
      </c>
      <c r="B32" s="646" t="s">
        <v>326</v>
      </c>
      <c r="C32" s="647">
        <v>74.568120000000008</v>
      </c>
      <c r="D32" s="647">
        <v>84.935460000000006</v>
      </c>
      <c r="E32" s="647"/>
      <c r="F32" s="647">
        <v>88.152339999999995</v>
      </c>
      <c r="G32" s="647">
        <v>82.79546932216499</v>
      </c>
      <c r="H32" s="647">
        <v>5.3568706778350048</v>
      </c>
      <c r="I32" s="648">
        <v>1.0647000460495117</v>
      </c>
      <c r="J32" s="649" t="s">
        <v>1</v>
      </c>
    </row>
    <row r="33" spans="1:10" ht="14.4" customHeight="1" x14ac:dyDescent="0.3">
      <c r="A33" s="645" t="s">
        <v>531</v>
      </c>
      <c r="B33" s="646" t="s">
        <v>533</v>
      </c>
      <c r="C33" s="647">
        <v>5087.3074300000044</v>
      </c>
      <c r="D33" s="647">
        <v>5079.2879500000008</v>
      </c>
      <c r="E33" s="647"/>
      <c r="F33" s="647">
        <v>7165.6924100000006</v>
      </c>
      <c r="G33" s="647">
        <v>6038.8818370158133</v>
      </c>
      <c r="H33" s="647">
        <v>1126.8105729841873</v>
      </c>
      <c r="I33" s="648">
        <v>1.1865925850837669</v>
      </c>
      <c r="J33" s="649" t="s">
        <v>529</v>
      </c>
    </row>
    <row r="34" spans="1:10" ht="14.4" customHeight="1" x14ac:dyDescent="0.3">
      <c r="A34" s="645" t="s">
        <v>523</v>
      </c>
      <c r="B34" s="646" t="s">
        <v>523</v>
      </c>
      <c r="C34" s="647" t="s">
        <v>523</v>
      </c>
      <c r="D34" s="647" t="s">
        <v>523</v>
      </c>
      <c r="E34" s="647"/>
      <c r="F34" s="647" t="s">
        <v>523</v>
      </c>
      <c r="G34" s="647" t="s">
        <v>523</v>
      </c>
      <c r="H34" s="647" t="s">
        <v>523</v>
      </c>
      <c r="I34" s="648" t="s">
        <v>523</v>
      </c>
      <c r="J34" s="649" t="s">
        <v>530</v>
      </c>
    </row>
    <row r="35" spans="1:10" ht="14.4" customHeight="1" x14ac:dyDescent="0.3">
      <c r="A35" s="645" t="s">
        <v>534</v>
      </c>
      <c r="B35" s="646" t="s">
        <v>535</v>
      </c>
      <c r="C35" s="647" t="s">
        <v>523</v>
      </c>
      <c r="D35" s="647" t="s">
        <v>523</v>
      </c>
      <c r="E35" s="647"/>
      <c r="F35" s="647" t="s">
        <v>523</v>
      </c>
      <c r="G35" s="647" t="s">
        <v>523</v>
      </c>
      <c r="H35" s="647" t="s">
        <v>523</v>
      </c>
      <c r="I35" s="648" t="s">
        <v>523</v>
      </c>
      <c r="J35" s="649" t="s">
        <v>0</v>
      </c>
    </row>
    <row r="36" spans="1:10" ht="14.4" customHeight="1" x14ac:dyDescent="0.3">
      <c r="A36" s="645" t="s">
        <v>534</v>
      </c>
      <c r="B36" s="646" t="s">
        <v>318</v>
      </c>
      <c r="C36" s="647">
        <v>1172.631550000001</v>
      </c>
      <c r="D36" s="647">
        <v>1320.6489700000011</v>
      </c>
      <c r="E36" s="647"/>
      <c r="F36" s="647">
        <v>1372.0497</v>
      </c>
      <c r="G36" s="647">
        <v>1325.4301406304919</v>
      </c>
      <c r="H36" s="647">
        <v>46.619559369508124</v>
      </c>
      <c r="I36" s="648">
        <v>1.0351731546917529</v>
      </c>
      <c r="J36" s="649" t="s">
        <v>1</v>
      </c>
    </row>
    <row r="37" spans="1:10" ht="14.4" customHeight="1" x14ac:dyDescent="0.3">
      <c r="A37" s="645" t="s">
        <v>534</v>
      </c>
      <c r="B37" s="646" t="s">
        <v>320</v>
      </c>
      <c r="C37" s="647">
        <v>0</v>
      </c>
      <c r="D37" s="647" t="s">
        <v>523</v>
      </c>
      <c r="E37" s="647"/>
      <c r="F37" s="647" t="s">
        <v>523</v>
      </c>
      <c r="G37" s="647" t="s">
        <v>523</v>
      </c>
      <c r="H37" s="647" t="s">
        <v>523</v>
      </c>
      <c r="I37" s="648" t="s">
        <v>523</v>
      </c>
      <c r="J37" s="649" t="s">
        <v>1</v>
      </c>
    </row>
    <row r="38" spans="1:10" ht="14.4" customHeight="1" x14ac:dyDescent="0.3">
      <c r="A38" s="645" t="s">
        <v>534</v>
      </c>
      <c r="B38" s="646" t="s">
        <v>326</v>
      </c>
      <c r="C38" s="647">
        <v>214.29903999999999</v>
      </c>
      <c r="D38" s="647">
        <v>248.99383</v>
      </c>
      <c r="E38" s="647"/>
      <c r="F38" s="647">
        <v>188.27897999999999</v>
      </c>
      <c r="G38" s="647">
        <v>219.12533755018458</v>
      </c>
      <c r="H38" s="647">
        <v>-30.846357550184592</v>
      </c>
      <c r="I38" s="648">
        <v>0.85922961764693195</v>
      </c>
      <c r="J38" s="649" t="s">
        <v>1</v>
      </c>
    </row>
    <row r="39" spans="1:10" ht="14.4" customHeight="1" x14ac:dyDescent="0.3">
      <c r="A39" s="645" t="s">
        <v>534</v>
      </c>
      <c r="B39" s="646" t="s">
        <v>536</v>
      </c>
      <c r="C39" s="647">
        <v>1386.9305900000008</v>
      </c>
      <c r="D39" s="647">
        <v>1569.642800000001</v>
      </c>
      <c r="E39" s="647"/>
      <c r="F39" s="647">
        <v>1560.3286800000001</v>
      </c>
      <c r="G39" s="647">
        <v>1544.5554781806766</v>
      </c>
      <c r="H39" s="647">
        <v>15.773201819323504</v>
      </c>
      <c r="I39" s="648">
        <v>1.0102121303133136</v>
      </c>
      <c r="J39" s="649" t="s">
        <v>529</v>
      </c>
    </row>
    <row r="40" spans="1:10" ht="14.4" customHeight="1" x14ac:dyDescent="0.3">
      <c r="A40" s="645" t="s">
        <v>523</v>
      </c>
      <c r="B40" s="646" t="s">
        <v>523</v>
      </c>
      <c r="C40" s="647" t="s">
        <v>523</v>
      </c>
      <c r="D40" s="647" t="s">
        <v>523</v>
      </c>
      <c r="E40" s="647"/>
      <c r="F40" s="647" t="s">
        <v>523</v>
      </c>
      <c r="G40" s="647" t="s">
        <v>523</v>
      </c>
      <c r="H40" s="647" t="s">
        <v>523</v>
      </c>
      <c r="I40" s="648" t="s">
        <v>523</v>
      </c>
      <c r="J40" s="649" t="s">
        <v>530</v>
      </c>
    </row>
    <row r="41" spans="1:10" ht="14.4" customHeight="1" x14ac:dyDescent="0.3">
      <c r="A41" s="645" t="s">
        <v>537</v>
      </c>
      <c r="B41" s="646" t="s">
        <v>538</v>
      </c>
      <c r="C41" s="647" t="s">
        <v>523</v>
      </c>
      <c r="D41" s="647" t="s">
        <v>523</v>
      </c>
      <c r="E41" s="647"/>
      <c r="F41" s="647" t="s">
        <v>523</v>
      </c>
      <c r="G41" s="647" t="s">
        <v>523</v>
      </c>
      <c r="H41" s="647" t="s">
        <v>523</v>
      </c>
      <c r="I41" s="648" t="s">
        <v>523</v>
      </c>
      <c r="J41" s="649" t="s">
        <v>0</v>
      </c>
    </row>
    <row r="42" spans="1:10" ht="14.4" customHeight="1" x14ac:dyDescent="0.3">
      <c r="A42" s="645" t="s">
        <v>537</v>
      </c>
      <c r="B42" s="646" t="s">
        <v>318</v>
      </c>
      <c r="C42" s="647">
        <v>1145.0982900000008</v>
      </c>
      <c r="D42" s="647">
        <v>1074.435300000001</v>
      </c>
      <c r="E42" s="647"/>
      <c r="F42" s="647">
        <v>1395.8347200000003</v>
      </c>
      <c r="G42" s="647">
        <v>1195.2209082875543</v>
      </c>
      <c r="H42" s="647">
        <v>200.61381171244602</v>
      </c>
      <c r="I42" s="648">
        <v>1.1678466384928576</v>
      </c>
      <c r="J42" s="649" t="s">
        <v>1</v>
      </c>
    </row>
    <row r="43" spans="1:10" ht="14.4" customHeight="1" x14ac:dyDescent="0.3">
      <c r="A43" s="645" t="s">
        <v>537</v>
      </c>
      <c r="B43" s="646" t="s">
        <v>319</v>
      </c>
      <c r="C43" s="647" t="s">
        <v>523</v>
      </c>
      <c r="D43" s="647">
        <v>0</v>
      </c>
      <c r="E43" s="647"/>
      <c r="F43" s="647">
        <v>0</v>
      </c>
      <c r="G43" s="647">
        <v>0.70344625901333335</v>
      </c>
      <c r="H43" s="647">
        <v>-0.70344625901333335</v>
      </c>
      <c r="I43" s="648">
        <v>0</v>
      </c>
      <c r="J43" s="649" t="s">
        <v>1</v>
      </c>
    </row>
    <row r="44" spans="1:10" ht="14.4" customHeight="1" x14ac:dyDescent="0.3">
      <c r="A44" s="645" t="s">
        <v>537</v>
      </c>
      <c r="B44" s="646" t="s">
        <v>320</v>
      </c>
      <c r="C44" s="647">
        <v>0</v>
      </c>
      <c r="D44" s="647">
        <v>1.67187</v>
      </c>
      <c r="E44" s="647"/>
      <c r="F44" s="647">
        <v>0</v>
      </c>
      <c r="G44" s="647">
        <v>0</v>
      </c>
      <c r="H44" s="647">
        <v>0</v>
      </c>
      <c r="I44" s="648" t="s">
        <v>523</v>
      </c>
      <c r="J44" s="649" t="s">
        <v>1</v>
      </c>
    </row>
    <row r="45" spans="1:10" ht="14.4" customHeight="1" x14ac:dyDescent="0.3">
      <c r="A45" s="645" t="s">
        <v>537</v>
      </c>
      <c r="B45" s="646" t="s">
        <v>326</v>
      </c>
      <c r="C45" s="647">
        <v>0</v>
      </c>
      <c r="D45" s="647">
        <v>0</v>
      </c>
      <c r="E45" s="647"/>
      <c r="F45" s="647" t="s">
        <v>523</v>
      </c>
      <c r="G45" s="647" t="s">
        <v>523</v>
      </c>
      <c r="H45" s="647" t="s">
        <v>523</v>
      </c>
      <c r="I45" s="648" t="s">
        <v>523</v>
      </c>
      <c r="J45" s="649" t="s">
        <v>1</v>
      </c>
    </row>
    <row r="46" spans="1:10" ht="14.4" customHeight="1" x14ac:dyDescent="0.3">
      <c r="A46" s="645" t="s">
        <v>537</v>
      </c>
      <c r="B46" s="646" t="s">
        <v>539</v>
      </c>
      <c r="C46" s="647">
        <v>1145.0982900000008</v>
      </c>
      <c r="D46" s="647">
        <v>1076.1071700000009</v>
      </c>
      <c r="E46" s="647"/>
      <c r="F46" s="647">
        <v>1395.8347200000003</v>
      </c>
      <c r="G46" s="647">
        <v>1195.9243545465677</v>
      </c>
      <c r="H46" s="647">
        <v>199.91036545343263</v>
      </c>
      <c r="I46" s="648">
        <v>1.1671597076298594</v>
      </c>
      <c r="J46" s="649" t="s">
        <v>529</v>
      </c>
    </row>
    <row r="47" spans="1:10" ht="14.4" customHeight="1" x14ac:dyDescent="0.3">
      <c r="A47" s="645" t="s">
        <v>523</v>
      </c>
      <c r="B47" s="646" t="s">
        <v>523</v>
      </c>
      <c r="C47" s="647" t="s">
        <v>523</v>
      </c>
      <c r="D47" s="647" t="s">
        <v>523</v>
      </c>
      <c r="E47" s="647"/>
      <c r="F47" s="647" t="s">
        <v>523</v>
      </c>
      <c r="G47" s="647" t="s">
        <v>523</v>
      </c>
      <c r="H47" s="647" t="s">
        <v>523</v>
      </c>
      <c r="I47" s="648" t="s">
        <v>523</v>
      </c>
      <c r="J47" s="649" t="s">
        <v>530</v>
      </c>
    </row>
    <row r="48" spans="1:10" ht="14.4" customHeight="1" x14ac:dyDescent="0.3">
      <c r="A48" s="645" t="s">
        <v>540</v>
      </c>
      <c r="B48" s="646" t="s">
        <v>541</v>
      </c>
      <c r="C48" s="647" t="s">
        <v>523</v>
      </c>
      <c r="D48" s="647" t="s">
        <v>523</v>
      </c>
      <c r="E48" s="647"/>
      <c r="F48" s="647" t="s">
        <v>523</v>
      </c>
      <c r="G48" s="647" t="s">
        <v>523</v>
      </c>
      <c r="H48" s="647" t="s">
        <v>523</v>
      </c>
      <c r="I48" s="648" t="s">
        <v>523</v>
      </c>
      <c r="J48" s="649" t="s">
        <v>0</v>
      </c>
    </row>
    <row r="49" spans="1:10" ht="14.4" customHeight="1" x14ac:dyDescent="0.3">
      <c r="A49" s="645" t="s">
        <v>540</v>
      </c>
      <c r="B49" s="646" t="s">
        <v>318</v>
      </c>
      <c r="C49" s="647">
        <v>60.247639999999997</v>
      </c>
      <c r="D49" s="647">
        <v>78.53604</v>
      </c>
      <c r="E49" s="647"/>
      <c r="F49" s="647">
        <v>85.007080000000002</v>
      </c>
      <c r="G49" s="647">
        <v>71.899440387114993</v>
      </c>
      <c r="H49" s="647">
        <v>13.107639612885009</v>
      </c>
      <c r="I49" s="648">
        <v>1.1823051687511328</v>
      </c>
      <c r="J49" s="649" t="s">
        <v>1</v>
      </c>
    </row>
    <row r="50" spans="1:10" ht="14.4" customHeight="1" x14ac:dyDescent="0.3">
      <c r="A50" s="645" t="s">
        <v>540</v>
      </c>
      <c r="B50" s="646" t="s">
        <v>326</v>
      </c>
      <c r="C50" s="647">
        <v>0</v>
      </c>
      <c r="D50" s="647">
        <v>1.6559999999999999</v>
      </c>
      <c r="E50" s="647"/>
      <c r="F50" s="647">
        <v>1.242</v>
      </c>
      <c r="G50" s="647">
        <v>1.4126100765379166</v>
      </c>
      <c r="H50" s="647">
        <v>-0.1706100765379166</v>
      </c>
      <c r="I50" s="648">
        <v>0.87922351725250691</v>
      </c>
      <c r="J50" s="649" t="s">
        <v>1</v>
      </c>
    </row>
    <row r="51" spans="1:10" ht="14.4" customHeight="1" x14ac:dyDescent="0.3">
      <c r="A51" s="645" t="s">
        <v>540</v>
      </c>
      <c r="B51" s="646" t="s">
        <v>542</v>
      </c>
      <c r="C51" s="647">
        <v>60.247639999999997</v>
      </c>
      <c r="D51" s="647">
        <v>80.192040000000006</v>
      </c>
      <c r="E51" s="647"/>
      <c r="F51" s="647">
        <v>86.249080000000006</v>
      </c>
      <c r="G51" s="647">
        <v>73.312050463652909</v>
      </c>
      <c r="H51" s="647">
        <v>12.937029536347097</v>
      </c>
      <c r="I51" s="648">
        <v>1.1764652530454198</v>
      </c>
      <c r="J51" s="649" t="s">
        <v>529</v>
      </c>
    </row>
    <row r="52" spans="1:10" ht="14.4" customHeight="1" x14ac:dyDescent="0.3">
      <c r="A52" s="645" t="s">
        <v>523</v>
      </c>
      <c r="B52" s="646" t="s">
        <v>523</v>
      </c>
      <c r="C52" s="647" t="s">
        <v>523</v>
      </c>
      <c r="D52" s="647" t="s">
        <v>523</v>
      </c>
      <c r="E52" s="647"/>
      <c r="F52" s="647" t="s">
        <v>523</v>
      </c>
      <c r="G52" s="647" t="s">
        <v>523</v>
      </c>
      <c r="H52" s="647" t="s">
        <v>523</v>
      </c>
      <c r="I52" s="648" t="s">
        <v>523</v>
      </c>
      <c r="J52" s="649" t="s">
        <v>530</v>
      </c>
    </row>
    <row r="53" spans="1:10" ht="14.4" customHeight="1" x14ac:dyDescent="0.3">
      <c r="A53" s="645" t="s">
        <v>543</v>
      </c>
      <c r="B53" s="646" t="s">
        <v>544</v>
      </c>
      <c r="C53" s="647" t="s">
        <v>523</v>
      </c>
      <c r="D53" s="647" t="s">
        <v>523</v>
      </c>
      <c r="E53" s="647"/>
      <c r="F53" s="647" t="s">
        <v>523</v>
      </c>
      <c r="G53" s="647" t="s">
        <v>523</v>
      </c>
      <c r="H53" s="647" t="s">
        <v>523</v>
      </c>
      <c r="I53" s="648" t="s">
        <v>523</v>
      </c>
      <c r="J53" s="649" t="s">
        <v>0</v>
      </c>
    </row>
    <row r="54" spans="1:10" ht="14.4" customHeight="1" x14ac:dyDescent="0.3">
      <c r="A54" s="645" t="s">
        <v>543</v>
      </c>
      <c r="B54" s="646" t="s">
        <v>318</v>
      </c>
      <c r="C54" s="647">
        <v>106.10996</v>
      </c>
      <c r="D54" s="647">
        <v>228.46972</v>
      </c>
      <c r="E54" s="647"/>
      <c r="F54" s="647">
        <v>232.80568</v>
      </c>
      <c r="G54" s="647">
        <v>192.32557323937127</v>
      </c>
      <c r="H54" s="647">
        <v>40.480106760628729</v>
      </c>
      <c r="I54" s="648">
        <v>1.2104769848274237</v>
      </c>
      <c r="J54" s="649" t="s">
        <v>1</v>
      </c>
    </row>
    <row r="55" spans="1:10" ht="14.4" customHeight="1" x14ac:dyDescent="0.3">
      <c r="A55" s="645" t="s">
        <v>543</v>
      </c>
      <c r="B55" s="646" t="s">
        <v>545</v>
      </c>
      <c r="C55" s="647">
        <v>106.10996</v>
      </c>
      <c r="D55" s="647">
        <v>228.46972</v>
      </c>
      <c r="E55" s="647"/>
      <c r="F55" s="647">
        <v>232.80568</v>
      </c>
      <c r="G55" s="647">
        <v>192.32557323937127</v>
      </c>
      <c r="H55" s="647">
        <v>40.480106760628729</v>
      </c>
      <c r="I55" s="648">
        <v>1.2104769848274237</v>
      </c>
      <c r="J55" s="649" t="s">
        <v>529</v>
      </c>
    </row>
    <row r="56" spans="1:10" ht="14.4" customHeight="1" x14ac:dyDescent="0.3">
      <c r="A56" s="645" t="s">
        <v>523</v>
      </c>
      <c r="B56" s="646" t="s">
        <v>523</v>
      </c>
      <c r="C56" s="647" t="s">
        <v>523</v>
      </c>
      <c r="D56" s="647" t="s">
        <v>523</v>
      </c>
      <c r="E56" s="647"/>
      <c r="F56" s="647" t="s">
        <v>523</v>
      </c>
      <c r="G56" s="647" t="s">
        <v>523</v>
      </c>
      <c r="H56" s="647" t="s">
        <v>523</v>
      </c>
      <c r="I56" s="648" t="s">
        <v>523</v>
      </c>
      <c r="J56" s="649" t="s">
        <v>530</v>
      </c>
    </row>
    <row r="57" spans="1:10" ht="14.4" customHeight="1" x14ac:dyDescent="0.3">
      <c r="A57" s="645" t="s">
        <v>546</v>
      </c>
      <c r="B57" s="646" t="s">
        <v>547</v>
      </c>
      <c r="C57" s="647" t="s">
        <v>523</v>
      </c>
      <c r="D57" s="647" t="s">
        <v>523</v>
      </c>
      <c r="E57" s="647"/>
      <c r="F57" s="647" t="s">
        <v>523</v>
      </c>
      <c r="G57" s="647" t="s">
        <v>523</v>
      </c>
      <c r="H57" s="647" t="s">
        <v>523</v>
      </c>
      <c r="I57" s="648" t="s">
        <v>523</v>
      </c>
      <c r="J57" s="649" t="s">
        <v>0</v>
      </c>
    </row>
    <row r="58" spans="1:10" ht="14.4" customHeight="1" x14ac:dyDescent="0.3">
      <c r="A58" s="645" t="s">
        <v>546</v>
      </c>
      <c r="B58" s="646" t="s">
        <v>318</v>
      </c>
      <c r="C58" s="647">
        <v>0</v>
      </c>
      <c r="D58" s="647" t="s">
        <v>523</v>
      </c>
      <c r="E58" s="647"/>
      <c r="F58" s="647" t="s">
        <v>523</v>
      </c>
      <c r="G58" s="647" t="s">
        <v>523</v>
      </c>
      <c r="H58" s="647" t="s">
        <v>523</v>
      </c>
      <c r="I58" s="648" t="s">
        <v>523</v>
      </c>
      <c r="J58" s="649" t="s">
        <v>1</v>
      </c>
    </row>
    <row r="59" spans="1:10" ht="14.4" customHeight="1" x14ac:dyDescent="0.3">
      <c r="A59" s="645" t="s">
        <v>546</v>
      </c>
      <c r="B59" s="646" t="s">
        <v>548</v>
      </c>
      <c r="C59" s="647">
        <v>0</v>
      </c>
      <c r="D59" s="647" t="s">
        <v>523</v>
      </c>
      <c r="E59" s="647"/>
      <c r="F59" s="647" t="s">
        <v>523</v>
      </c>
      <c r="G59" s="647" t="s">
        <v>523</v>
      </c>
      <c r="H59" s="647" t="s">
        <v>523</v>
      </c>
      <c r="I59" s="648" t="s">
        <v>523</v>
      </c>
      <c r="J59" s="649" t="s">
        <v>529</v>
      </c>
    </row>
    <row r="60" spans="1:10" ht="14.4" customHeight="1" x14ac:dyDescent="0.3">
      <c r="A60" s="645" t="s">
        <v>523</v>
      </c>
      <c r="B60" s="646" t="s">
        <v>523</v>
      </c>
      <c r="C60" s="647" t="s">
        <v>523</v>
      </c>
      <c r="D60" s="647" t="s">
        <v>523</v>
      </c>
      <c r="E60" s="647"/>
      <c r="F60" s="647" t="s">
        <v>523</v>
      </c>
      <c r="G60" s="647" t="s">
        <v>523</v>
      </c>
      <c r="H60" s="647" t="s">
        <v>523</v>
      </c>
      <c r="I60" s="648" t="s">
        <v>523</v>
      </c>
      <c r="J60" s="649" t="s">
        <v>530</v>
      </c>
    </row>
    <row r="61" spans="1:10" ht="14.4" customHeight="1" x14ac:dyDescent="0.3">
      <c r="A61" s="645" t="s">
        <v>521</v>
      </c>
      <c r="B61" s="646" t="s">
        <v>524</v>
      </c>
      <c r="C61" s="647">
        <v>7789.5146400000049</v>
      </c>
      <c r="D61" s="647">
        <v>8041.4336800000037</v>
      </c>
      <c r="E61" s="647"/>
      <c r="F61" s="647">
        <v>10453.71775</v>
      </c>
      <c r="G61" s="647">
        <v>9056.477179259231</v>
      </c>
      <c r="H61" s="647">
        <v>1397.2405707407688</v>
      </c>
      <c r="I61" s="648">
        <v>1.154280802908737</v>
      </c>
      <c r="J61" s="649" t="s">
        <v>525</v>
      </c>
    </row>
  </sheetData>
  <mergeCells count="3">
    <mergeCell ref="F3:I3"/>
    <mergeCell ref="C4:D4"/>
    <mergeCell ref="A1:I1"/>
  </mergeCells>
  <conditionalFormatting sqref="F16 F62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61">
    <cfRule type="expression" dxfId="67" priority="5">
      <formula>$H17&gt;0</formula>
    </cfRule>
  </conditionalFormatting>
  <conditionalFormatting sqref="A17:A61">
    <cfRule type="expression" dxfId="66" priority="2">
      <formula>AND($J17&lt;&gt;"mezeraKL",$J17&lt;&gt;"")</formula>
    </cfRule>
  </conditionalFormatting>
  <conditionalFormatting sqref="I17:I61">
    <cfRule type="expression" dxfId="65" priority="6">
      <formula>$I17&gt;1</formula>
    </cfRule>
  </conditionalFormatting>
  <conditionalFormatting sqref="B17:B61">
    <cfRule type="expression" dxfId="64" priority="1">
      <formula>OR($J17="NS",$J17="SumaNS",$J17="Účet")</formula>
    </cfRule>
  </conditionalFormatting>
  <conditionalFormatting sqref="A17:D61 F17:I61">
    <cfRule type="expression" dxfId="63" priority="8">
      <formula>AND($J17&lt;&gt;"",$J17&lt;&gt;"mezeraKL")</formula>
    </cfRule>
  </conditionalFormatting>
  <conditionalFormatting sqref="B17:D61 F17:I61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324.90665103617897</v>
      </c>
      <c r="M3" s="207">
        <f>SUBTOTAL(9,M5:M1048576)</f>
        <v>34307.510700000006</v>
      </c>
      <c r="N3" s="208">
        <f>SUBTOTAL(9,N5:N1048576)</f>
        <v>11146738.406924877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521</v>
      </c>
      <c r="B5" s="656" t="s">
        <v>2285</v>
      </c>
      <c r="C5" s="657" t="s">
        <v>526</v>
      </c>
      <c r="D5" s="658" t="s">
        <v>2286</v>
      </c>
      <c r="E5" s="657" t="s">
        <v>549</v>
      </c>
      <c r="F5" s="658" t="s">
        <v>2292</v>
      </c>
      <c r="G5" s="657" t="s">
        <v>550</v>
      </c>
      <c r="H5" s="657" t="s">
        <v>551</v>
      </c>
      <c r="I5" s="657" t="s">
        <v>552</v>
      </c>
      <c r="J5" s="657" t="s">
        <v>553</v>
      </c>
      <c r="K5" s="657" t="s">
        <v>554</v>
      </c>
      <c r="L5" s="659">
        <v>96.819999999999979</v>
      </c>
      <c r="M5" s="659">
        <v>3</v>
      </c>
      <c r="N5" s="660">
        <v>290.45999999999992</v>
      </c>
    </row>
    <row r="6" spans="1:14" ht="14.4" customHeight="1" x14ac:dyDescent="0.3">
      <c r="A6" s="661" t="s">
        <v>521</v>
      </c>
      <c r="B6" s="662" t="s">
        <v>2285</v>
      </c>
      <c r="C6" s="663" t="s">
        <v>526</v>
      </c>
      <c r="D6" s="664" t="s">
        <v>2286</v>
      </c>
      <c r="E6" s="663" t="s">
        <v>549</v>
      </c>
      <c r="F6" s="664" t="s">
        <v>2292</v>
      </c>
      <c r="G6" s="663" t="s">
        <v>550</v>
      </c>
      <c r="H6" s="663" t="s">
        <v>555</v>
      </c>
      <c r="I6" s="663" t="s">
        <v>556</v>
      </c>
      <c r="J6" s="663" t="s">
        <v>557</v>
      </c>
      <c r="K6" s="663" t="s">
        <v>558</v>
      </c>
      <c r="L6" s="665">
        <v>167.60999999999999</v>
      </c>
      <c r="M6" s="665">
        <v>2</v>
      </c>
      <c r="N6" s="666">
        <v>335.21999999999997</v>
      </c>
    </row>
    <row r="7" spans="1:14" ht="14.4" customHeight="1" x14ac:dyDescent="0.3">
      <c r="A7" s="661" t="s">
        <v>521</v>
      </c>
      <c r="B7" s="662" t="s">
        <v>2285</v>
      </c>
      <c r="C7" s="663" t="s">
        <v>526</v>
      </c>
      <c r="D7" s="664" t="s">
        <v>2286</v>
      </c>
      <c r="E7" s="663" t="s">
        <v>549</v>
      </c>
      <c r="F7" s="664" t="s">
        <v>2292</v>
      </c>
      <c r="G7" s="663" t="s">
        <v>550</v>
      </c>
      <c r="H7" s="663" t="s">
        <v>559</v>
      </c>
      <c r="I7" s="663" t="s">
        <v>560</v>
      </c>
      <c r="J7" s="663" t="s">
        <v>561</v>
      </c>
      <c r="K7" s="663" t="s">
        <v>562</v>
      </c>
      <c r="L7" s="665">
        <v>56.880000000000017</v>
      </c>
      <c r="M7" s="665">
        <v>2</v>
      </c>
      <c r="N7" s="666">
        <v>113.76000000000003</v>
      </c>
    </row>
    <row r="8" spans="1:14" ht="14.4" customHeight="1" x14ac:dyDescent="0.3">
      <c r="A8" s="661" t="s">
        <v>521</v>
      </c>
      <c r="B8" s="662" t="s">
        <v>2285</v>
      </c>
      <c r="C8" s="663" t="s">
        <v>526</v>
      </c>
      <c r="D8" s="664" t="s">
        <v>2286</v>
      </c>
      <c r="E8" s="663" t="s">
        <v>549</v>
      </c>
      <c r="F8" s="664" t="s">
        <v>2292</v>
      </c>
      <c r="G8" s="663" t="s">
        <v>550</v>
      </c>
      <c r="H8" s="663" t="s">
        <v>563</v>
      </c>
      <c r="I8" s="663" t="s">
        <v>564</v>
      </c>
      <c r="J8" s="663" t="s">
        <v>565</v>
      </c>
      <c r="K8" s="663"/>
      <c r="L8" s="665">
        <v>204.71499999999997</v>
      </c>
      <c r="M8" s="665">
        <v>2</v>
      </c>
      <c r="N8" s="666">
        <v>409.42999999999995</v>
      </c>
    </row>
    <row r="9" spans="1:14" ht="14.4" customHeight="1" x14ac:dyDescent="0.3">
      <c r="A9" s="661" t="s">
        <v>521</v>
      </c>
      <c r="B9" s="662" t="s">
        <v>2285</v>
      </c>
      <c r="C9" s="663" t="s">
        <v>526</v>
      </c>
      <c r="D9" s="664" t="s">
        <v>2286</v>
      </c>
      <c r="E9" s="663" t="s">
        <v>549</v>
      </c>
      <c r="F9" s="664" t="s">
        <v>2292</v>
      </c>
      <c r="G9" s="663" t="s">
        <v>550</v>
      </c>
      <c r="H9" s="663" t="s">
        <v>566</v>
      </c>
      <c r="I9" s="663" t="s">
        <v>567</v>
      </c>
      <c r="J9" s="663" t="s">
        <v>568</v>
      </c>
      <c r="K9" s="663" t="s">
        <v>569</v>
      </c>
      <c r="L9" s="665">
        <v>62.125</v>
      </c>
      <c r="M9" s="665">
        <v>2</v>
      </c>
      <c r="N9" s="666">
        <v>124.25</v>
      </c>
    </row>
    <row r="10" spans="1:14" ht="14.4" customHeight="1" x14ac:dyDescent="0.3">
      <c r="A10" s="661" t="s">
        <v>521</v>
      </c>
      <c r="B10" s="662" t="s">
        <v>2285</v>
      </c>
      <c r="C10" s="663" t="s">
        <v>526</v>
      </c>
      <c r="D10" s="664" t="s">
        <v>2286</v>
      </c>
      <c r="E10" s="663" t="s">
        <v>549</v>
      </c>
      <c r="F10" s="664" t="s">
        <v>2292</v>
      </c>
      <c r="G10" s="663" t="s">
        <v>550</v>
      </c>
      <c r="H10" s="663" t="s">
        <v>570</v>
      </c>
      <c r="I10" s="663" t="s">
        <v>571</v>
      </c>
      <c r="J10" s="663" t="s">
        <v>572</v>
      </c>
      <c r="K10" s="663" t="s">
        <v>573</v>
      </c>
      <c r="L10" s="665">
        <v>1592.8</v>
      </c>
      <c r="M10" s="665">
        <v>1</v>
      </c>
      <c r="N10" s="666">
        <v>1592.8</v>
      </c>
    </row>
    <row r="11" spans="1:14" ht="14.4" customHeight="1" x14ac:dyDescent="0.3">
      <c r="A11" s="661" t="s">
        <v>521</v>
      </c>
      <c r="B11" s="662" t="s">
        <v>2285</v>
      </c>
      <c r="C11" s="663" t="s">
        <v>526</v>
      </c>
      <c r="D11" s="664" t="s">
        <v>2286</v>
      </c>
      <c r="E11" s="663" t="s">
        <v>549</v>
      </c>
      <c r="F11" s="664" t="s">
        <v>2292</v>
      </c>
      <c r="G11" s="663" t="s">
        <v>550</v>
      </c>
      <c r="H11" s="663" t="s">
        <v>574</v>
      </c>
      <c r="I11" s="663" t="s">
        <v>575</v>
      </c>
      <c r="J11" s="663" t="s">
        <v>576</v>
      </c>
      <c r="K11" s="663" t="s">
        <v>577</v>
      </c>
      <c r="L11" s="665">
        <v>537.87</v>
      </c>
      <c r="M11" s="665">
        <v>2</v>
      </c>
      <c r="N11" s="666">
        <v>1075.74</v>
      </c>
    </row>
    <row r="12" spans="1:14" ht="14.4" customHeight="1" x14ac:dyDescent="0.3">
      <c r="A12" s="661" t="s">
        <v>521</v>
      </c>
      <c r="B12" s="662" t="s">
        <v>2285</v>
      </c>
      <c r="C12" s="663" t="s">
        <v>526</v>
      </c>
      <c r="D12" s="664" t="s">
        <v>2286</v>
      </c>
      <c r="E12" s="663" t="s">
        <v>549</v>
      </c>
      <c r="F12" s="664" t="s">
        <v>2292</v>
      </c>
      <c r="G12" s="663" t="s">
        <v>550</v>
      </c>
      <c r="H12" s="663" t="s">
        <v>578</v>
      </c>
      <c r="I12" s="663" t="s">
        <v>579</v>
      </c>
      <c r="J12" s="663" t="s">
        <v>576</v>
      </c>
      <c r="K12" s="663" t="s">
        <v>580</v>
      </c>
      <c r="L12" s="665">
        <v>312.84000000000003</v>
      </c>
      <c r="M12" s="665">
        <v>2</v>
      </c>
      <c r="N12" s="666">
        <v>625.68000000000006</v>
      </c>
    </row>
    <row r="13" spans="1:14" ht="14.4" customHeight="1" x14ac:dyDescent="0.3">
      <c r="A13" s="661" t="s">
        <v>521</v>
      </c>
      <c r="B13" s="662" t="s">
        <v>2285</v>
      </c>
      <c r="C13" s="663" t="s">
        <v>526</v>
      </c>
      <c r="D13" s="664" t="s">
        <v>2286</v>
      </c>
      <c r="E13" s="663" t="s">
        <v>549</v>
      </c>
      <c r="F13" s="664" t="s">
        <v>2292</v>
      </c>
      <c r="G13" s="663" t="s">
        <v>550</v>
      </c>
      <c r="H13" s="663" t="s">
        <v>581</v>
      </c>
      <c r="I13" s="663" t="s">
        <v>582</v>
      </c>
      <c r="J13" s="663" t="s">
        <v>583</v>
      </c>
      <c r="K13" s="663" t="s">
        <v>584</v>
      </c>
      <c r="L13" s="665">
        <v>47.539999999999992</v>
      </c>
      <c r="M13" s="665">
        <v>2</v>
      </c>
      <c r="N13" s="666">
        <v>95.079999999999984</v>
      </c>
    </row>
    <row r="14" spans="1:14" ht="14.4" customHeight="1" x14ac:dyDescent="0.3">
      <c r="A14" s="661" t="s">
        <v>521</v>
      </c>
      <c r="B14" s="662" t="s">
        <v>2285</v>
      </c>
      <c r="C14" s="663" t="s">
        <v>526</v>
      </c>
      <c r="D14" s="664" t="s">
        <v>2286</v>
      </c>
      <c r="E14" s="663" t="s">
        <v>549</v>
      </c>
      <c r="F14" s="664" t="s">
        <v>2292</v>
      </c>
      <c r="G14" s="663" t="s">
        <v>550</v>
      </c>
      <c r="H14" s="663" t="s">
        <v>585</v>
      </c>
      <c r="I14" s="663" t="s">
        <v>586</v>
      </c>
      <c r="J14" s="663" t="s">
        <v>587</v>
      </c>
      <c r="K14" s="663" t="s">
        <v>588</v>
      </c>
      <c r="L14" s="665">
        <v>52.269999999999996</v>
      </c>
      <c r="M14" s="665">
        <v>1</v>
      </c>
      <c r="N14" s="666">
        <v>52.269999999999996</v>
      </c>
    </row>
    <row r="15" spans="1:14" ht="14.4" customHeight="1" x14ac:dyDescent="0.3">
      <c r="A15" s="661" t="s">
        <v>521</v>
      </c>
      <c r="B15" s="662" t="s">
        <v>2285</v>
      </c>
      <c r="C15" s="663" t="s">
        <v>526</v>
      </c>
      <c r="D15" s="664" t="s">
        <v>2286</v>
      </c>
      <c r="E15" s="663" t="s">
        <v>549</v>
      </c>
      <c r="F15" s="664" t="s">
        <v>2292</v>
      </c>
      <c r="G15" s="663" t="s">
        <v>550</v>
      </c>
      <c r="H15" s="663" t="s">
        <v>589</v>
      </c>
      <c r="I15" s="663" t="s">
        <v>590</v>
      </c>
      <c r="J15" s="663" t="s">
        <v>591</v>
      </c>
      <c r="K15" s="663" t="s">
        <v>592</v>
      </c>
      <c r="L15" s="665">
        <v>275.30998669919887</v>
      </c>
      <c r="M15" s="665">
        <v>22</v>
      </c>
      <c r="N15" s="666">
        <v>6056.8197073823749</v>
      </c>
    </row>
    <row r="16" spans="1:14" ht="14.4" customHeight="1" x14ac:dyDescent="0.3">
      <c r="A16" s="661" t="s">
        <v>521</v>
      </c>
      <c r="B16" s="662" t="s">
        <v>2285</v>
      </c>
      <c r="C16" s="663" t="s">
        <v>526</v>
      </c>
      <c r="D16" s="664" t="s">
        <v>2286</v>
      </c>
      <c r="E16" s="663" t="s">
        <v>549</v>
      </c>
      <c r="F16" s="664" t="s">
        <v>2292</v>
      </c>
      <c r="G16" s="663" t="s">
        <v>550</v>
      </c>
      <c r="H16" s="663" t="s">
        <v>593</v>
      </c>
      <c r="I16" s="663" t="s">
        <v>594</v>
      </c>
      <c r="J16" s="663" t="s">
        <v>595</v>
      </c>
      <c r="K16" s="663" t="s">
        <v>596</v>
      </c>
      <c r="L16" s="665">
        <v>97.409410684444254</v>
      </c>
      <c r="M16" s="665">
        <v>6</v>
      </c>
      <c r="N16" s="666">
        <v>584.45646410666552</v>
      </c>
    </row>
    <row r="17" spans="1:14" ht="14.4" customHeight="1" x14ac:dyDescent="0.3">
      <c r="A17" s="661" t="s">
        <v>521</v>
      </c>
      <c r="B17" s="662" t="s">
        <v>2285</v>
      </c>
      <c r="C17" s="663" t="s">
        <v>526</v>
      </c>
      <c r="D17" s="664" t="s">
        <v>2286</v>
      </c>
      <c r="E17" s="663" t="s">
        <v>549</v>
      </c>
      <c r="F17" s="664" t="s">
        <v>2292</v>
      </c>
      <c r="G17" s="663" t="s">
        <v>550</v>
      </c>
      <c r="H17" s="663" t="s">
        <v>597</v>
      </c>
      <c r="I17" s="663" t="s">
        <v>594</v>
      </c>
      <c r="J17" s="663" t="s">
        <v>598</v>
      </c>
      <c r="K17" s="663"/>
      <c r="L17" s="665">
        <v>377.59625784308184</v>
      </c>
      <c r="M17" s="665">
        <v>1</v>
      </c>
      <c r="N17" s="666">
        <v>377.59625784308184</v>
      </c>
    </row>
    <row r="18" spans="1:14" ht="14.4" customHeight="1" x14ac:dyDescent="0.3">
      <c r="A18" s="661" t="s">
        <v>521</v>
      </c>
      <c r="B18" s="662" t="s">
        <v>2285</v>
      </c>
      <c r="C18" s="663" t="s">
        <v>526</v>
      </c>
      <c r="D18" s="664" t="s">
        <v>2286</v>
      </c>
      <c r="E18" s="663" t="s">
        <v>549</v>
      </c>
      <c r="F18" s="664" t="s">
        <v>2292</v>
      </c>
      <c r="G18" s="663" t="s">
        <v>550</v>
      </c>
      <c r="H18" s="663" t="s">
        <v>599</v>
      </c>
      <c r="I18" s="663" t="s">
        <v>599</v>
      </c>
      <c r="J18" s="663" t="s">
        <v>600</v>
      </c>
      <c r="K18" s="663" t="s">
        <v>601</v>
      </c>
      <c r="L18" s="665">
        <v>264</v>
      </c>
      <c r="M18" s="665">
        <v>2</v>
      </c>
      <c r="N18" s="666">
        <v>528</v>
      </c>
    </row>
    <row r="19" spans="1:14" ht="14.4" customHeight="1" x14ac:dyDescent="0.3">
      <c r="A19" s="661" t="s">
        <v>521</v>
      </c>
      <c r="B19" s="662" t="s">
        <v>2285</v>
      </c>
      <c r="C19" s="663" t="s">
        <v>526</v>
      </c>
      <c r="D19" s="664" t="s">
        <v>2286</v>
      </c>
      <c r="E19" s="663" t="s">
        <v>549</v>
      </c>
      <c r="F19" s="664" t="s">
        <v>2292</v>
      </c>
      <c r="G19" s="663" t="s">
        <v>602</v>
      </c>
      <c r="H19" s="663" t="s">
        <v>603</v>
      </c>
      <c r="I19" s="663" t="s">
        <v>604</v>
      </c>
      <c r="J19" s="663" t="s">
        <v>605</v>
      </c>
      <c r="K19" s="663" t="s">
        <v>606</v>
      </c>
      <c r="L19" s="665">
        <v>34.749973715492494</v>
      </c>
      <c r="M19" s="665">
        <v>60</v>
      </c>
      <c r="N19" s="666">
        <v>2084.9984229295496</v>
      </c>
    </row>
    <row r="20" spans="1:14" ht="14.4" customHeight="1" x14ac:dyDescent="0.3">
      <c r="A20" s="661" t="s">
        <v>521</v>
      </c>
      <c r="B20" s="662" t="s">
        <v>2285</v>
      </c>
      <c r="C20" s="663" t="s">
        <v>526</v>
      </c>
      <c r="D20" s="664" t="s">
        <v>2286</v>
      </c>
      <c r="E20" s="663" t="s">
        <v>549</v>
      </c>
      <c r="F20" s="664" t="s">
        <v>2292</v>
      </c>
      <c r="G20" s="663" t="s">
        <v>602</v>
      </c>
      <c r="H20" s="663" t="s">
        <v>607</v>
      </c>
      <c r="I20" s="663" t="s">
        <v>608</v>
      </c>
      <c r="J20" s="663" t="s">
        <v>609</v>
      </c>
      <c r="K20" s="663" t="s">
        <v>610</v>
      </c>
      <c r="L20" s="665">
        <v>30.000000000000014</v>
      </c>
      <c r="M20" s="665">
        <v>2</v>
      </c>
      <c r="N20" s="666">
        <v>60.000000000000028</v>
      </c>
    </row>
    <row r="21" spans="1:14" ht="14.4" customHeight="1" x14ac:dyDescent="0.3">
      <c r="A21" s="661" t="s">
        <v>521</v>
      </c>
      <c r="B21" s="662" t="s">
        <v>2285</v>
      </c>
      <c r="C21" s="663" t="s">
        <v>526</v>
      </c>
      <c r="D21" s="664" t="s">
        <v>2286</v>
      </c>
      <c r="E21" s="663" t="s">
        <v>549</v>
      </c>
      <c r="F21" s="664" t="s">
        <v>2292</v>
      </c>
      <c r="G21" s="663" t="s">
        <v>602</v>
      </c>
      <c r="H21" s="663" t="s">
        <v>611</v>
      </c>
      <c r="I21" s="663" t="s">
        <v>612</v>
      </c>
      <c r="J21" s="663" t="s">
        <v>613</v>
      </c>
      <c r="K21" s="663" t="s">
        <v>614</v>
      </c>
      <c r="L21" s="665">
        <v>37.490000000000009</v>
      </c>
      <c r="M21" s="665">
        <v>15</v>
      </c>
      <c r="N21" s="666">
        <v>562.35000000000014</v>
      </c>
    </row>
    <row r="22" spans="1:14" ht="14.4" customHeight="1" x14ac:dyDescent="0.3">
      <c r="A22" s="661" t="s">
        <v>521</v>
      </c>
      <c r="B22" s="662" t="s">
        <v>2285</v>
      </c>
      <c r="C22" s="663" t="s">
        <v>531</v>
      </c>
      <c r="D22" s="664" t="s">
        <v>2287</v>
      </c>
      <c r="E22" s="663" t="s">
        <v>549</v>
      </c>
      <c r="F22" s="664" t="s">
        <v>2292</v>
      </c>
      <c r="G22" s="663"/>
      <c r="H22" s="663" t="s">
        <v>615</v>
      </c>
      <c r="I22" s="663" t="s">
        <v>616</v>
      </c>
      <c r="J22" s="663" t="s">
        <v>617</v>
      </c>
      <c r="K22" s="663" t="s">
        <v>618</v>
      </c>
      <c r="L22" s="665">
        <v>120.31999999999996</v>
      </c>
      <c r="M22" s="665">
        <v>1</v>
      </c>
      <c r="N22" s="666">
        <v>120.31999999999996</v>
      </c>
    </row>
    <row r="23" spans="1:14" ht="14.4" customHeight="1" x14ac:dyDescent="0.3">
      <c r="A23" s="661" t="s">
        <v>521</v>
      </c>
      <c r="B23" s="662" t="s">
        <v>2285</v>
      </c>
      <c r="C23" s="663" t="s">
        <v>531</v>
      </c>
      <c r="D23" s="664" t="s">
        <v>2287</v>
      </c>
      <c r="E23" s="663" t="s">
        <v>549</v>
      </c>
      <c r="F23" s="664" t="s">
        <v>2292</v>
      </c>
      <c r="G23" s="663"/>
      <c r="H23" s="663" t="s">
        <v>619</v>
      </c>
      <c r="I23" s="663" t="s">
        <v>620</v>
      </c>
      <c r="J23" s="663" t="s">
        <v>621</v>
      </c>
      <c r="K23" s="663" t="s">
        <v>622</v>
      </c>
      <c r="L23" s="665">
        <v>103.57000000000001</v>
      </c>
      <c r="M23" s="665">
        <v>1</v>
      </c>
      <c r="N23" s="666">
        <v>103.57000000000001</v>
      </c>
    </row>
    <row r="24" spans="1:14" ht="14.4" customHeight="1" x14ac:dyDescent="0.3">
      <c r="A24" s="661" t="s">
        <v>521</v>
      </c>
      <c r="B24" s="662" t="s">
        <v>2285</v>
      </c>
      <c r="C24" s="663" t="s">
        <v>531</v>
      </c>
      <c r="D24" s="664" t="s">
        <v>2287</v>
      </c>
      <c r="E24" s="663" t="s">
        <v>549</v>
      </c>
      <c r="F24" s="664" t="s">
        <v>2292</v>
      </c>
      <c r="G24" s="663"/>
      <c r="H24" s="663" t="s">
        <v>623</v>
      </c>
      <c r="I24" s="663" t="s">
        <v>624</v>
      </c>
      <c r="J24" s="663" t="s">
        <v>625</v>
      </c>
      <c r="K24" s="663" t="s">
        <v>626</v>
      </c>
      <c r="L24" s="665">
        <v>94.899999999999991</v>
      </c>
      <c r="M24" s="665">
        <v>1</v>
      </c>
      <c r="N24" s="666">
        <v>94.899999999999991</v>
      </c>
    </row>
    <row r="25" spans="1:14" ht="14.4" customHeight="1" x14ac:dyDescent="0.3">
      <c r="A25" s="661" t="s">
        <v>521</v>
      </c>
      <c r="B25" s="662" t="s">
        <v>2285</v>
      </c>
      <c r="C25" s="663" t="s">
        <v>531</v>
      </c>
      <c r="D25" s="664" t="s">
        <v>2287</v>
      </c>
      <c r="E25" s="663" t="s">
        <v>549</v>
      </c>
      <c r="F25" s="664" t="s">
        <v>2292</v>
      </c>
      <c r="G25" s="663"/>
      <c r="H25" s="663" t="s">
        <v>627</v>
      </c>
      <c r="I25" s="663" t="s">
        <v>628</v>
      </c>
      <c r="J25" s="663" t="s">
        <v>629</v>
      </c>
      <c r="K25" s="663" t="s">
        <v>630</v>
      </c>
      <c r="L25" s="665">
        <v>3787.29</v>
      </c>
      <c r="M25" s="665">
        <v>1</v>
      </c>
      <c r="N25" s="666">
        <v>3787.29</v>
      </c>
    </row>
    <row r="26" spans="1:14" ht="14.4" customHeight="1" x14ac:dyDescent="0.3">
      <c r="A26" s="661" t="s">
        <v>521</v>
      </c>
      <c r="B26" s="662" t="s">
        <v>2285</v>
      </c>
      <c r="C26" s="663" t="s">
        <v>531</v>
      </c>
      <c r="D26" s="664" t="s">
        <v>2287</v>
      </c>
      <c r="E26" s="663" t="s">
        <v>549</v>
      </c>
      <c r="F26" s="664" t="s">
        <v>2292</v>
      </c>
      <c r="G26" s="663" t="s">
        <v>550</v>
      </c>
      <c r="H26" s="663" t="s">
        <v>631</v>
      </c>
      <c r="I26" s="663" t="s">
        <v>631</v>
      </c>
      <c r="J26" s="663" t="s">
        <v>632</v>
      </c>
      <c r="K26" s="663" t="s">
        <v>633</v>
      </c>
      <c r="L26" s="665">
        <v>173.69</v>
      </c>
      <c r="M26" s="665">
        <v>60</v>
      </c>
      <c r="N26" s="666">
        <v>10421.4</v>
      </c>
    </row>
    <row r="27" spans="1:14" ht="14.4" customHeight="1" x14ac:dyDescent="0.3">
      <c r="A27" s="661" t="s">
        <v>521</v>
      </c>
      <c r="B27" s="662" t="s">
        <v>2285</v>
      </c>
      <c r="C27" s="663" t="s">
        <v>531</v>
      </c>
      <c r="D27" s="664" t="s">
        <v>2287</v>
      </c>
      <c r="E27" s="663" t="s">
        <v>549</v>
      </c>
      <c r="F27" s="664" t="s">
        <v>2292</v>
      </c>
      <c r="G27" s="663" t="s">
        <v>550</v>
      </c>
      <c r="H27" s="663" t="s">
        <v>634</v>
      </c>
      <c r="I27" s="663" t="s">
        <v>634</v>
      </c>
      <c r="J27" s="663" t="s">
        <v>635</v>
      </c>
      <c r="K27" s="663" t="s">
        <v>636</v>
      </c>
      <c r="L27" s="665">
        <v>126.5</v>
      </c>
      <c r="M27" s="665">
        <v>8</v>
      </c>
      <c r="N27" s="666">
        <v>1012</v>
      </c>
    </row>
    <row r="28" spans="1:14" ht="14.4" customHeight="1" x14ac:dyDescent="0.3">
      <c r="A28" s="661" t="s">
        <v>521</v>
      </c>
      <c r="B28" s="662" t="s">
        <v>2285</v>
      </c>
      <c r="C28" s="663" t="s">
        <v>531</v>
      </c>
      <c r="D28" s="664" t="s">
        <v>2287</v>
      </c>
      <c r="E28" s="663" t="s">
        <v>549</v>
      </c>
      <c r="F28" s="664" t="s">
        <v>2292</v>
      </c>
      <c r="G28" s="663" t="s">
        <v>550</v>
      </c>
      <c r="H28" s="663" t="s">
        <v>637</v>
      </c>
      <c r="I28" s="663" t="s">
        <v>637</v>
      </c>
      <c r="J28" s="663" t="s">
        <v>635</v>
      </c>
      <c r="K28" s="663" t="s">
        <v>638</v>
      </c>
      <c r="L28" s="665">
        <v>222.2</v>
      </c>
      <c r="M28" s="665">
        <v>20.440000000000001</v>
      </c>
      <c r="N28" s="666">
        <v>4541.768</v>
      </c>
    </row>
    <row r="29" spans="1:14" ht="14.4" customHeight="1" x14ac:dyDescent="0.3">
      <c r="A29" s="661" t="s">
        <v>521</v>
      </c>
      <c r="B29" s="662" t="s">
        <v>2285</v>
      </c>
      <c r="C29" s="663" t="s">
        <v>531</v>
      </c>
      <c r="D29" s="664" t="s">
        <v>2287</v>
      </c>
      <c r="E29" s="663" t="s">
        <v>549</v>
      </c>
      <c r="F29" s="664" t="s">
        <v>2292</v>
      </c>
      <c r="G29" s="663" t="s">
        <v>550</v>
      </c>
      <c r="H29" s="663" t="s">
        <v>639</v>
      </c>
      <c r="I29" s="663" t="s">
        <v>640</v>
      </c>
      <c r="J29" s="663" t="s">
        <v>641</v>
      </c>
      <c r="K29" s="663" t="s">
        <v>642</v>
      </c>
      <c r="L29" s="665">
        <v>87.029999999999987</v>
      </c>
      <c r="M29" s="665">
        <v>52</v>
      </c>
      <c r="N29" s="666">
        <v>4525.5599999999995</v>
      </c>
    </row>
    <row r="30" spans="1:14" ht="14.4" customHeight="1" x14ac:dyDescent="0.3">
      <c r="A30" s="661" t="s">
        <v>521</v>
      </c>
      <c r="B30" s="662" t="s">
        <v>2285</v>
      </c>
      <c r="C30" s="663" t="s">
        <v>531</v>
      </c>
      <c r="D30" s="664" t="s">
        <v>2287</v>
      </c>
      <c r="E30" s="663" t="s">
        <v>549</v>
      </c>
      <c r="F30" s="664" t="s">
        <v>2292</v>
      </c>
      <c r="G30" s="663" t="s">
        <v>550</v>
      </c>
      <c r="H30" s="663" t="s">
        <v>551</v>
      </c>
      <c r="I30" s="663" t="s">
        <v>552</v>
      </c>
      <c r="J30" s="663" t="s">
        <v>553</v>
      </c>
      <c r="K30" s="663" t="s">
        <v>554</v>
      </c>
      <c r="L30" s="665">
        <v>96.819994624567343</v>
      </c>
      <c r="M30" s="665">
        <v>132</v>
      </c>
      <c r="N30" s="666">
        <v>12780.239290442889</v>
      </c>
    </row>
    <row r="31" spans="1:14" ht="14.4" customHeight="1" x14ac:dyDescent="0.3">
      <c r="A31" s="661" t="s">
        <v>521</v>
      </c>
      <c r="B31" s="662" t="s">
        <v>2285</v>
      </c>
      <c r="C31" s="663" t="s">
        <v>531</v>
      </c>
      <c r="D31" s="664" t="s">
        <v>2287</v>
      </c>
      <c r="E31" s="663" t="s">
        <v>549</v>
      </c>
      <c r="F31" s="664" t="s">
        <v>2292</v>
      </c>
      <c r="G31" s="663" t="s">
        <v>550</v>
      </c>
      <c r="H31" s="663" t="s">
        <v>643</v>
      </c>
      <c r="I31" s="663" t="s">
        <v>644</v>
      </c>
      <c r="J31" s="663" t="s">
        <v>553</v>
      </c>
      <c r="K31" s="663" t="s">
        <v>645</v>
      </c>
      <c r="L31" s="665">
        <v>100.76000000000002</v>
      </c>
      <c r="M31" s="665">
        <v>67</v>
      </c>
      <c r="N31" s="666">
        <v>6750.920000000001</v>
      </c>
    </row>
    <row r="32" spans="1:14" ht="14.4" customHeight="1" x14ac:dyDescent="0.3">
      <c r="A32" s="661" t="s">
        <v>521</v>
      </c>
      <c r="B32" s="662" t="s">
        <v>2285</v>
      </c>
      <c r="C32" s="663" t="s">
        <v>531</v>
      </c>
      <c r="D32" s="664" t="s">
        <v>2287</v>
      </c>
      <c r="E32" s="663" t="s">
        <v>549</v>
      </c>
      <c r="F32" s="664" t="s">
        <v>2292</v>
      </c>
      <c r="G32" s="663" t="s">
        <v>550</v>
      </c>
      <c r="H32" s="663" t="s">
        <v>555</v>
      </c>
      <c r="I32" s="663" t="s">
        <v>556</v>
      </c>
      <c r="J32" s="663" t="s">
        <v>557</v>
      </c>
      <c r="K32" s="663" t="s">
        <v>558</v>
      </c>
      <c r="L32" s="665">
        <v>167.60983599977479</v>
      </c>
      <c r="M32" s="665">
        <v>30</v>
      </c>
      <c r="N32" s="666">
        <v>5028.2950799932432</v>
      </c>
    </row>
    <row r="33" spans="1:14" ht="14.4" customHeight="1" x14ac:dyDescent="0.3">
      <c r="A33" s="661" t="s">
        <v>521</v>
      </c>
      <c r="B33" s="662" t="s">
        <v>2285</v>
      </c>
      <c r="C33" s="663" t="s">
        <v>531</v>
      </c>
      <c r="D33" s="664" t="s">
        <v>2287</v>
      </c>
      <c r="E33" s="663" t="s">
        <v>549</v>
      </c>
      <c r="F33" s="664" t="s">
        <v>2292</v>
      </c>
      <c r="G33" s="663" t="s">
        <v>550</v>
      </c>
      <c r="H33" s="663" t="s">
        <v>646</v>
      </c>
      <c r="I33" s="663" t="s">
        <v>647</v>
      </c>
      <c r="J33" s="663" t="s">
        <v>648</v>
      </c>
      <c r="K33" s="663" t="s">
        <v>649</v>
      </c>
      <c r="L33" s="665">
        <v>0</v>
      </c>
      <c r="M33" s="665">
        <v>0</v>
      </c>
      <c r="N33" s="666">
        <v>0</v>
      </c>
    </row>
    <row r="34" spans="1:14" ht="14.4" customHeight="1" x14ac:dyDescent="0.3">
      <c r="A34" s="661" t="s">
        <v>521</v>
      </c>
      <c r="B34" s="662" t="s">
        <v>2285</v>
      </c>
      <c r="C34" s="663" t="s">
        <v>531</v>
      </c>
      <c r="D34" s="664" t="s">
        <v>2287</v>
      </c>
      <c r="E34" s="663" t="s">
        <v>549</v>
      </c>
      <c r="F34" s="664" t="s">
        <v>2292</v>
      </c>
      <c r="G34" s="663" t="s">
        <v>550</v>
      </c>
      <c r="H34" s="663" t="s">
        <v>650</v>
      </c>
      <c r="I34" s="663" t="s">
        <v>651</v>
      </c>
      <c r="J34" s="663" t="s">
        <v>652</v>
      </c>
      <c r="K34" s="663" t="s">
        <v>653</v>
      </c>
      <c r="L34" s="665">
        <v>64.539943380348745</v>
      </c>
      <c r="M34" s="665">
        <v>298</v>
      </c>
      <c r="N34" s="666">
        <v>19232.903127343925</v>
      </c>
    </row>
    <row r="35" spans="1:14" ht="14.4" customHeight="1" x14ac:dyDescent="0.3">
      <c r="A35" s="661" t="s">
        <v>521</v>
      </c>
      <c r="B35" s="662" t="s">
        <v>2285</v>
      </c>
      <c r="C35" s="663" t="s">
        <v>531</v>
      </c>
      <c r="D35" s="664" t="s">
        <v>2287</v>
      </c>
      <c r="E35" s="663" t="s">
        <v>549</v>
      </c>
      <c r="F35" s="664" t="s">
        <v>2292</v>
      </c>
      <c r="G35" s="663" t="s">
        <v>550</v>
      </c>
      <c r="H35" s="663" t="s">
        <v>654</v>
      </c>
      <c r="I35" s="663" t="s">
        <v>655</v>
      </c>
      <c r="J35" s="663" t="s">
        <v>656</v>
      </c>
      <c r="K35" s="663" t="s">
        <v>657</v>
      </c>
      <c r="L35" s="665">
        <v>43.620000000000005</v>
      </c>
      <c r="M35" s="665">
        <v>7</v>
      </c>
      <c r="N35" s="666">
        <v>305.34000000000003</v>
      </c>
    </row>
    <row r="36" spans="1:14" ht="14.4" customHeight="1" x14ac:dyDescent="0.3">
      <c r="A36" s="661" t="s">
        <v>521</v>
      </c>
      <c r="B36" s="662" t="s">
        <v>2285</v>
      </c>
      <c r="C36" s="663" t="s">
        <v>531</v>
      </c>
      <c r="D36" s="664" t="s">
        <v>2287</v>
      </c>
      <c r="E36" s="663" t="s">
        <v>549</v>
      </c>
      <c r="F36" s="664" t="s">
        <v>2292</v>
      </c>
      <c r="G36" s="663" t="s">
        <v>550</v>
      </c>
      <c r="H36" s="663" t="s">
        <v>658</v>
      </c>
      <c r="I36" s="663" t="s">
        <v>659</v>
      </c>
      <c r="J36" s="663" t="s">
        <v>660</v>
      </c>
      <c r="K36" s="663" t="s">
        <v>661</v>
      </c>
      <c r="L36" s="665">
        <v>79.180000000000021</v>
      </c>
      <c r="M36" s="665">
        <v>2</v>
      </c>
      <c r="N36" s="666">
        <v>158.36000000000004</v>
      </c>
    </row>
    <row r="37" spans="1:14" ht="14.4" customHeight="1" x14ac:dyDescent="0.3">
      <c r="A37" s="661" t="s">
        <v>521</v>
      </c>
      <c r="B37" s="662" t="s">
        <v>2285</v>
      </c>
      <c r="C37" s="663" t="s">
        <v>531</v>
      </c>
      <c r="D37" s="664" t="s">
        <v>2287</v>
      </c>
      <c r="E37" s="663" t="s">
        <v>549</v>
      </c>
      <c r="F37" s="664" t="s">
        <v>2292</v>
      </c>
      <c r="G37" s="663" t="s">
        <v>550</v>
      </c>
      <c r="H37" s="663" t="s">
        <v>662</v>
      </c>
      <c r="I37" s="663" t="s">
        <v>663</v>
      </c>
      <c r="J37" s="663" t="s">
        <v>664</v>
      </c>
      <c r="K37" s="663" t="s">
        <v>665</v>
      </c>
      <c r="L37" s="665">
        <v>76.734782704268397</v>
      </c>
      <c r="M37" s="665">
        <v>259</v>
      </c>
      <c r="N37" s="666">
        <v>19874.308720405515</v>
      </c>
    </row>
    <row r="38" spans="1:14" ht="14.4" customHeight="1" x14ac:dyDescent="0.3">
      <c r="A38" s="661" t="s">
        <v>521</v>
      </c>
      <c r="B38" s="662" t="s">
        <v>2285</v>
      </c>
      <c r="C38" s="663" t="s">
        <v>531</v>
      </c>
      <c r="D38" s="664" t="s">
        <v>2287</v>
      </c>
      <c r="E38" s="663" t="s">
        <v>549</v>
      </c>
      <c r="F38" s="664" t="s">
        <v>2292</v>
      </c>
      <c r="G38" s="663" t="s">
        <v>550</v>
      </c>
      <c r="H38" s="663" t="s">
        <v>666</v>
      </c>
      <c r="I38" s="663" t="s">
        <v>667</v>
      </c>
      <c r="J38" s="663" t="s">
        <v>668</v>
      </c>
      <c r="K38" s="663" t="s">
        <v>669</v>
      </c>
      <c r="L38" s="665">
        <v>63.975616145472941</v>
      </c>
      <c r="M38" s="665">
        <v>216</v>
      </c>
      <c r="N38" s="666">
        <v>13818.733087422155</v>
      </c>
    </row>
    <row r="39" spans="1:14" ht="14.4" customHeight="1" x14ac:dyDescent="0.3">
      <c r="A39" s="661" t="s">
        <v>521</v>
      </c>
      <c r="B39" s="662" t="s">
        <v>2285</v>
      </c>
      <c r="C39" s="663" t="s">
        <v>531</v>
      </c>
      <c r="D39" s="664" t="s">
        <v>2287</v>
      </c>
      <c r="E39" s="663" t="s">
        <v>549</v>
      </c>
      <c r="F39" s="664" t="s">
        <v>2292</v>
      </c>
      <c r="G39" s="663" t="s">
        <v>550</v>
      </c>
      <c r="H39" s="663" t="s">
        <v>670</v>
      </c>
      <c r="I39" s="663" t="s">
        <v>671</v>
      </c>
      <c r="J39" s="663" t="s">
        <v>672</v>
      </c>
      <c r="K39" s="663" t="s">
        <v>673</v>
      </c>
      <c r="L39" s="665">
        <v>30.145977687101873</v>
      </c>
      <c r="M39" s="665">
        <v>20</v>
      </c>
      <c r="N39" s="666">
        <v>602.91955374203746</v>
      </c>
    </row>
    <row r="40" spans="1:14" ht="14.4" customHeight="1" x14ac:dyDescent="0.3">
      <c r="A40" s="661" t="s">
        <v>521</v>
      </c>
      <c r="B40" s="662" t="s">
        <v>2285</v>
      </c>
      <c r="C40" s="663" t="s">
        <v>531</v>
      </c>
      <c r="D40" s="664" t="s">
        <v>2287</v>
      </c>
      <c r="E40" s="663" t="s">
        <v>549</v>
      </c>
      <c r="F40" s="664" t="s">
        <v>2292</v>
      </c>
      <c r="G40" s="663" t="s">
        <v>550</v>
      </c>
      <c r="H40" s="663" t="s">
        <v>674</v>
      </c>
      <c r="I40" s="663" t="s">
        <v>675</v>
      </c>
      <c r="J40" s="663" t="s">
        <v>676</v>
      </c>
      <c r="K40" s="663" t="s">
        <v>677</v>
      </c>
      <c r="L40" s="665">
        <v>135.12000811245042</v>
      </c>
      <c r="M40" s="665">
        <v>1</v>
      </c>
      <c r="N40" s="666">
        <v>135.12000811245042</v>
      </c>
    </row>
    <row r="41" spans="1:14" ht="14.4" customHeight="1" x14ac:dyDescent="0.3">
      <c r="A41" s="661" t="s">
        <v>521</v>
      </c>
      <c r="B41" s="662" t="s">
        <v>2285</v>
      </c>
      <c r="C41" s="663" t="s">
        <v>531</v>
      </c>
      <c r="D41" s="664" t="s">
        <v>2287</v>
      </c>
      <c r="E41" s="663" t="s">
        <v>549</v>
      </c>
      <c r="F41" s="664" t="s">
        <v>2292</v>
      </c>
      <c r="G41" s="663" t="s">
        <v>550</v>
      </c>
      <c r="H41" s="663" t="s">
        <v>678</v>
      </c>
      <c r="I41" s="663" t="s">
        <v>679</v>
      </c>
      <c r="J41" s="663" t="s">
        <v>680</v>
      </c>
      <c r="K41" s="663" t="s">
        <v>681</v>
      </c>
      <c r="L41" s="665">
        <v>65.91</v>
      </c>
      <c r="M41" s="665">
        <v>1</v>
      </c>
      <c r="N41" s="666">
        <v>65.91</v>
      </c>
    </row>
    <row r="42" spans="1:14" ht="14.4" customHeight="1" x14ac:dyDescent="0.3">
      <c r="A42" s="661" t="s">
        <v>521</v>
      </c>
      <c r="B42" s="662" t="s">
        <v>2285</v>
      </c>
      <c r="C42" s="663" t="s">
        <v>531</v>
      </c>
      <c r="D42" s="664" t="s">
        <v>2287</v>
      </c>
      <c r="E42" s="663" t="s">
        <v>549</v>
      </c>
      <c r="F42" s="664" t="s">
        <v>2292</v>
      </c>
      <c r="G42" s="663" t="s">
        <v>550</v>
      </c>
      <c r="H42" s="663" t="s">
        <v>682</v>
      </c>
      <c r="I42" s="663" t="s">
        <v>683</v>
      </c>
      <c r="J42" s="663" t="s">
        <v>684</v>
      </c>
      <c r="K42" s="663" t="s">
        <v>685</v>
      </c>
      <c r="L42" s="665">
        <v>27.750000024399139</v>
      </c>
      <c r="M42" s="665">
        <v>167</v>
      </c>
      <c r="N42" s="666">
        <v>4634.2500040746563</v>
      </c>
    </row>
    <row r="43" spans="1:14" ht="14.4" customHeight="1" x14ac:dyDescent="0.3">
      <c r="A43" s="661" t="s">
        <v>521</v>
      </c>
      <c r="B43" s="662" t="s">
        <v>2285</v>
      </c>
      <c r="C43" s="663" t="s">
        <v>531</v>
      </c>
      <c r="D43" s="664" t="s">
        <v>2287</v>
      </c>
      <c r="E43" s="663" t="s">
        <v>549</v>
      </c>
      <c r="F43" s="664" t="s">
        <v>2292</v>
      </c>
      <c r="G43" s="663" t="s">
        <v>550</v>
      </c>
      <c r="H43" s="663" t="s">
        <v>686</v>
      </c>
      <c r="I43" s="663" t="s">
        <v>687</v>
      </c>
      <c r="J43" s="663" t="s">
        <v>688</v>
      </c>
      <c r="K43" s="663" t="s">
        <v>689</v>
      </c>
      <c r="L43" s="665">
        <v>93.620000000000033</v>
      </c>
      <c r="M43" s="665">
        <v>2</v>
      </c>
      <c r="N43" s="666">
        <v>187.24000000000007</v>
      </c>
    </row>
    <row r="44" spans="1:14" ht="14.4" customHeight="1" x14ac:dyDescent="0.3">
      <c r="A44" s="661" t="s">
        <v>521</v>
      </c>
      <c r="B44" s="662" t="s">
        <v>2285</v>
      </c>
      <c r="C44" s="663" t="s">
        <v>531</v>
      </c>
      <c r="D44" s="664" t="s">
        <v>2287</v>
      </c>
      <c r="E44" s="663" t="s">
        <v>549</v>
      </c>
      <c r="F44" s="664" t="s">
        <v>2292</v>
      </c>
      <c r="G44" s="663" t="s">
        <v>550</v>
      </c>
      <c r="H44" s="663" t="s">
        <v>690</v>
      </c>
      <c r="I44" s="663" t="s">
        <v>691</v>
      </c>
      <c r="J44" s="663" t="s">
        <v>692</v>
      </c>
      <c r="K44" s="663" t="s">
        <v>693</v>
      </c>
      <c r="L44" s="665">
        <v>40.169999999999995</v>
      </c>
      <c r="M44" s="665">
        <v>1</v>
      </c>
      <c r="N44" s="666">
        <v>40.169999999999995</v>
      </c>
    </row>
    <row r="45" spans="1:14" ht="14.4" customHeight="1" x14ac:dyDescent="0.3">
      <c r="A45" s="661" t="s">
        <v>521</v>
      </c>
      <c r="B45" s="662" t="s">
        <v>2285</v>
      </c>
      <c r="C45" s="663" t="s">
        <v>531</v>
      </c>
      <c r="D45" s="664" t="s">
        <v>2287</v>
      </c>
      <c r="E45" s="663" t="s">
        <v>549</v>
      </c>
      <c r="F45" s="664" t="s">
        <v>2292</v>
      </c>
      <c r="G45" s="663" t="s">
        <v>550</v>
      </c>
      <c r="H45" s="663" t="s">
        <v>694</v>
      </c>
      <c r="I45" s="663" t="s">
        <v>695</v>
      </c>
      <c r="J45" s="663" t="s">
        <v>696</v>
      </c>
      <c r="K45" s="663" t="s">
        <v>697</v>
      </c>
      <c r="L45" s="665">
        <v>56.560008304957606</v>
      </c>
      <c r="M45" s="665">
        <v>5</v>
      </c>
      <c r="N45" s="666">
        <v>282.80004152478801</v>
      </c>
    </row>
    <row r="46" spans="1:14" ht="14.4" customHeight="1" x14ac:dyDescent="0.3">
      <c r="A46" s="661" t="s">
        <v>521</v>
      </c>
      <c r="B46" s="662" t="s">
        <v>2285</v>
      </c>
      <c r="C46" s="663" t="s">
        <v>531</v>
      </c>
      <c r="D46" s="664" t="s">
        <v>2287</v>
      </c>
      <c r="E46" s="663" t="s">
        <v>549</v>
      </c>
      <c r="F46" s="664" t="s">
        <v>2292</v>
      </c>
      <c r="G46" s="663" t="s">
        <v>550</v>
      </c>
      <c r="H46" s="663" t="s">
        <v>698</v>
      </c>
      <c r="I46" s="663" t="s">
        <v>699</v>
      </c>
      <c r="J46" s="663" t="s">
        <v>700</v>
      </c>
      <c r="K46" s="663" t="s">
        <v>701</v>
      </c>
      <c r="L46" s="665">
        <v>35.570000000000007</v>
      </c>
      <c r="M46" s="665">
        <v>1</v>
      </c>
      <c r="N46" s="666">
        <v>35.570000000000007</v>
      </c>
    </row>
    <row r="47" spans="1:14" ht="14.4" customHeight="1" x14ac:dyDescent="0.3">
      <c r="A47" s="661" t="s">
        <v>521</v>
      </c>
      <c r="B47" s="662" t="s">
        <v>2285</v>
      </c>
      <c r="C47" s="663" t="s">
        <v>531</v>
      </c>
      <c r="D47" s="664" t="s">
        <v>2287</v>
      </c>
      <c r="E47" s="663" t="s">
        <v>549</v>
      </c>
      <c r="F47" s="664" t="s">
        <v>2292</v>
      </c>
      <c r="G47" s="663" t="s">
        <v>550</v>
      </c>
      <c r="H47" s="663" t="s">
        <v>702</v>
      </c>
      <c r="I47" s="663" t="s">
        <v>703</v>
      </c>
      <c r="J47" s="663" t="s">
        <v>704</v>
      </c>
      <c r="K47" s="663" t="s">
        <v>705</v>
      </c>
      <c r="L47" s="665">
        <v>40.140000000000015</v>
      </c>
      <c r="M47" s="665">
        <v>2</v>
      </c>
      <c r="N47" s="666">
        <v>80.28000000000003</v>
      </c>
    </row>
    <row r="48" spans="1:14" ht="14.4" customHeight="1" x14ac:dyDescent="0.3">
      <c r="A48" s="661" t="s">
        <v>521</v>
      </c>
      <c r="B48" s="662" t="s">
        <v>2285</v>
      </c>
      <c r="C48" s="663" t="s">
        <v>531</v>
      </c>
      <c r="D48" s="664" t="s">
        <v>2287</v>
      </c>
      <c r="E48" s="663" t="s">
        <v>549</v>
      </c>
      <c r="F48" s="664" t="s">
        <v>2292</v>
      </c>
      <c r="G48" s="663" t="s">
        <v>550</v>
      </c>
      <c r="H48" s="663" t="s">
        <v>706</v>
      </c>
      <c r="I48" s="663" t="s">
        <v>707</v>
      </c>
      <c r="J48" s="663" t="s">
        <v>708</v>
      </c>
      <c r="K48" s="663" t="s">
        <v>673</v>
      </c>
      <c r="L48" s="665">
        <v>66.150000000000006</v>
      </c>
      <c r="M48" s="665">
        <v>30</v>
      </c>
      <c r="N48" s="666">
        <v>1984.5000000000002</v>
      </c>
    </row>
    <row r="49" spans="1:14" ht="14.4" customHeight="1" x14ac:dyDescent="0.3">
      <c r="A49" s="661" t="s">
        <v>521</v>
      </c>
      <c r="B49" s="662" t="s">
        <v>2285</v>
      </c>
      <c r="C49" s="663" t="s">
        <v>531</v>
      </c>
      <c r="D49" s="664" t="s">
        <v>2287</v>
      </c>
      <c r="E49" s="663" t="s">
        <v>549</v>
      </c>
      <c r="F49" s="664" t="s">
        <v>2292</v>
      </c>
      <c r="G49" s="663" t="s">
        <v>550</v>
      </c>
      <c r="H49" s="663" t="s">
        <v>709</v>
      </c>
      <c r="I49" s="663" t="s">
        <v>710</v>
      </c>
      <c r="J49" s="663" t="s">
        <v>711</v>
      </c>
      <c r="K49" s="663" t="s">
        <v>712</v>
      </c>
      <c r="L49" s="665">
        <v>58.320322553107793</v>
      </c>
      <c r="M49" s="665">
        <v>5</v>
      </c>
      <c r="N49" s="666">
        <v>291.60161276553896</v>
      </c>
    </row>
    <row r="50" spans="1:14" ht="14.4" customHeight="1" x14ac:dyDescent="0.3">
      <c r="A50" s="661" t="s">
        <v>521</v>
      </c>
      <c r="B50" s="662" t="s">
        <v>2285</v>
      </c>
      <c r="C50" s="663" t="s">
        <v>531</v>
      </c>
      <c r="D50" s="664" t="s">
        <v>2287</v>
      </c>
      <c r="E50" s="663" t="s">
        <v>549</v>
      </c>
      <c r="F50" s="664" t="s">
        <v>2292</v>
      </c>
      <c r="G50" s="663" t="s">
        <v>550</v>
      </c>
      <c r="H50" s="663" t="s">
        <v>713</v>
      </c>
      <c r="I50" s="663" t="s">
        <v>714</v>
      </c>
      <c r="J50" s="663" t="s">
        <v>715</v>
      </c>
      <c r="K50" s="663" t="s">
        <v>716</v>
      </c>
      <c r="L50" s="665">
        <v>353.46133333333336</v>
      </c>
      <c r="M50" s="665">
        <v>45</v>
      </c>
      <c r="N50" s="666">
        <v>15905.760000000002</v>
      </c>
    </row>
    <row r="51" spans="1:14" ht="14.4" customHeight="1" x14ac:dyDescent="0.3">
      <c r="A51" s="661" t="s">
        <v>521</v>
      </c>
      <c r="B51" s="662" t="s">
        <v>2285</v>
      </c>
      <c r="C51" s="663" t="s">
        <v>531</v>
      </c>
      <c r="D51" s="664" t="s">
        <v>2287</v>
      </c>
      <c r="E51" s="663" t="s">
        <v>549</v>
      </c>
      <c r="F51" s="664" t="s">
        <v>2292</v>
      </c>
      <c r="G51" s="663" t="s">
        <v>550</v>
      </c>
      <c r="H51" s="663" t="s">
        <v>559</v>
      </c>
      <c r="I51" s="663" t="s">
        <v>560</v>
      </c>
      <c r="J51" s="663" t="s">
        <v>561</v>
      </c>
      <c r="K51" s="663" t="s">
        <v>562</v>
      </c>
      <c r="L51" s="665">
        <v>56.880060384691376</v>
      </c>
      <c r="M51" s="665">
        <v>79</v>
      </c>
      <c r="N51" s="666">
        <v>4493.5247703906189</v>
      </c>
    </row>
    <row r="52" spans="1:14" ht="14.4" customHeight="1" x14ac:dyDescent="0.3">
      <c r="A52" s="661" t="s">
        <v>521</v>
      </c>
      <c r="B52" s="662" t="s">
        <v>2285</v>
      </c>
      <c r="C52" s="663" t="s">
        <v>531</v>
      </c>
      <c r="D52" s="664" t="s">
        <v>2287</v>
      </c>
      <c r="E52" s="663" t="s">
        <v>549</v>
      </c>
      <c r="F52" s="664" t="s">
        <v>2292</v>
      </c>
      <c r="G52" s="663" t="s">
        <v>550</v>
      </c>
      <c r="H52" s="663" t="s">
        <v>717</v>
      </c>
      <c r="I52" s="663" t="s">
        <v>718</v>
      </c>
      <c r="J52" s="663" t="s">
        <v>719</v>
      </c>
      <c r="K52" s="663" t="s">
        <v>720</v>
      </c>
      <c r="L52" s="665">
        <v>119.8596734585611</v>
      </c>
      <c r="M52" s="665">
        <v>50</v>
      </c>
      <c r="N52" s="666">
        <v>5992.9836729280551</v>
      </c>
    </row>
    <row r="53" spans="1:14" ht="14.4" customHeight="1" x14ac:dyDescent="0.3">
      <c r="A53" s="661" t="s">
        <v>521</v>
      </c>
      <c r="B53" s="662" t="s">
        <v>2285</v>
      </c>
      <c r="C53" s="663" t="s">
        <v>531</v>
      </c>
      <c r="D53" s="664" t="s">
        <v>2287</v>
      </c>
      <c r="E53" s="663" t="s">
        <v>549</v>
      </c>
      <c r="F53" s="664" t="s">
        <v>2292</v>
      </c>
      <c r="G53" s="663" t="s">
        <v>550</v>
      </c>
      <c r="H53" s="663" t="s">
        <v>721</v>
      </c>
      <c r="I53" s="663" t="s">
        <v>722</v>
      </c>
      <c r="J53" s="663" t="s">
        <v>723</v>
      </c>
      <c r="K53" s="663" t="s">
        <v>724</v>
      </c>
      <c r="L53" s="665">
        <v>239.8</v>
      </c>
      <c r="M53" s="665">
        <v>4</v>
      </c>
      <c r="N53" s="666">
        <v>959.2</v>
      </c>
    </row>
    <row r="54" spans="1:14" ht="14.4" customHeight="1" x14ac:dyDescent="0.3">
      <c r="A54" s="661" t="s">
        <v>521</v>
      </c>
      <c r="B54" s="662" t="s">
        <v>2285</v>
      </c>
      <c r="C54" s="663" t="s">
        <v>531</v>
      </c>
      <c r="D54" s="664" t="s">
        <v>2287</v>
      </c>
      <c r="E54" s="663" t="s">
        <v>549</v>
      </c>
      <c r="F54" s="664" t="s">
        <v>2292</v>
      </c>
      <c r="G54" s="663" t="s">
        <v>550</v>
      </c>
      <c r="H54" s="663" t="s">
        <v>725</v>
      </c>
      <c r="I54" s="663" t="s">
        <v>726</v>
      </c>
      <c r="J54" s="663" t="s">
        <v>727</v>
      </c>
      <c r="K54" s="663" t="s">
        <v>728</v>
      </c>
      <c r="L54" s="665">
        <v>61.010085683308347</v>
      </c>
      <c r="M54" s="665">
        <v>2</v>
      </c>
      <c r="N54" s="666">
        <v>122.02017136661669</v>
      </c>
    </row>
    <row r="55" spans="1:14" ht="14.4" customHeight="1" x14ac:dyDescent="0.3">
      <c r="A55" s="661" t="s">
        <v>521</v>
      </c>
      <c r="B55" s="662" t="s">
        <v>2285</v>
      </c>
      <c r="C55" s="663" t="s">
        <v>531</v>
      </c>
      <c r="D55" s="664" t="s">
        <v>2287</v>
      </c>
      <c r="E55" s="663" t="s">
        <v>549</v>
      </c>
      <c r="F55" s="664" t="s">
        <v>2292</v>
      </c>
      <c r="G55" s="663" t="s">
        <v>550</v>
      </c>
      <c r="H55" s="663" t="s">
        <v>729</v>
      </c>
      <c r="I55" s="663" t="s">
        <v>730</v>
      </c>
      <c r="J55" s="663" t="s">
        <v>731</v>
      </c>
      <c r="K55" s="663" t="s">
        <v>732</v>
      </c>
      <c r="L55" s="665">
        <v>80.22999999999999</v>
      </c>
      <c r="M55" s="665">
        <v>1</v>
      </c>
      <c r="N55" s="666">
        <v>80.22999999999999</v>
      </c>
    </row>
    <row r="56" spans="1:14" ht="14.4" customHeight="1" x14ac:dyDescent="0.3">
      <c r="A56" s="661" t="s">
        <v>521</v>
      </c>
      <c r="B56" s="662" t="s">
        <v>2285</v>
      </c>
      <c r="C56" s="663" t="s">
        <v>531</v>
      </c>
      <c r="D56" s="664" t="s">
        <v>2287</v>
      </c>
      <c r="E56" s="663" t="s">
        <v>549</v>
      </c>
      <c r="F56" s="664" t="s">
        <v>2292</v>
      </c>
      <c r="G56" s="663" t="s">
        <v>550</v>
      </c>
      <c r="H56" s="663" t="s">
        <v>733</v>
      </c>
      <c r="I56" s="663" t="s">
        <v>733</v>
      </c>
      <c r="J56" s="663" t="s">
        <v>734</v>
      </c>
      <c r="K56" s="663" t="s">
        <v>735</v>
      </c>
      <c r="L56" s="665">
        <v>36.531634080619114</v>
      </c>
      <c r="M56" s="665">
        <v>975</v>
      </c>
      <c r="N56" s="666">
        <v>35618.343228603633</v>
      </c>
    </row>
    <row r="57" spans="1:14" ht="14.4" customHeight="1" x14ac:dyDescent="0.3">
      <c r="A57" s="661" t="s">
        <v>521</v>
      </c>
      <c r="B57" s="662" t="s">
        <v>2285</v>
      </c>
      <c r="C57" s="663" t="s">
        <v>531</v>
      </c>
      <c r="D57" s="664" t="s">
        <v>2287</v>
      </c>
      <c r="E57" s="663" t="s">
        <v>549</v>
      </c>
      <c r="F57" s="664" t="s">
        <v>2292</v>
      </c>
      <c r="G57" s="663" t="s">
        <v>550</v>
      </c>
      <c r="H57" s="663" t="s">
        <v>736</v>
      </c>
      <c r="I57" s="663" t="s">
        <v>737</v>
      </c>
      <c r="J57" s="663" t="s">
        <v>738</v>
      </c>
      <c r="K57" s="663" t="s">
        <v>739</v>
      </c>
      <c r="L57" s="665">
        <v>28.600004176909955</v>
      </c>
      <c r="M57" s="665">
        <v>5</v>
      </c>
      <c r="N57" s="666">
        <v>143.00002088454977</v>
      </c>
    </row>
    <row r="58" spans="1:14" ht="14.4" customHeight="1" x14ac:dyDescent="0.3">
      <c r="A58" s="661" t="s">
        <v>521</v>
      </c>
      <c r="B58" s="662" t="s">
        <v>2285</v>
      </c>
      <c r="C58" s="663" t="s">
        <v>531</v>
      </c>
      <c r="D58" s="664" t="s">
        <v>2287</v>
      </c>
      <c r="E58" s="663" t="s">
        <v>549</v>
      </c>
      <c r="F58" s="664" t="s">
        <v>2292</v>
      </c>
      <c r="G58" s="663" t="s">
        <v>550</v>
      </c>
      <c r="H58" s="663" t="s">
        <v>740</v>
      </c>
      <c r="I58" s="663" t="s">
        <v>741</v>
      </c>
      <c r="J58" s="663" t="s">
        <v>742</v>
      </c>
      <c r="K58" s="663" t="s">
        <v>743</v>
      </c>
      <c r="L58" s="665">
        <v>231.69999999999996</v>
      </c>
      <c r="M58" s="665">
        <v>1</v>
      </c>
      <c r="N58" s="666">
        <v>231.69999999999996</v>
      </c>
    </row>
    <row r="59" spans="1:14" ht="14.4" customHeight="1" x14ac:dyDescent="0.3">
      <c r="A59" s="661" t="s">
        <v>521</v>
      </c>
      <c r="B59" s="662" t="s">
        <v>2285</v>
      </c>
      <c r="C59" s="663" t="s">
        <v>531</v>
      </c>
      <c r="D59" s="664" t="s">
        <v>2287</v>
      </c>
      <c r="E59" s="663" t="s">
        <v>549</v>
      </c>
      <c r="F59" s="664" t="s">
        <v>2292</v>
      </c>
      <c r="G59" s="663" t="s">
        <v>550</v>
      </c>
      <c r="H59" s="663" t="s">
        <v>744</v>
      </c>
      <c r="I59" s="663" t="s">
        <v>745</v>
      </c>
      <c r="J59" s="663" t="s">
        <v>746</v>
      </c>
      <c r="K59" s="663" t="s">
        <v>747</v>
      </c>
      <c r="L59" s="665">
        <v>211.60999999999984</v>
      </c>
      <c r="M59" s="665">
        <v>1</v>
      </c>
      <c r="N59" s="666">
        <v>211.60999999999984</v>
      </c>
    </row>
    <row r="60" spans="1:14" ht="14.4" customHeight="1" x14ac:dyDescent="0.3">
      <c r="A60" s="661" t="s">
        <v>521</v>
      </c>
      <c r="B60" s="662" t="s">
        <v>2285</v>
      </c>
      <c r="C60" s="663" t="s">
        <v>531</v>
      </c>
      <c r="D60" s="664" t="s">
        <v>2287</v>
      </c>
      <c r="E60" s="663" t="s">
        <v>549</v>
      </c>
      <c r="F60" s="664" t="s">
        <v>2292</v>
      </c>
      <c r="G60" s="663" t="s">
        <v>550</v>
      </c>
      <c r="H60" s="663" t="s">
        <v>748</v>
      </c>
      <c r="I60" s="663" t="s">
        <v>749</v>
      </c>
      <c r="J60" s="663" t="s">
        <v>746</v>
      </c>
      <c r="K60" s="663" t="s">
        <v>750</v>
      </c>
      <c r="L60" s="665">
        <v>73.789799053134232</v>
      </c>
      <c r="M60" s="665">
        <v>1</v>
      </c>
      <c r="N60" s="666">
        <v>73.789799053134232</v>
      </c>
    </row>
    <row r="61" spans="1:14" ht="14.4" customHeight="1" x14ac:dyDescent="0.3">
      <c r="A61" s="661" t="s">
        <v>521</v>
      </c>
      <c r="B61" s="662" t="s">
        <v>2285</v>
      </c>
      <c r="C61" s="663" t="s">
        <v>531</v>
      </c>
      <c r="D61" s="664" t="s">
        <v>2287</v>
      </c>
      <c r="E61" s="663" t="s">
        <v>549</v>
      </c>
      <c r="F61" s="664" t="s">
        <v>2292</v>
      </c>
      <c r="G61" s="663" t="s">
        <v>550</v>
      </c>
      <c r="H61" s="663" t="s">
        <v>751</v>
      </c>
      <c r="I61" s="663" t="s">
        <v>752</v>
      </c>
      <c r="J61" s="663" t="s">
        <v>753</v>
      </c>
      <c r="K61" s="663" t="s">
        <v>754</v>
      </c>
      <c r="L61" s="665">
        <v>161.31999999999996</v>
      </c>
      <c r="M61" s="665">
        <v>1</v>
      </c>
      <c r="N61" s="666">
        <v>161.31999999999996</v>
      </c>
    </row>
    <row r="62" spans="1:14" ht="14.4" customHeight="1" x14ac:dyDescent="0.3">
      <c r="A62" s="661" t="s">
        <v>521</v>
      </c>
      <c r="B62" s="662" t="s">
        <v>2285</v>
      </c>
      <c r="C62" s="663" t="s">
        <v>531</v>
      </c>
      <c r="D62" s="664" t="s">
        <v>2287</v>
      </c>
      <c r="E62" s="663" t="s">
        <v>549</v>
      </c>
      <c r="F62" s="664" t="s">
        <v>2292</v>
      </c>
      <c r="G62" s="663" t="s">
        <v>550</v>
      </c>
      <c r="H62" s="663" t="s">
        <v>755</v>
      </c>
      <c r="I62" s="663" t="s">
        <v>756</v>
      </c>
      <c r="J62" s="663" t="s">
        <v>757</v>
      </c>
      <c r="K62" s="663" t="s">
        <v>758</v>
      </c>
      <c r="L62" s="665">
        <v>99.45999999999998</v>
      </c>
      <c r="M62" s="665">
        <v>1</v>
      </c>
      <c r="N62" s="666">
        <v>99.45999999999998</v>
      </c>
    </row>
    <row r="63" spans="1:14" ht="14.4" customHeight="1" x14ac:dyDescent="0.3">
      <c r="A63" s="661" t="s">
        <v>521</v>
      </c>
      <c r="B63" s="662" t="s">
        <v>2285</v>
      </c>
      <c r="C63" s="663" t="s">
        <v>531</v>
      </c>
      <c r="D63" s="664" t="s">
        <v>2287</v>
      </c>
      <c r="E63" s="663" t="s">
        <v>549</v>
      </c>
      <c r="F63" s="664" t="s">
        <v>2292</v>
      </c>
      <c r="G63" s="663" t="s">
        <v>550</v>
      </c>
      <c r="H63" s="663" t="s">
        <v>759</v>
      </c>
      <c r="I63" s="663" t="s">
        <v>760</v>
      </c>
      <c r="J63" s="663" t="s">
        <v>761</v>
      </c>
      <c r="K63" s="663" t="s">
        <v>762</v>
      </c>
      <c r="L63" s="665">
        <v>270.78666666666669</v>
      </c>
      <c r="M63" s="665">
        <v>3</v>
      </c>
      <c r="N63" s="666">
        <v>812.36000000000013</v>
      </c>
    </row>
    <row r="64" spans="1:14" ht="14.4" customHeight="1" x14ac:dyDescent="0.3">
      <c r="A64" s="661" t="s">
        <v>521</v>
      </c>
      <c r="B64" s="662" t="s">
        <v>2285</v>
      </c>
      <c r="C64" s="663" t="s">
        <v>531</v>
      </c>
      <c r="D64" s="664" t="s">
        <v>2287</v>
      </c>
      <c r="E64" s="663" t="s">
        <v>549</v>
      </c>
      <c r="F64" s="664" t="s">
        <v>2292</v>
      </c>
      <c r="G64" s="663" t="s">
        <v>550</v>
      </c>
      <c r="H64" s="663" t="s">
        <v>763</v>
      </c>
      <c r="I64" s="663" t="s">
        <v>764</v>
      </c>
      <c r="J64" s="663" t="s">
        <v>561</v>
      </c>
      <c r="K64" s="663" t="s">
        <v>765</v>
      </c>
      <c r="L64" s="665">
        <v>44.590478475142454</v>
      </c>
      <c r="M64" s="665">
        <v>16</v>
      </c>
      <c r="N64" s="666">
        <v>713.44765560227927</v>
      </c>
    </row>
    <row r="65" spans="1:14" ht="14.4" customHeight="1" x14ac:dyDescent="0.3">
      <c r="A65" s="661" t="s">
        <v>521</v>
      </c>
      <c r="B65" s="662" t="s">
        <v>2285</v>
      </c>
      <c r="C65" s="663" t="s">
        <v>531</v>
      </c>
      <c r="D65" s="664" t="s">
        <v>2287</v>
      </c>
      <c r="E65" s="663" t="s">
        <v>549</v>
      </c>
      <c r="F65" s="664" t="s">
        <v>2292</v>
      </c>
      <c r="G65" s="663" t="s">
        <v>550</v>
      </c>
      <c r="H65" s="663" t="s">
        <v>766</v>
      </c>
      <c r="I65" s="663" t="s">
        <v>767</v>
      </c>
      <c r="J65" s="663" t="s">
        <v>768</v>
      </c>
      <c r="K65" s="663" t="s">
        <v>769</v>
      </c>
      <c r="L65" s="665">
        <v>32.759977371415623</v>
      </c>
      <c r="M65" s="665">
        <v>12</v>
      </c>
      <c r="N65" s="666">
        <v>393.11972845698745</v>
      </c>
    </row>
    <row r="66" spans="1:14" ht="14.4" customHeight="1" x14ac:dyDescent="0.3">
      <c r="A66" s="661" t="s">
        <v>521</v>
      </c>
      <c r="B66" s="662" t="s">
        <v>2285</v>
      </c>
      <c r="C66" s="663" t="s">
        <v>531</v>
      </c>
      <c r="D66" s="664" t="s">
        <v>2287</v>
      </c>
      <c r="E66" s="663" t="s">
        <v>549</v>
      </c>
      <c r="F66" s="664" t="s">
        <v>2292</v>
      </c>
      <c r="G66" s="663" t="s">
        <v>550</v>
      </c>
      <c r="H66" s="663" t="s">
        <v>770</v>
      </c>
      <c r="I66" s="663" t="s">
        <v>771</v>
      </c>
      <c r="J66" s="663" t="s">
        <v>772</v>
      </c>
      <c r="K66" s="663" t="s">
        <v>773</v>
      </c>
      <c r="L66" s="665">
        <v>34.730095125088653</v>
      </c>
      <c r="M66" s="665">
        <v>1</v>
      </c>
      <c r="N66" s="666">
        <v>34.730095125088653</v>
      </c>
    </row>
    <row r="67" spans="1:14" ht="14.4" customHeight="1" x14ac:dyDescent="0.3">
      <c r="A67" s="661" t="s">
        <v>521</v>
      </c>
      <c r="B67" s="662" t="s">
        <v>2285</v>
      </c>
      <c r="C67" s="663" t="s">
        <v>531</v>
      </c>
      <c r="D67" s="664" t="s">
        <v>2287</v>
      </c>
      <c r="E67" s="663" t="s">
        <v>549</v>
      </c>
      <c r="F67" s="664" t="s">
        <v>2292</v>
      </c>
      <c r="G67" s="663" t="s">
        <v>550</v>
      </c>
      <c r="H67" s="663" t="s">
        <v>774</v>
      </c>
      <c r="I67" s="663" t="s">
        <v>775</v>
      </c>
      <c r="J67" s="663" t="s">
        <v>776</v>
      </c>
      <c r="K67" s="663" t="s">
        <v>777</v>
      </c>
      <c r="L67" s="665">
        <v>61.859999999999978</v>
      </c>
      <c r="M67" s="665">
        <v>1</v>
      </c>
      <c r="N67" s="666">
        <v>61.859999999999978</v>
      </c>
    </row>
    <row r="68" spans="1:14" ht="14.4" customHeight="1" x14ac:dyDescent="0.3">
      <c r="A68" s="661" t="s">
        <v>521</v>
      </c>
      <c r="B68" s="662" t="s">
        <v>2285</v>
      </c>
      <c r="C68" s="663" t="s">
        <v>531</v>
      </c>
      <c r="D68" s="664" t="s">
        <v>2287</v>
      </c>
      <c r="E68" s="663" t="s">
        <v>549</v>
      </c>
      <c r="F68" s="664" t="s">
        <v>2292</v>
      </c>
      <c r="G68" s="663" t="s">
        <v>550</v>
      </c>
      <c r="H68" s="663" t="s">
        <v>778</v>
      </c>
      <c r="I68" s="663" t="s">
        <v>779</v>
      </c>
      <c r="J68" s="663" t="s">
        <v>780</v>
      </c>
      <c r="K68" s="663" t="s">
        <v>781</v>
      </c>
      <c r="L68" s="665">
        <v>73.660000000000011</v>
      </c>
      <c r="M68" s="665">
        <v>2</v>
      </c>
      <c r="N68" s="666">
        <v>147.32000000000002</v>
      </c>
    </row>
    <row r="69" spans="1:14" ht="14.4" customHeight="1" x14ac:dyDescent="0.3">
      <c r="A69" s="661" t="s">
        <v>521</v>
      </c>
      <c r="B69" s="662" t="s">
        <v>2285</v>
      </c>
      <c r="C69" s="663" t="s">
        <v>531</v>
      </c>
      <c r="D69" s="664" t="s">
        <v>2287</v>
      </c>
      <c r="E69" s="663" t="s">
        <v>549</v>
      </c>
      <c r="F69" s="664" t="s">
        <v>2292</v>
      </c>
      <c r="G69" s="663" t="s">
        <v>550</v>
      </c>
      <c r="H69" s="663" t="s">
        <v>782</v>
      </c>
      <c r="I69" s="663" t="s">
        <v>783</v>
      </c>
      <c r="J69" s="663" t="s">
        <v>784</v>
      </c>
      <c r="K69" s="663" t="s">
        <v>785</v>
      </c>
      <c r="L69" s="665">
        <v>98.210000000000051</v>
      </c>
      <c r="M69" s="665">
        <v>1</v>
      </c>
      <c r="N69" s="666">
        <v>98.210000000000051</v>
      </c>
    </row>
    <row r="70" spans="1:14" ht="14.4" customHeight="1" x14ac:dyDescent="0.3">
      <c r="A70" s="661" t="s">
        <v>521</v>
      </c>
      <c r="B70" s="662" t="s">
        <v>2285</v>
      </c>
      <c r="C70" s="663" t="s">
        <v>531</v>
      </c>
      <c r="D70" s="664" t="s">
        <v>2287</v>
      </c>
      <c r="E70" s="663" t="s">
        <v>549</v>
      </c>
      <c r="F70" s="664" t="s">
        <v>2292</v>
      </c>
      <c r="G70" s="663" t="s">
        <v>550</v>
      </c>
      <c r="H70" s="663" t="s">
        <v>786</v>
      </c>
      <c r="I70" s="663" t="s">
        <v>787</v>
      </c>
      <c r="J70" s="663" t="s">
        <v>788</v>
      </c>
      <c r="K70" s="663" t="s">
        <v>789</v>
      </c>
      <c r="L70" s="665">
        <v>95.77000000000001</v>
      </c>
      <c r="M70" s="665">
        <v>2</v>
      </c>
      <c r="N70" s="666">
        <v>191.54000000000002</v>
      </c>
    </row>
    <row r="71" spans="1:14" ht="14.4" customHeight="1" x14ac:dyDescent="0.3">
      <c r="A71" s="661" t="s">
        <v>521</v>
      </c>
      <c r="B71" s="662" t="s">
        <v>2285</v>
      </c>
      <c r="C71" s="663" t="s">
        <v>531</v>
      </c>
      <c r="D71" s="664" t="s">
        <v>2287</v>
      </c>
      <c r="E71" s="663" t="s">
        <v>549</v>
      </c>
      <c r="F71" s="664" t="s">
        <v>2292</v>
      </c>
      <c r="G71" s="663" t="s">
        <v>550</v>
      </c>
      <c r="H71" s="663" t="s">
        <v>790</v>
      </c>
      <c r="I71" s="663" t="s">
        <v>791</v>
      </c>
      <c r="J71" s="663" t="s">
        <v>792</v>
      </c>
      <c r="K71" s="663" t="s">
        <v>793</v>
      </c>
      <c r="L71" s="665">
        <v>128.39000000000001</v>
      </c>
      <c r="M71" s="665">
        <v>1</v>
      </c>
      <c r="N71" s="666">
        <v>128.39000000000001</v>
      </c>
    </row>
    <row r="72" spans="1:14" ht="14.4" customHeight="1" x14ac:dyDescent="0.3">
      <c r="A72" s="661" t="s">
        <v>521</v>
      </c>
      <c r="B72" s="662" t="s">
        <v>2285</v>
      </c>
      <c r="C72" s="663" t="s">
        <v>531</v>
      </c>
      <c r="D72" s="664" t="s">
        <v>2287</v>
      </c>
      <c r="E72" s="663" t="s">
        <v>549</v>
      </c>
      <c r="F72" s="664" t="s">
        <v>2292</v>
      </c>
      <c r="G72" s="663" t="s">
        <v>550</v>
      </c>
      <c r="H72" s="663" t="s">
        <v>794</v>
      </c>
      <c r="I72" s="663" t="s">
        <v>795</v>
      </c>
      <c r="J72" s="663" t="s">
        <v>796</v>
      </c>
      <c r="K72" s="663" t="s">
        <v>797</v>
      </c>
      <c r="L72" s="665">
        <v>82.570000000000007</v>
      </c>
      <c r="M72" s="665">
        <v>5</v>
      </c>
      <c r="N72" s="666">
        <v>412.85</v>
      </c>
    </row>
    <row r="73" spans="1:14" ht="14.4" customHeight="1" x14ac:dyDescent="0.3">
      <c r="A73" s="661" t="s">
        <v>521</v>
      </c>
      <c r="B73" s="662" t="s">
        <v>2285</v>
      </c>
      <c r="C73" s="663" t="s">
        <v>531</v>
      </c>
      <c r="D73" s="664" t="s">
        <v>2287</v>
      </c>
      <c r="E73" s="663" t="s">
        <v>549</v>
      </c>
      <c r="F73" s="664" t="s">
        <v>2292</v>
      </c>
      <c r="G73" s="663" t="s">
        <v>550</v>
      </c>
      <c r="H73" s="663" t="s">
        <v>798</v>
      </c>
      <c r="I73" s="663" t="s">
        <v>799</v>
      </c>
      <c r="J73" s="663" t="s">
        <v>800</v>
      </c>
      <c r="K73" s="663" t="s">
        <v>801</v>
      </c>
      <c r="L73" s="665">
        <v>154.78</v>
      </c>
      <c r="M73" s="665">
        <v>2</v>
      </c>
      <c r="N73" s="666">
        <v>309.56</v>
      </c>
    </row>
    <row r="74" spans="1:14" ht="14.4" customHeight="1" x14ac:dyDescent="0.3">
      <c r="A74" s="661" t="s">
        <v>521</v>
      </c>
      <c r="B74" s="662" t="s">
        <v>2285</v>
      </c>
      <c r="C74" s="663" t="s">
        <v>531</v>
      </c>
      <c r="D74" s="664" t="s">
        <v>2287</v>
      </c>
      <c r="E74" s="663" t="s">
        <v>549</v>
      </c>
      <c r="F74" s="664" t="s">
        <v>2292</v>
      </c>
      <c r="G74" s="663" t="s">
        <v>550</v>
      </c>
      <c r="H74" s="663" t="s">
        <v>802</v>
      </c>
      <c r="I74" s="663" t="s">
        <v>803</v>
      </c>
      <c r="J74" s="663" t="s">
        <v>804</v>
      </c>
      <c r="K74" s="663" t="s">
        <v>805</v>
      </c>
      <c r="L74" s="665">
        <v>190.07285714285715</v>
      </c>
      <c r="M74" s="665">
        <v>14</v>
      </c>
      <c r="N74" s="666">
        <v>2661.02</v>
      </c>
    </row>
    <row r="75" spans="1:14" ht="14.4" customHeight="1" x14ac:dyDescent="0.3">
      <c r="A75" s="661" t="s">
        <v>521</v>
      </c>
      <c r="B75" s="662" t="s">
        <v>2285</v>
      </c>
      <c r="C75" s="663" t="s">
        <v>531</v>
      </c>
      <c r="D75" s="664" t="s">
        <v>2287</v>
      </c>
      <c r="E75" s="663" t="s">
        <v>549</v>
      </c>
      <c r="F75" s="664" t="s">
        <v>2292</v>
      </c>
      <c r="G75" s="663" t="s">
        <v>550</v>
      </c>
      <c r="H75" s="663" t="s">
        <v>806</v>
      </c>
      <c r="I75" s="663" t="s">
        <v>807</v>
      </c>
      <c r="J75" s="663" t="s">
        <v>808</v>
      </c>
      <c r="K75" s="663" t="s">
        <v>809</v>
      </c>
      <c r="L75" s="665">
        <v>74.785444807462611</v>
      </c>
      <c r="M75" s="665">
        <v>74</v>
      </c>
      <c r="N75" s="666">
        <v>5534.122915752233</v>
      </c>
    </row>
    <row r="76" spans="1:14" ht="14.4" customHeight="1" x14ac:dyDescent="0.3">
      <c r="A76" s="661" t="s">
        <v>521</v>
      </c>
      <c r="B76" s="662" t="s">
        <v>2285</v>
      </c>
      <c r="C76" s="663" t="s">
        <v>531</v>
      </c>
      <c r="D76" s="664" t="s">
        <v>2287</v>
      </c>
      <c r="E76" s="663" t="s">
        <v>549</v>
      </c>
      <c r="F76" s="664" t="s">
        <v>2292</v>
      </c>
      <c r="G76" s="663" t="s">
        <v>550</v>
      </c>
      <c r="H76" s="663" t="s">
        <v>810</v>
      </c>
      <c r="I76" s="663" t="s">
        <v>811</v>
      </c>
      <c r="J76" s="663" t="s">
        <v>812</v>
      </c>
      <c r="K76" s="663" t="s">
        <v>813</v>
      </c>
      <c r="L76" s="665">
        <v>117.40986593270925</v>
      </c>
      <c r="M76" s="665">
        <v>7</v>
      </c>
      <c r="N76" s="666">
        <v>821.86906152896472</v>
      </c>
    </row>
    <row r="77" spans="1:14" ht="14.4" customHeight="1" x14ac:dyDescent="0.3">
      <c r="A77" s="661" t="s">
        <v>521</v>
      </c>
      <c r="B77" s="662" t="s">
        <v>2285</v>
      </c>
      <c r="C77" s="663" t="s">
        <v>531</v>
      </c>
      <c r="D77" s="664" t="s">
        <v>2287</v>
      </c>
      <c r="E77" s="663" t="s">
        <v>549</v>
      </c>
      <c r="F77" s="664" t="s">
        <v>2292</v>
      </c>
      <c r="G77" s="663" t="s">
        <v>550</v>
      </c>
      <c r="H77" s="663" t="s">
        <v>814</v>
      </c>
      <c r="I77" s="663" t="s">
        <v>814</v>
      </c>
      <c r="J77" s="663" t="s">
        <v>815</v>
      </c>
      <c r="K77" s="663" t="s">
        <v>816</v>
      </c>
      <c r="L77" s="665">
        <v>1624.9051461010024</v>
      </c>
      <c r="M77" s="665">
        <v>1</v>
      </c>
      <c r="N77" s="666">
        <v>1624.9051461010024</v>
      </c>
    </row>
    <row r="78" spans="1:14" ht="14.4" customHeight="1" x14ac:dyDescent="0.3">
      <c r="A78" s="661" t="s">
        <v>521</v>
      </c>
      <c r="B78" s="662" t="s">
        <v>2285</v>
      </c>
      <c r="C78" s="663" t="s">
        <v>531</v>
      </c>
      <c r="D78" s="664" t="s">
        <v>2287</v>
      </c>
      <c r="E78" s="663" t="s">
        <v>549</v>
      </c>
      <c r="F78" s="664" t="s">
        <v>2292</v>
      </c>
      <c r="G78" s="663" t="s">
        <v>550</v>
      </c>
      <c r="H78" s="663" t="s">
        <v>817</v>
      </c>
      <c r="I78" s="663" t="s">
        <v>818</v>
      </c>
      <c r="J78" s="663" t="s">
        <v>819</v>
      </c>
      <c r="K78" s="663" t="s">
        <v>820</v>
      </c>
      <c r="L78" s="665">
        <v>125.3318546396181</v>
      </c>
      <c r="M78" s="665">
        <v>329</v>
      </c>
      <c r="N78" s="666">
        <v>41234.180176434355</v>
      </c>
    </row>
    <row r="79" spans="1:14" ht="14.4" customHeight="1" x14ac:dyDescent="0.3">
      <c r="A79" s="661" t="s">
        <v>521</v>
      </c>
      <c r="B79" s="662" t="s">
        <v>2285</v>
      </c>
      <c r="C79" s="663" t="s">
        <v>531</v>
      </c>
      <c r="D79" s="664" t="s">
        <v>2287</v>
      </c>
      <c r="E79" s="663" t="s">
        <v>549</v>
      </c>
      <c r="F79" s="664" t="s">
        <v>2292</v>
      </c>
      <c r="G79" s="663" t="s">
        <v>550</v>
      </c>
      <c r="H79" s="663" t="s">
        <v>821</v>
      </c>
      <c r="I79" s="663" t="s">
        <v>822</v>
      </c>
      <c r="J79" s="663" t="s">
        <v>823</v>
      </c>
      <c r="K79" s="663" t="s">
        <v>824</v>
      </c>
      <c r="L79" s="665">
        <v>176.61999999999998</v>
      </c>
      <c r="M79" s="665">
        <v>3</v>
      </c>
      <c r="N79" s="666">
        <v>529.8599999999999</v>
      </c>
    </row>
    <row r="80" spans="1:14" ht="14.4" customHeight="1" x14ac:dyDescent="0.3">
      <c r="A80" s="661" t="s">
        <v>521</v>
      </c>
      <c r="B80" s="662" t="s">
        <v>2285</v>
      </c>
      <c r="C80" s="663" t="s">
        <v>531</v>
      </c>
      <c r="D80" s="664" t="s">
        <v>2287</v>
      </c>
      <c r="E80" s="663" t="s">
        <v>549</v>
      </c>
      <c r="F80" s="664" t="s">
        <v>2292</v>
      </c>
      <c r="G80" s="663" t="s">
        <v>550</v>
      </c>
      <c r="H80" s="663" t="s">
        <v>825</v>
      </c>
      <c r="I80" s="663" t="s">
        <v>826</v>
      </c>
      <c r="J80" s="663" t="s">
        <v>827</v>
      </c>
      <c r="K80" s="663" t="s">
        <v>828</v>
      </c>
      <c r="L80" s="665">
        <v>169.07999999999998</v>
      </c>
      <c r="M80" s="665">
        <v>2</v>
      </c>
      <c r="N80" s="666">
        <v>338.15999999999997</v>
      </c>
    </row>
    <row r="81" spans="1:14" ht="14.4" customHeight="1" x14ac:dyDescent="0.3">
      <c r="A81" s="661" t="s">
        <v>521</v>
      </c>
      <c r="B81" s="662" t="s">
        <v>2285</v>
      </c>
      <c r="C81" s="663" t="s">
        <v>531</v>
      </c>
      <c r="D81" s="664" t="s">
        <v>2287</v>
      </c>
      <c r="E81" s="663" t="s">
        <v>549</v>
      </c>
      <c r="F81" s="664" t="s">
        <v>2292</v>
      </c>
      <c r="G81" s="663" t="s">
        <v>550</v>
      </c>
      <c r="H81" s="663" t="s">
        <v>829</v>
      </c>
      <c r="I81" s="663" t="s">
        <v>830</v>
      </c>
      <c r="J81" s="663" t="s">
        <v>831</v>
      </c>
      <c r="K81" s="663" t="s">
        <v>832</v>
      </c>
      <c r="L81" s="665">
        <v>23.510000000000005</v>
      </c>
      <c r="M81" s="665">
        <v>1</v>
      </c>
      <c r="N81" s="666">
        <v>23.510000000000005</v>
      </c>
    </row>
    <row r="82" spans="1:14" ht="14.4" customHeight="1" x14ac:dyDescent="0.3">
      <c r="A82" s="661" t="s">
        <v>521</v>
      </c>
      <c r="B82" s="662" t="s">
        <v>2285</v>
      </c>
      <c r="C82" s="663" t="s">
        <v>531</v>
      </c>
      <c r="D82" s="664" t="s">
        <v>2287</v>
      </c>
      <c r="E82" s="663" t="s">
        <v>549</v>
      </c>
      <c r="F82" s="664" t="s">
        <v>2292</v>
      </c>
      <c r="G82" s="663" t="s">
        <v>550</v>
      </c>
      <c r="H82" s="663" t="s">
        <v>833</v>
      </c>
      <c r="I82" s="663" t="s">
        <v>834</v>
      </c>
      <c r="J82" s="663" t="s">
        <v>835</v>
      </c>
      <c r="K82" s="663" t="s">
        <v>836</v>
      </c>
      <c r="L82" s="665">
        <v>106.94105005785045</v>
      </c>
      <c r="M82" s="665">
        <v>152</v>
      </c>
      <c r="N82" s="666">
        <v>16255.039608793268</v>
      </c>
    </row>
    <row r="83" spans="1:14" ht="14.4" customHeight="1" x14ac:dyDescent="0.3">
      <c r="A83" s="661" t="s">
        <v>521</v>
      </c>
      <c r="B83" s="662" t="s">
        <v>2285</v>
      </c>
      <c r="C83" s="663" t="s">
        <v>531</v>
      </c>
      <c r="D83" s="664" t="s">
        <v>2287</v>
      </c>
      <c r="E83" s="663" t="s">
        <v>549</v>
      </c>
      <c r="F83" s="664" t="s">
        <v>2292</v>
      </c>
      <c r="G83" s="663" t="s">
        <v>550</v>
      </c>
      <c r="H83" s="663" t="s">
        <v>566</v>
      </c>
      <c r="I83" s="663" t="s">
        <v>567</v>
      </c>
      <c r="J83" s="663" t="s">
        <v>568</v>
      </c>
      <c r="K83" s="663" t="s">
        <v>569</v>
      </c>
      <c r="L83" s="665">
        <v>61.445758152066425</v>
      </c>
      <c r="M83" s="665">
        <v>15</v>
      </c>
      <c r="N83" s="666">
        <v>921.68637228099635</v>
      </c>
    </row>
    <row r="84" spans="1:14" ht="14.4" customHeight="1" x14ac:dyDescent="0.3">
      <c r="A84" s="661" t="s">
        <v>521</v>
      </c>
      <c r="B84" s="662" t="s">
        <v>2285</v>
      </c>
      <c r="C84" s="663" t="s">
        <v>531</v>
      </c>
      <c r="D84" s="664" t="s">
        <v>2287</v>
      </c>
      <c r="E84" s="663" t="s">
        <v>549</v>
      </c>
      <c r="F84" s="664" t="s">
        <v>2292</v>
      </c>
      <c r="G84" s="663" t="s">
        <v>550</v>
      </c>
      <c r="H84" s="663" t="s">
        <v>837</v>
      </c>
      <c r="I84" s="663" t="s">
        <v>838</v>
      </c>
      <c r="J84" s="663" t="s">
        <v>839</v>
      </c>
      <c r="K84" s="663" t="s">
        <v>840</v>
      </c>
      <c r="L84" s="665">
        <v>126.35999999999999</v>
      </c>
      <c r="M84" s="665">
        <v>2</v>
      </c>
      <c r="N84" s="666">
        <v>252.71999999999997</v>
      </c>
    </row>
    <row r="85" spans="1:14" ht="14.4" customHeight="1" x14ac:dyDescent="0.3">
      <c r="A85" s="661" t="s">
        <v>521</v>
      </c>
      <c r="B85" s="662" t="s">
        <v>2285</v>
      </c>
      <c r="C85" s="663" t="s">
        <v>531</v>
      </c>
      <c r="D85" s="664" t="s">
        <v>2287</v>
      </c>
      <c r="E85" s="663" t="s">
        <v>549</v>
      </c>
      <c r="F85" s="664" t="s">
        <v>2292</v>
      </c>
      <c r="G85" s="663" t="s">
        <v>550</v>
      </c>
      <c r="H85" s="663" t="s">
        <v>841</v>
      </c>
      <c r="I85" s="663" t="s">
        <v>842</v>
      </c>
      <c r="J85" s="663" t="s">
        <v>843</v>
      </c>
      <c r="K85" s="663" t="s">
        <v>844</v>
      </c>
      <c r="L85" s="665">
        <v>123.61967222401738</v>
      </c>
      <c r="M85" s="665">
        <v>8</v>
      </c>
      <c r="N85" s="666">
        <v>988.95737779213903</v>
      </c>
    </row>
    <row r="86" spans="1:14" ht="14.4" customHeight="1" x14ac:dyDescent="0.3">
      <c r="A86" s="661" t="s">
        <v>521</v>
      </c>
      <c r="B86" s="662" t="s">
        <v>2285</v>
      </c>
      <c r="C86" s="663" t="s">
        <v>531</v>
      </c>
      <c r="D86" s="664" t="s">
        <v>2287</v>
      </c>
      <c r="E86" s="663" t="s">
        <v>549</v>
      </c>
      <c r="F86" s="664" t="s">
        <v>2292</v>
      </c>
      <c r="G86" s="663" t="s">
        <v>550</v>
      </c>
      <c r="H86" s="663" t="s">
        <v>845</v>
      </c>
      <c r="I86" s="663" t="s">
        <v>846</v>
      </c>
      <c r="J86" s="663" t="s">
        <v>847</v>
      </c>
      <c r="K86" s="663" t="s">
        <v>848</v>
      </c>
      <c r="L86" s="665">
        <v>139.46200000000002</v>
      </c>
      <c r="M86" s="665">
        <v>15</v>
      </c>
      <c r="N86" s="666">
        <v>2091.9300000000003</v>
      </c>
    </row>
    <row r="87" spans="1:14" ht="14.4" customHeight="1" x14ac:dyDescent="0.3">
      <c r="A87" s="661" t="s">
        <v>521</v>
      </c>
      <c r="B87" s="662" t="s">
        <v>2285</v>
      </c>
      <c r="C87" s="663" t="s">
        <v>531</v>
      </c>
      <c r="D87" s="664" t="s">
        <v>2287</v>
      </c>
      <c r="E87" s="663" t="s">
        <v>549</v>
      </c>
      <c r="F87" s="664" t="s">
        <v>2292</v>
      </c>
      <c r="G87" s="663" t="s">
        <v>550</v>
      </c>
      <c r="H87" s="663" t="s">
        <v>849</v>
      </c>
      <c r="I87" s="663" t="s">
        <v>849</v>
      </c>
      <c r="J87" s="663" t="s">
        <v>850</v>
      </c>
      <c r="K87" s="663" t="s">
        <v>851</v>
      </c>
      <c r="L87" s="665">
        <v>133.31000000000006</v>
      </c>
      <c r="M87" s="665">
        <v>1</v>
      </c>
      <c r="N87" s="666">
        <v>133.31000000000006</v>
      </c>
    </row>
    <row r="88" spans="1:14" ht="14.4" customHeight="1" x14ac:dyDescent="0.3">
      <c r="A88" s="661" t="s">
        <v>521</v>
      </c>
      <c r="B88" s="662" t="s">
        <v>2285</v>
      </c>
      <c r="C88" s="663" t="s">
        <v>531</v>
      </c>
      <c r="D88" s="664" t="s">
        <v>2287</v>
      </c>
      <c r="E88" s="663" t="s">
        <v>549</v>
      </c>
      <c r="F88" s="664" t="s">
        <v>2292</v>
      </c>
      <c r="G88" s="663" t="s">
        <v>550</v>
      </c>
      <c r="H88" s="663" t="s">
        <v>852</v>
      </c>
      <c r="I88" s="663" t="s">
        <v>853</v>
      </c>
      <c r="J88" s="663" t="s">
        <v>854</v>
      </c>
      <c r="K88" s="663" t="s">
        <v>855</v>
      </c>
      <c r="L88" s="665">
        <v>86.18107116849751</v>
      </c>
      <c r="M88" s="665">
        <v>64</v>
      </c>
      <c r="N88" s="666">
        <v>5515.5885547838407</v>
      </c>
    </row>
    <row r="89" spans="1:14" ht="14.4" customHeight="1" x14ac:dyDescent="0.3">
      <c r="A89" s="661" t="s">
        <v>521</v>
      </c>
      <c r="B89" s="662" t="s">
        <v>2285</v>
      </c>
      <c r="C89" s="663" t="s">
        <v>531</v>
      </c>
      <c r="D89" s="664" t="s">
        <v>2287</v>
      </c>
      <c r="E89" s="663" t="s">
        <v>549</v>
      </c>
      <c r="F89" s="664" t="s">
        <v>2292</v>
      </c>
      <c r="G89" s="663" t="s">
        <v>550</v>
      </c>
      <c r="H89" s="663" t="s">
        <v>856</v>
      </c>
      <c r="I89" s="663" t="s">
        <v>857</v>
      </c>
      <c r="J89" s="663" t="s">
        <v>858</v>
      </c>
      <c r="K89" s="663" t="s">
        <v>859</v>
      </c>
      <c r="L89" s="665">
        <v>48.680002539110596</v>
      </c>
      <c r="M89" s="665">
        <v>28</v>
      </c>
      <c r="N89" s="666">
        <v>1363.0400710950967</v>
      </c>
    </row>
    <row r="90" spans="1:14" ht="14.4" customHeight="1" x14ac:dyDescent="0.3">
      <c r="A90" s="661" t="s">
        <v>521</v>
      </c>
      <c r="B90" s="662" t="s">
        <v>2285</v>
      </c>
      <c r="C90" s="663" t="s">
        <v>531</v>
      </c>
      <c r="D90" s="664" t="s">
        <v>2287</v>
      </c>
      <c r="E90" s="663" t="s">
        <v>549</v>
      </c>
      <c r="F90" s="664" t="s">
        <v>2292</v>
      </c>
      <c r="G90" s="663" t="s">
        <v>550</v>
      </c>
      <c r="H90" s="663" t="s">
        <v>860</v>
      </c>
      <c r="I90" s="663" t="s">
        <v>860</v>
      </c>
      <c r="J90" s="663" t="s">
        <v>861</v>
      </c>
      <c r="K90" s="663" t="s">
        <v>862</v>
      </c>
      <c r="L90" s="665">
        <v>108.70024047683687</v>
      </c>
      <c r="M90" s="665">
        <v>10</v>
      </c>
      <c r="N90" s="666">
        <v>1087.0024047683687</v>
      </c>
    </row>
    <row r="91" spans="1:14" ht="14.4" customHeight="1" x14ac:dyDescent="0.3">
      <c r="A91" s="661" t="s">
        <v>521</v>
      </c>
      <c r="B91" s="662" t="s">
        <v>2285</v>
      </c>
      <c r="C91" s="663" t="s">
        <v>531</v>
      </c>
      <c r="D91" s="664" t="s">
        <v>2287</v>
      </c>
      <c r="E91" s="663" t="s">
        <v>549</v>
      </c>
      <c r="F91" s="664" t="s">
        <v>2292</v>
      </c>
      <c r="G91" s="663" t="s">
        <v>550</v>
      </c>
      <c r="H91" s="663" t="s">
        <v>863</v>
      </c>
      <c r="I91" s="663" t="s">
        <v>864</v>
      </c>
      <c r="J91" s="663" t="s">
        <v>865</v>
      </c>
      <c r="K91" s="663" t="s">
        <v>866</v>
      </c>
      <c r="L91" s="665">
        <v>47.649999999999991</v>
      </c>
      <c r="M91" s="665">
        <v>1</v>
      </c>
      <c r="N91" s="666">
        <v>47.649999999999991</v>
      </c>
    </row>
    <row r="92" spans="1:14" ht="14.4" customHeight="1" x14ac:dyDescent="0.3">
      <c r="A92" s="661" t="s">
        <v>521</v>
      </c>
      <c r="B92" s="662" t="s">
        <v>2285</v>
      </c>
      <c r="C92" s="663" t="s">
        <v>531</v>
      </c>
      <c r="D92" s="664" t="s">
        <v>2287</v>
      </c>
      <c r="E92" s="663" t="s">
        <v>549</v>
      </c>
      <c r="F92" s="664" t="s">
        <v>2292</v>
      </c>
      <c r="G92" s="663" t="s">
        <v>550</v>
      </c>
      <c r="H92" s="663" t="s">
        <v>867</v>
      </c>
      <c r="I92" s="663" t="s">
        <v>868</v>
      </c>
      <c r="J92" s="663" t="s">
        <v>865</v>
      </c>
      <c r="K92" s="663" t="s">
        <v>869</v>
      </c>
      <c r="L92" s="665">
        <v>210.08049683156389</v>
      </c>
      <c r="M92" s="665">
        <v>61</v>
      </c>
      <c r="N92" s="666">
        <v>12814.910306725398</v>
      </c>
    </row>
    <row r="93" spans="1:14" ht="14.4" customHeight="1" x14ac:dyDescent="0.3">
      <c r="A93" s="661" t="s">
        <v>521</v>
      </c>
      <c r="B93" s="662" t="s">
        <v>2285</v>
      </c>
      <c r="C93" s="663" t="s">
        <v>531</v>
      </c>
      <c r="D93" s="664" t="s">
        <v>2287</v>
      </c>
      <c r="E93" s="663" t="s">
        <v>549</v>
      </c>
      <c r="F93" s="664" t="s">
        <v>2292</v>
      </c>
      <c r="G93" s="663" t="s">
        <v>550</v>
      </c>
      <c r="H93" s="663" t="s">
        <v>870</v>
      </c>
      <c r="I93" s="663" t="s">
        <v>871</v>
      </c>
      <c r="J93" s="663" t="s">
        <v>872</v>
      </c>
      <c r="K93" s="663" t="s">
        <v>873</v>
      </c>
      <c r="L93" s="665">
        <v>375.8</v>
      </c>
      <c r="M93" s="665">
        <v>39</v>
      </c>
      <c r="N93" s="666">
        <v>14656.2</v>
      </c>
    </row>
    <row r="94" spans="1:14" ht="14.4" customHeight="1" x14ac:dyDescent="0.3">
      <c r="A94" s="661" t="s">
        <v>521</v>
      </c>
      <c r="B94" s="662" t="s">
        <v>2285</v>
      </c>
      <c r="C94" s="663" t="s">
        <v>531</v>
      </c>
      <c r="D94" s="664" t="s">
        <v>2287</v>
      </c>
      <c r="E94" s="663" t="s">
        <v>549</v>
      </c>
      <c r="F94" s="664" t="s">
        <v>2292</v>
      </c>
      <c r="G94" s="663" t="s">
        <v>550</v>
      </c>
      <c r="H94" s="663" t="s">
        <v>874</v>
      </c>
      <c r="I94" s="663" t="s">
        <v>875</v>
      </c>
      <c r="J94" s="663" t="s">
        <v>876</v>
      </c>
      <c r="K94" s="663" t="s">
        <v>877</v>
      </c>
      <c r="L94" s="665">
        <v>39.290166400602658</v>
      </c>
      <c r="M94" s="665">
        <v>1</v>
      </c>
      <c r="N94" s="666">
        <v>39.290166400602658</v>
      </c>
    </row>
    <row r="95" spans="1:14" ht="14.4" customHeight="1" x14ac:dyDescent="0.3">
      <c r="A95" s="661" t="s">
        <v>521</v>
      </c>
      <c r="B95" s="662" t="s">
        <v>2285</v>
      </c>
      <c r="C95" s="663" t="s">
        <v>531</v>
      </c>
      <c r="D95" s="664" t="s">
        <v>2287</v>
      </c>
      <c r="E95" s="663" t="s">
        <v>549</v>
      </c>
      <c r="F95" s="664" t="s">
        <v>2292</v>
      </c>
      <c r="G95" s="663" t="s">
        <v>550</v>
      </c>
      <c r="H95" s="663" t="s">
        <v>878</v>
      </c>
      <c r="I95" s="663" t="s">
        <v>879</v>
      </c>
      <c r="J95" s="663" t="s">
        <v>880</v>
      </c>
      <c r="K95" s="663" t="s">
        <v>773</v>
      </c>
      <c r="L95" s="665">
        <v>60.299999999999976</v>
      </c>
      <c r="M95" s="665">
        <v>1</v>
      </c>
      <c r="N95" s="666">
        <v>60.299999999999976</v>
      </c>
    </row>
    <row r="96" spans="1:14" ht="14.4" customHeight="1" x14ac:dyDescent="0.3">
      <c r="A96" s="661" t="s">
        <v>521</v>
      </c>
      <c r="B96" s="662" t="s">
        <v>2285</v>
      </c>
      <c r="C96" s="663" t="s">
        <v>531</v>
      </c>
      <c r="D96" s="664" t="s">
        <v>2287</v>
      </c>
      <c r="E96" s="663" t="s">
        <v>549</v>
      </c>
      <c r="F96" s="664" t="s">
        <v>2292</v>
      </c>
      <c r="G96" s="663" t="s">
        <v>550</v>
      </c>
      <c r="H96" s="663" t="s">
        <v>881</v>
      </c>
      <c r="I96" s="663" t="s">
        <v>882</v>
      </c>
      <c r="J96" s="663" t="s">
        <v>883</v>
      </c>
      <c r="K96" s="663" t="s">
        <v>884</v>
      </c>
      <c r="L96" s="665">
        <v>219.91960880059281</v>
      </c>
      <c r="M96" s="665">
        <v>340</v>
      </c>
      <c r="N96" s="666">
        <v>74772.666992201557</v>
      </c>
    </row>
    <row r="97" spans="1:14" ht="14.4" customHeight="1" x14ac:dyDescent="0.3">
      <c r="A97" s="661" t="s">
        <v>521</v>
      </c>
      <c r="B97" s="662" t="s">
        <v>2285</v>
      </c>
      <c r="C97" s="663" t="s">
        <v>531</v>
      </c>
      <c r="D97" s="664" t="s">
        <v>2287</v>
      </c>
      <c r="E97" s="663" t="s">
        <v>549</v>
      </c>
      <c r="F97" s="664" t="s">
        <v>2292</v>
      </c>
      <c r="G97" s="663" t="s">
        <v>550</v>
      </c>
      <c r="H97" s="663" t="s">
        <v>885</v>
      </c>
      <c r="I97" s="663" t="s">
        <v>886</v>
      </c>
      <c r="J97" s="663" t="s">
        <v>887</v>
      </c>
      <c r="K97" s="663" t="s">
        <v>888</v>
      </c>
      <c r="L97" s="665">
        <v>150.27000000000004</v>
      </c>
      <c r="M97" s="665">
        <v>1</v>
      </c>
      <c r="N97" s="666">
        <v>150.27000000000004</v>
      </c>
    </row>
    <row r="98" spans="1:14" ht="14.4" customHeight="1" x14ac:dyDescent="0.3">
      <c r="A98" s="661" t="s">
        <v>521</v>
      </c>
      <c r="B98" s="662" t="s">
        <v>2285</v>
      </c>
      <c r="C98" s="663" t="s">
        <v>531</v>
      </c>
      <c r="D98" s="664" t="s">
        <v>2287</v>
      </c>
      <c r="E98" s="663" t="s">
        <v>549</v>
      </c>
      <c r="F98" s="664" t="s">
        <v>2292</v>
      </c>
      <c r="G98" s="663" t="s">
        <v>550</v>
      </c>
      <c r="H98" s="663" t="s">
        <v>889</v>
      </c>
      <c r="I98" s="663" t="s">
        <v>594</v>
      </c>
      <c r="J98" s="663" t="s">
        <v>890</v>
      </c>
      <c r="K98" s="663"/>
      <c r="L98" s="665">
        <v>72.909999999999968</v>
      </c>
      <c r="M98" s="665">
        <v>3</v>
      </c>
      <c r="N98" s="666">
        <v>218.7299999999999</v>
      </c>
    </row>
    <row r="99" spans="1:14" ht="14.4" customHeight="1" x14ac:dyDescent="0.3">
      <c r="A99" s="661" t="s">
        <v>521</v>
      </c>
      <c r="B99" s="662" t="s">
        <v>2285</v>
      </c>
      <c r="C99" s="663" t="s">
        <v>531</v>
      </c>
      <c r="D99" s="664" t="s">
        <v>2287</v>
      </c>
      <c r="E99" s="663" t="s">
        <v>549</v>
      </c>
      <c r="F99" s="664" t="s">
        <v>2292</v>
      </c>
      <c r="G99" s="663" t="s">
        <v>550</v>
      </c>
      <c r="H99" s="663" t="s">
        <v>891</v>
      </c>
      <c r="I99" s="663" t="s">
        <v>594</v>
      </c>
      <c r="J99" s="663" t="s">
        <v>892</v>
      </c>
      <c r="K99" s="663"/>
      <c r="L99" s="665">
        <v>137.73488668984223</v>
      </c>
      <c r="M99" s="665">
        <v>44</v>
      </c>
      <c r="N99" s="666">
        <v>6060.3350143530579</v>
      </c>
    </row>
    <row r="100" spans="1:14" ht="14.4" customHeight="1" x14ac:dyDescent="0.3">
      <c r="A100" s="661" t="s">
        <v>521</v>
      </c>
      <c r="B100" s="662" t="s">
        <v>2285</v>
      </c>
      <c r="C100" s="663" t="s">
        <v>531</v>
      </c>
      <c r="D100" s="664" t="s">
        <v>2287</v>
      </c>
      <c r="E100" s="663" t="s">
        <v>549</v>
      </c>
      <c r="F100" s="664" t="s">
        <v>2292</v>
      </c>
      <c r="G100" s="663" t="s">
        <v>550</v>
      </c>
      <c r="H100" s="663" t="s">
        <v>893</v>
      </c>
      <c r="I100" s="663" t="s">
        <v>594</v>
      </c>
      <c r="J100" s="663" t="s">
        <v>894</v>
      </c>
      <c r="K100" s="663"/>
      <c r="L100" s="665">
        <v>97.94180704557543</v>
      </c>
      <c r="M100" s="665">
        <v>193</v>
      </c>
      <c r="N100" s="666">
        <v>18902.768759796058</v>
      </c>
    </row>
    <row r="101" spans="1:14" ht="14.4" customHeight="1" x14ac:dyDescent="0.3">
      <c r="A101" s="661" t="s">
        <v>521</v>
      </c>
      <c r="B101" s="662" t="s">
        <v>2285</v>
      </c>
      <c r="C101" s="663" t="s">
        <v>531</v>
      </c>
      <c r="D101" s="664" t="s">
        <v>2287</v>
      </c>
      <c r="E101" s="663" t="s">
        <v>549</v>
      </c>
      <c r="F101" s="664" t="s">
        <v>2292</v>
      </c>
      <c r="G101" s="663" t="s">
        <v>550</v>
      </c>
      <c r="H101" s="663" t="s">
        <v>895</v>
      </c>
      <c r="I101" s="663" t="s">
        <v>594</v>
      </c>
      <c r="J101" s="663" t="s">
        <v>896</v>
      </c>
      <c r="K101" s="663" t="s">
        <v>897</v>
      </c>
      <c r="L101" s="665">
        <v>1377.5088000000001</v>
      </c>
      <c r="M101" s="665">
        <v>5</v>
      </c>
      <c r="N101" s="666">
        <v>6887.5440000000008</v>
      </c>
    </row>
    <row r="102" spans="1:14" ht="14.4" customHeight="1" x14ac:dyDescent="0.3">
      <c r="A102" s="661" t="s">
        <v>521</v>
      </c>
      <c r="B102" s="662" t="s">
        <v>2285</v>
      </c>
      <c r="C102" s="663" t="s">
        <v>531</v>
      </c>
      <c r="D102" s="664" t="s">
        <v>2287</v>
      </c>
      <c r="E102" s="663" t="s">
        <v>549</v>
      </c>
      <c r="F102" s="664" t="s">
        <v>2292</v>
      </c>
      <c r="G102" s="663" t="s">
        <v>550</v>
      </c>
      <c r="H102" s="663" t="s">
        <v>898</v>
      </c>
      <c r="I102" s="663" t="s">
        <v>899</v>
      </c>
      <c r="J102" s="663" t="s">
        <v>900</v>
      </c>
      <c r="K102" s="663" t="s">
        <v>901</v>
      </c>
      <c r="L102" s="665">
        <v>67.256666666666689</v>
      </c>
      <c r="M102" s="665">
        <v>15</v>
      </c>
      <c r="N102" s="666">
        <v>1008.8500000000004</v>
      </c>
    </row>
    <row r="103" spans="1:14" ht="14.4" customHeight="1" x14ac:dyDescent="0.3">
      <c r="A103" s="661" t="s">
        <v>521</v>
      </c>
      <c r="B103" s="662" t="s">
        <v>2285</v>
      </c>
      <c r="C103" s="663" t="s">
        <v>531</v>
      </c>
      <c r="D103" s="664" t="s">
        <v>2287</v>
      </c>
      <c r="E103" s="663" t="s">
        <v>549</v>
      </c>
      <c r="F103" s="664" t="s">
        <v>2292</v>
      </c>
      <c r="G103" s="663" t="s">
        <v>550</v>
      </c>
      <c r="H103" s="663" t="s">
        <v>902</v>
      </c>
      <c r="I103" s="663" t="s">
        <v>903</v>
      </c>
      <c r="J103" s="663" t="s">
        <v>904</v>
      </c>
      <c r="K103" s="663" t="s">
        <v>905</v>
      </c>
      <c r="L103" s="665">
        <v>34.329828864657536</v>
      </c>
      <c r="M103" s="665">
        <v>1</v>
      </c>
      <c r="N103" s="666">
        <v>34.329828864657536</v>
      </c>
    </row>
    <row r="104" spans="1:14" ht="14.4" customHeight="1" x14ac:dyDescent="0.3">
      <c r="A104" s="661" t="s">
        <v>521</v>
      </c>
      <c r="B104" s="662" t="s">
        <v>2285</v>
      </c>
      <c r="C104" s="663" t="s">
        <v>531</v>
      </c>
      <c r="D104" s="664" t="s">
        <v>2287</v>
      </c>
      <c r="E104" s="663" t="s">
        <v>549</v>
      </c>
      <c r="F104" s="664" t="s">
        <v>2292</v>
      </c>
      <c r="G104" s="663" t="s">
        <v>550</v>
      </c>
      <c r="H104" s="663" t="s">
        <v>906</v>
      </c>
      <c r="I104" s="663" t="s">
        <v>907</v>
      </c>
      <c r="J104" s="663" t="s">
        <v>908</v>
      </c>
      <c r="K104" s="663"/>
      <c r="L104" s="665">
        <v>132.17961285228708</v>
      </c>
      <c r="M104" s="665">
        <v>10</v>
      </c>
      <c r="N104" s="666">
        <v>1321.7961285228707</v>
      </c>
    </row>
    <row r="105" spans="1:14" ht="14.4" customHeight="1" x14ac:dyDescent="0.3">
      <c r="A105" s="661" t="s">
        <v>521</v>
      </c>
      <c r="B105" s="662" t="s">
        <v>2285</v>
      </c>
      <c r="C105" s="663" t="s">
        <v>531</v>
      </c>
      <c r="D105" s="664" t="s">
        <v>2287</v>
      </c>
      <c r="E105" s="663" t="s">
        <v>549</v>
      </c>
      <c r="F105" s="664" t="s">
        <v>2292</v>
      </c>
      <c r="G105" s="663" t="s">
        <v>550</v>
      </c>
      <c r="H105" s="663" t="s">
        <v>909</v>
      </c>
      <c r="I105" s="663" t="s">
        <v>910</v>
      </c>
      <c r="J105" s="663" t="s">
        <v>911</v>
      </c>
      <c r="K105" s="663" t="s">
        <v>912</v>
      </c>
      <c r="L105" s="665">
        <v>54.808415868627719</v>
      </c>
      <c r="M105" s="665">
        <v>317</v>
      </c>
      <c r="N105" s="666">
        <v>17374.267830354987</v>
      </c>
    </row>
    <row r="106" spans="1:14" ht="14.4" customHeight="1" x14ac:dyDescent="0.3">
      <c r="A106" s="661" t="s">
        <v>521</v>
      </c>
      <c r="B106" s="662" t="s">
        <v>2285</v>
      </c>
      <c r="C106" s="663" t="s">
        <v>531</v>
      </c>
      <c r="D106" s="664" t="s">
        <v>2287</v>
      </c>
      <c r="E106" s="663" t="s">
        <v>549</v>
      </c>
      <c r="F106" s="664" t="s">
        <v>2292</v>
      </c>
      <c r="G106" s="663" t="s">
        <v>550</v>
      </c>
      <c r="H106" s="663" t="s">
        <v>913</v>
      </c>
      <c r="I106" s="663" t="s">
        <v>914</v>
      </c>
      <c r="J106" s="663" t="s">
        <v>915</v>
      </c>
      <c r="K106" s="663" t="s">
        <v>916</v>
      </c>
      <c r="L106" s="665">
        <v>45.43</v>
      </c>
      <c r="M106" s="665">
        <v>11</v>
      </c>
      <c r="N106" s="666">
        <v>499.72999999999996</v>
      </c>
    </row>
    <row r="107" spans="1:14" ht="14.4" customHeight="1" x14ac:dyDescent="0.3">
      <c r="A107" s="661" t="s">
        <v>521</v>
      </c>
      <c r="B107" s="662" t="s">
        <v>2285</v>
      </c>
      <c r="C107" s="663" t="s">
        <v>531</v>
      </c>
      <c r="D107" s="664" t="s">
        <v>2287</v>
      </c>
      <c r="E107" s="663" t="s">
        <v>549</v>
      </c>
      <c r="F107" s="664" t="s">
        <v>2292</v>
      </c>
      <c r="G107" s="663" t="s">
        <v>550</v>
      </c>
      <c r="H107" s="663" t="s">
        <v>917</v>
      </c>
      <c r="I107" s="663" t="s">
        <v>918</v>
      </c>
      <c r="J107" s="663" t="s">
        <v>919</v>
      </c>
      <c r="K107" s="663" t="s">
        <v>920</v>
      </c>
      <c r="L107" s="665">
        <v>53.900000000000048</v>
      </c>
      <c r="M107" s="665">
        <v>2</v>
      </c>
      <c r="N107" s="666">
        <v>107.8000000000001</v>
      </c>
    </row>
    <row r="108" spans="1:14" ht="14.4" customHeight="1" x14ac:dyDescent="0.3">
      <c r="A108" s="661" t="s">
        <v>521</v>
      </c>
      <c r="B108" s="662" t="s">
        <v>2285</v>
      </c>
      <c r="C108" s="663" t="s">
        <v>531</v>
      </c>
      <c r="D108" s="664" t="s">
        <v>2287</v>
      </c>
      <c r="E108" s="663" t="s">
        <v>549</v>
      </c>
      <c r="F108" s="664" t="s">
        <v>2292</v>
      </c>
      <c r="G108" s="663" t="s">
        <v>550</v>
      </c>
      <c r="H108" s="663" t="s">
        <v>921</v>
      </c>
      <c r="I108" s="663" t="s">
        <v>922</v>
      </c>
      <c r="J108" s="663" t="s">
        <v>923</v>
      </c>
      <c r="K108" s="663" t="s">
        <v>924</v>
      </c>
      <c r="L108" s="665">
        <v>67.240000000000009</v>
      </c>
      <c r="M108" s="665">
        <v>1</v>
      </c>
      <c r="N108" s="666">
        <v>67.240000000000009</v>
      </c>
    </row>
    <row r="109" spans="1:14" ht="14.4" customHeight="1" x14ac:dyDescent="0.3">
      <c r="A109" s="661" t="s">
        <v>521</v>
      </c>
      <c r="B109" s="662" t="s">
        <v>2285</v>
      </c>
      <c r="C109" s="663" t="s">
        <v>531</v>
      </c>
      <c r="D109" s="664" t="s">
        <v>2287</v>
      </c>
      <c r="E109" s="663" t="s">
        <v>549</v>
      </c>
      <c r="F109" s="664" t="s">
        <v>2292</v>
      </c>
      <c r="G109" s="663" t="s">
        <v>550</v>
      </c>
      <c r="H109" s="663" t="s">
        <v>925</v>
      </c>
      <c r="I109" s="663" t="s">
        <v>926</v>
      </c>
      <c r="J109" s="663" t="s">
        <v>927</v>
      </c>
      <c r="K109" s="663" t="s">
        <v>928</v>
      </c>
      <c r="L109" s="665">
        <v>65.542592592592584</v>
      </c>
      <c r="M109" s="665">
        <v>135</v>
      </c>
      <c r="N109" s="666">
        <v>8848.2499999999982</v>
      </c>
    </row>
    <row r="110" spans="1:14" ht="14.4" customHeight="1" x14ac:dyDescent="0.3">
      <c r="A110" s="661" t="s">
        <v>521</v>
      </c>
      <c r="B110" s="662" t="s">
        <v>2285</v>
      </c>
      <c r="C110" s="663" t="s">
        <v>531</v>
      </c>
      <c r="D110" s="664" t="s">
        <v>2287</v>
      </c>
      <c r="E110" s="663" t="s">
        <v>549</v>
      </c>
      <c r="F110" s="664" t="s">
        <v>2292</v>
      </c>
      <c r="G110" s="663" t="s">
        <v>550</v>
      </c>
      <c r="H110" s="663" t="s">
        <v>929</v>
      </c>
      <c r="I110" s="663" t="s">
        <v>930</v>
      </c>
      <c r="J110" s="663" t="s">
        <v>919</v>
      </c>
      <c r="K110" s="663" t="s">
        <v>931</v>
      </c>
      <c r="L110" s="665">
        <v>25.610003760430761</v>
      </c>
      <c r="M110" s="665">
        <v>2</v>
      </c>
      <c r="N110" s="666">
        <v>51.220007520861522</v>
      </c>
    </row>
    <row r="111" spans="1:14" ht="14.4" customHeight="1" x14ac:dyDescent="0.3">
      <c r="A111" s="661" t="s">
        <v>521</v>
      </c>
      <c r="B111" s="662" t="s">
        <v>2285</v>
      </c>
      <c r="C111" s="663" t="s">
        <v>531</v>
      </c>
      <c r="D111" s="664" t="s">
        <v>2287</v>
      </c>
      <c r="E111" s="663" t="s">
        <v>549</v>
      </c>
      <c r="F111" s="664" t="s">
        <v>2292</v>
      </c>
      <c r="G111" s="663" t="s">
        <v>550</v>
      </c>
      <c r="H111" s="663" t="s">
        <v>932</v>
      </c>
      <c r="I111" s="663" t="s">
        <v>933</v>
      </c>
      <c r="J111" s="663" t="s">
        <v>934</v>
      </c>
      <c r="K111" s="663" t="s">
        <v>935</v>
      </c>
      <c r="L111" s="665">
        <v>18.22</v>
      </c>
      <c r="M111" s="665">
        <v>5</v>
      </c>
      <c r="N111" s="666">
        <v>91.1</v>
      </c>
    </row>
    <row r="112" spans="1:14" ht="14.4" customHeight="1" x14ac:dyDescent="0.3">
      <c r="A112" s="661" t="s">
        <v>521</v>
      </c>
      <c r="B112" s="662" t="s">
        <v>2285</v>
      </c>
      <c r="C112" s="663" t="s">
        <v>531</v>
      </c>
      <c r="D112" s="664" t="s">
        <v>2287</v>
      </c>
      <c r="E112" s="663" t="s">
        <v>549</v>
      </c>
      <c r="F112" s="664" t="s">
        <v>2292</v>
      </c>
      <c r="G112" s="663" t="s">
        <v>550</v>
      </c>
      <c r="H112" s="663" t="s">
        <v>936</v>
      </c>
      <c r="I112" s="663" t="s">
        <v>937</v>
      </c>
      <c r="J112" s="663" t="s">
        <v>919</v>
      </c>
      <c r="K112" s="663" t="s">
        <v>938</v>
      </c>
      <c r="L112" s="665">
        <v>26.280000000000008</v>
      </c>
      <c r="M112" s="665">
        <v>5</v>
      </c>
      <c r="N112" s="666">
        <v>131.40000000000003</v>
      </c>
    </row>
    <row r="113" spans="1:14" ht="14.4" customHeight="1" x14ac:dyDescent="0.3">
      <c r="A113" s="661" t="s">
        <v>521</v>
      </c>
      <c r="B113" s="662" t="s">
        <v>2285</v>
      </c>
      <c r="C113" s="663" t="s">
        <v>531</v>
      </c>
      <c r="D113" s="664" t="s">
        <v>2287</v>
      </c>
      <c r="E113" s="663" t="s">
        <v>549</v>
      </c>
      <c r="F113" s="664" t="s">
        <v>2292</v>
      </c>
      <c r="G113" s="663" t="s">
        <v>550</v>
      </c>
      <c r="H113" s="663" t="s">
        <v>939</v>
      </c>
      <c r="I113" s="663" t="s">
        <v>940</v>
      </c>
      <c r="J113" s="663" t="s">
        <v>941</v>
      </c>
      <c r="K113" s="663" t="s">
        <v>942</v>
      </c>
      <c r="L113" s="665">
        <v>34.669264585451003</v>
      </c>
      <c r="M113" s="665">
        <v>1</v>
      </c>
      <c r="N113" s="666">
        <v>34.669264585451003</v>
      </c>
    </row>
    <row r="114" spans="1:14" ht="14.4" customHeight="1" x14ac:dyDescent="0.3">
      <c r="A114" s="661" t="s">
        <v>521</v>
      </c>
      <c r="B114" s="662" t="s">
        <v>2285</v>
      </c>
      <c r="C114" s="663" t="s">
        <v>531</v>
      </c>
      <c r="D114" s="664" t="s">
        <v>2287</v>
      </c>
      <c r="E114" s="663" t="s">
        <v>549</v>
      </c>
      <c r="F114" s="664" t="s">
        <v>2292</v>
      </c>
      <c r="G114" s="663" t="s">
        <v>550</v>
      </c>
      <c r="H114" s="663" t="s">
        <v>943</v>
      </c>
      <c r="I114" s="663" t="s">
        <v>944</v>
      </c>
      <c r="J114" s="663" t="s">
        <v>945</v>
      </c>
      <c r="K114" s="663" t="s">
        <v>946</v>
      </c>
      <c r="L114" s="665">
        <v>61.72999999999999</v>
      </c>
      <c r="M114" s="665">
        <v>2</v>
      </c>
      <c r="N114" s="666">
        <v>123.45999999999998</v>
      </c>
    </row>
    <row r="115" spans="1:14" ht="14.4" customHeight="1" x14ac:dyDescent="0.3">
      <c r="A115" s="661" t="s">
        <v>521</v>
      </c>
      <c r="B115" s="662" t="s">
        <v>2285</v>
      </c>
      <c r="C115" s="663" t="s">
        <v>531</v>
      </c>
      <c r="D115" s="664" t="s">
        <v>2287</v>
      </c>
      <c r="E115" s="663" t="s">
        <v>549</v>
      </c>
      <c r="F115" s="664" t="s">
        <v>2292</v>
      </c>
      <c r="G115" s="663" t="s">
        <v>550</v>
      </c>
      <c r="H115" s="663" t="s">
        <v>947</v>
      </c>
      <c r="I115" s="663" t="s">
        <v>948</v>
      </c>
      <c r="J115" s="663" t="s">
        <v>949</v>
      </c>
      <c r="K115" s="663" t="s">
        <v>950</v>
      </c>
      <c r="L115" s="665">
        <v>115.6699999999999</v>
      </c>
      <c r="M115" s="665">
        <v>1</v>
      </c>
      <c r="N115" s="666">
        <v>115.6699999999999</v>
      </c>
    </row>
    <row r="116" spans="1:14" ht="14.4" customHeight="1" x14ac:dyDescent="0.3">
      <c r="A116" s="661" t="s">
        <v>521</v>
      </c>
      <c r="B116" s="662" t="s">
        <v>2285</v>
      </c>
      <c r="C116" s="663" t="s">
        <v>531</v>
      </c>
      <c r="D116" s="664" t="s">
        <v>2287</v>
      </c>
      <c r="E116" s="663" t="s">
        <v>549</v>
      </c>
      <c r="F116" s="664" t="s">
        <v>2292</v>
      </c>
      <c r="G116" s="663" t="s">
        <v>550</v>
      </c>
      <c r="H116" s="663" t="s">
        <v>951</v>
      </c>
      <c r="I116" s="663" t="s">
        <v>952</v>
      </c>
      <c r="J116" s="663" t="s">
        <v>953</v>
      </c>
      <c r="K116" s="663" t="s">
        <v>954</v>
      </c>
      <c r="L116" s="665">
        <v>126.41025361103816</v>
      </c>
      <c r="M116" s="665">
        <v>1</v>
      </c>
      <c r="N116" s="666">
        <v>126.41025361103816</v>
      </c>
    </row>
    <row r="117" spans="1:14" ht="14.4" customHeight="1" x14ac:dyDescent="0.3">
      <c r="A117" s="661" t="s">
        <v>521</v>
      </c>
      <c r="B117" s="662" t="s">
        <v>2285</v>
      </c>
      <c r="C117" s="663" t="s">
        <v>531</v>
      </c>
      <c r="D117" s="664" t="s">
        <v>2287</v>
      </c>
      <c r="E117" s="663" t="s">
        <v>549</v>
      </c>
      <c r="F117" s="664" t="s">
        <v>2292</v>
      </c>
      <c r="G117" s="663" t="s">
        <v>550</v>
      </c>
      <c r="H117" s="663" t="s">
        <v>955</v>
      </c>
      <c r="I117" s="663" t="s">
        <v>594</v>
      </c>
      <c r="J117" s="663" t="s">
        <v>956</v>
      </c>
      <c r="K117" s="663" t="s">
        <v>957</v>
      </c>
      <c r="L117" s="665">
        <v>164.31893237566157</v>
      </c>
      <c r="M117" s="665">
        <v>43</v>
      </c>
      <c r="N117" s="666">
        <v>7065.7140921534474</v>
      </c>
    </row>
    <row r="118" spans="1:14" ht="14.4" customHeight="1" x14ac:dyDescent="0.3">
      <c r="A118" s="661" t="s">
        <v>521</v>
      </c>
      <c r="B118" s="662" t="s">
        <v>2285</v>
      </c>
      <c r="C118" s="663" t="s">
        <v>531</v>
      </c>
      <c r="D118" s="664" t="s">
        <v>2287</v>
      </c>
      <c r="E118" s="663" t="s">
        <v>549</v>
      </c>
      <c r="F118" s="664" t="s">
        <v>2292</v>
      </c>
      <c r="G118" s="663" t="s">
        <v>550</v>
      </c>
      <c r="H118" s="663" t="s">
        <v>958</v>
      </c>
      <c r="I118" s="663" t="s">
        <v>959</v>
      </c>
      <c r="J118" s="663" t="s">
        <v>960</v>
      </c>
      <c r="K118" s="663" t="s">
        <v>961</v>
      </c>
      <c r="L118" s="665">
        <v>177.57496160214717</v>
      </c>
      <c r="M118" s="665">
        <v>23</v>
      </c>
      <c r="N118" s="666">
        <v>4084.2241168493847</v>
      </c>
    </row>
    <row r="119" spans="1:14" ht="14.4" customHeight="1" x14ac:dyDescent="0.3">
      <c r="A119" s="661" t="s">
        <v>521</v>
      </c>
      <c r="B119" s="662" t="s">
        <v>2285</v>
      </c>
      <c r="C119" s="663" t="s">
        <v>531</v>
      </c>
      <c r="D119" s="664" t="s">
        <v>2287</v>
      </c>
      <c r="E119" s="663" t="s">
        <v>549</v>
      </c>
      <c r="F119" s="664" t="s">
        <v>2292</v>
      </c>
      <c r="G119" s="663" t="s">
        <v>550</v>
      </c>
      <c r="H119" s="663" t="s">
        <v>962</v>
      </c>
      <c r="I119" s="663" t="s">
        <v>594</v>
      </c>
      <c r="J119" s="663" t="s">
        <v>963</v>
      </c>
      <c r="K119" s="663"/>
      <c r="L119" s="665">
        <v>156.24154564595617</v>
      </c>
      <c r="M119" s="665">
        <v>44</v>
      </c>
      <c r="N119" s="666">
        <v>6874.6280084220716</v>
      </c>
    </row>
    <row r="120" spans="1:14" ht="14.4" customHeight="1" x14ac:dyDescent="0.3">
      <c r="A120" s="661" t="s">
        <v>521</v>
      </c>
      <c r="B120" s="662" t="s">
        <v>2285</v>
      </c>
      <c r="C120" s="663" t="s">
        <v>531</v>
      </c>
      <c r="D120" s="664" t="s">
        <v>2287</v>
      </c>
      <c r="E120" s="663" t="s">
        <v>549</v>
      </c>
      <c r="F120" s="664" t="s">
        <v>2292</v>
      </c>
      <c r="G120" s="663" t="s">
        <v>550</v>
      </c>
      <c r="H120" s="663" t="s">
        <v>964</v>
      </c>
      <c r="I120" s="663" t="s">
        <v>856</v>
      </c>
      <c r="J120" s="663" t="s">
        <v>965</v>
      </c>
      <c r="K120" s="663" t="s">
        <v>966</v>
      </c>
      <c r="L120" s="665">
        <v>54.469138906995376</v>
      </c>
      <c r="M120" s="665">
        <v>1</v>
      </c>
      <c r="N120" s="666">
        <v>54.469138906995376</v>
      </c>
    </row>
    <row r="121" spans="1:14" ht="14.4" customHeight="1" x14ac:dyDescent="0.3">
      <c r="A121" s="661" t="s">
        <v>521</v>
      </c>
      <c r="B121" s="662" t="s">
        <v>2285</v>
      </c>
      <c r="C121" s="663" t="s">
        <v>531</v>
      </c>
      <c r="D121" s="664" t="s">
        <v>2287</v>
      </c>
      <c r="E121" s="663" t="s">
        <v>549</v>
      </c>
      <c r="F121" s="664" t="s">
        <v>2292</v>
      </c>
      <c r="G121" s="663" t="s">
        <v>550</v>
      </c>
      <c r="H121" s="663" t="s">
        <v>967</v>
      </c>
      <c r="I121" s="663" t="s">
        <v>968</v>
      </c>
      <c r="J121" s="663" t="s">
        <v>969</v>
      </c>
      <c r="K121" s="663" t="s">
        <v>970</v>
      </c>
      <c r="L121" s="665">
        <v>66.140000000000015</v>
      </c>
      <c r="M121" s="665">
        <v>1</v>
      </c>
      <c r="N121" s="666">
        <v>66.140000000000015</v>
      </c>
    </row>
    <row r="122" spans="1:14" ht="14.4" customHeight="1" x14ac:dyDescent="0.3">
      <c r="A122" s="661" t="s">
        <v>521</v>
      </c>
      <c r="B122" s="662" t="s">
        <v>2285</v>
      </c>
      <c r="C122" s="663" t="s">
        <v>531</v>
      </c>
      <c r="D122" s="664" t="s">
        <v>2287</v>
      </c>
      <c r="E122" s="663" t="s">
        <v>549</v>
      </c>
      <c r="F122" s="664" t="s">
        <v>2292</v>
      </c>
      <c r="G122" s="663" t="s">
        <v>550</v>
      </c>
      <c r="H122" s="663" t="s">
        <v>971</v>
      </c>
      <c r="I122" s="663" t="s">
        <v>972</v>
      </c>
      <c r="J122" s="663" t="s">
        <v>660</v>
      </c>
      <c r="K122" s="663" t="s">
        <v>973</v>
      </c>
      <c r="L122" s="665">
        <v>42.170029089908624</v>
      </c>
      <c r="M122" s="665">
        <v>31</v>
      </c>
      <c r="N122" s="666">
        <v>1307.2709017871673</v>
      </c>
    </row>
    <row r="123" spans="1:14" ht="14.4" customHeight="1" x14ac:dyDescent="0.3">
      <c r="A123" s="661" t="s">
        <v>521</v>
      </c>
      <c r="B123" s="662" t="s">
        <v>2285</v>
      </c>
      <c r="C123" s="663" t="s">
        <v>531</v>
      </c>
      <c r="D123" s="664" t="s">
        <v>2287</v>
      </c>
      <c r="E123" s="663" t="s">
        <v>549</v>
      </c>
      <c r="F123" s="664" t="s">
        <v>2292</v>
      </c>
      <c r="G123" s="663" t="s">
        <v>550</v>
      </c>
      <c r="H123" s="663" t="s">
        <v>974</v>
      </c>
      <c r="I123" s="663" t="s">
        <v>975</v>
      </c>
      <c r="J123" s="663" t="s">
        <v>976</v>
      </c>
      <c r="K123" s="663" t="s">
        <v>642</v>
      </c>
      <c r="L123" s="665">
        <v>124.39097952512168</v>
      </c>
      <c r="M123" s="665">
        <v>3750</v>
      </c>
      <c r="N123" s="666">
        <v>466466.17321920628</v>
      </c>
    </row>
    <row r="124" spans="1:14" ht="14.4" customHeight="1" x14ac:dyDescent="0.3">
      <c r="A124" s="661" t="s">
        <v>521</v>
      </c>
      <c r="B124" s="662" t="s">
        <v>2285</v>
      </c>
      <c r="C124" s="663" t="s">
        <v>531</v>
      </c>
      <c r="D124" s="664" t="s">
        <v>2287</v>
      </c>
      <c r="E124" s="663" t="s">
        <v>549</v>
      </c>
      <c r="F124" s="664" t="s">
        <v>2292</v>
      </c>
      <c r="G124" s="663" t="s">
        <v>550</v>
      </c>
      <c r="H124" s="663" t="s">
        <v>977</v>
      </c>
      <c r="I124" s="663" t="s">
        <v>978</v>
      </c>
      <c r="J124" s="663" t="s">
        <v>979</v>
      </c>
      <c r="K124" s="663" t="s">
        <v>980</v>
      </c>
      <c r="L124" s="665">
        <v>60.28</v>
      </c>
      <c r="M124" s="665">
        <v>97</v>
      </c>
      <c r="N124" s="666">
        <v>5847.16</v>
      </c>
    </row>
    <row r="125" spans="1:14" ht="14.4" customHeight="1" x14ac:dyDescent="0.3">
      <c r="A125" s="661" t="s">
        <v>521</v>
      </c>
      <c r="B125" s="662" t="s">
        <v>2285</v>
      </c>
      <c r="C125" s="663" t="s">
        <v>531</v>
      </c>
      <c r="D125" s="664" t="s">
        <v>2287</v>
      </c>
      <c r="E125" s="663" t="s">
        <v>549</v>
      </c>
      <c r="F125" s="664" t="s">
        <v>2292</v>
      </c>
      <c r="G125" s="663" t="s">
        <v>550</v>
      </c>
      <c r="H125" s="663" t="s">
        <v>981</v>
      </c>
      <c r="I125" s="663" t="s">
        <v>982</v>
      </c>
      <c r="J125" s="663" t="s">
        <v>983</v>
      </c>
      <c r="K125" s="663" t="s">
        <v>984</v>
      </c>
      <c r="L125" s="665">
        <v>359.03000000000003</v>
      </c>
      <c r="M125" s="665">
        <v>2</v>
      </c>
      <c r="N125" s="666">
        <v>718.06000000000006</v>
      </c>
    </row>
    <row r="126" spans="1:14" ht="14.4" customHeight="1" x14ac:dyDescent="0.3">
      <c r="A126" s="661" t="s">
        <v>521</v>
      </c>
      <c r="B126" s="662" t="s">
        <v>2285</v>
      </c>
      <c r="C126" s="663" t="s">
        <v>531</v>
      </c>
      <c r="D126" s="664" t="s">
        <v>2287</v>
      </c>
      <c r="E126" s="663" t="s">
        <v>549</v>
      </c>
      <c r="F126" s="664" t="s">
        <v>2292</v>
      </c>
      <c r="G126" s="663" t="s">
        <v>550</v>
      </c>
      <c r="H126" s="663" t="s">
        <v>570</v>
      </c>
      <c r="I126" s="663" t="s">
        <v>571</v>
      </c>
      <c r="J126" s="663" t="s">
        <v>572</v>
      </c>
      <c r="K126" s="663" t="s">
        <v>573</v>
      </c>
      <c r="L126" s="665">
        <v>1592.8</v>
      </c>
      <c r="M126" s="665">
        <v>46</v>
      </c>
      <c r="N126" s="666">
        <v>73268.800000000003</v>
      </c>
    </row>
    <row r="127" spans="1:14" ht="14.4" customHeight="1" x14ac:dyDescent="0.3">
      <c r="A127" s="661" t="s">
        <v>521</v>
      </c>
      <c r="B127" s="662" t="s">
        <v>2285</v>
      </c>
      <c r="C127" s="663" t="s">
        <v>531</v>
      </c>
      <c r="D127" s="664" t="s">
        <v>2287</v>
      </c>
      <c r="E127" s="663" t="s">
        <v>549</v>
      </c>
      <c r="F127" s="664" t="s">
        <v>2292</v>
      </c>
      <c r="G127" s="663" t="s">
        <v>550</v>
      </c>
      <c r="H127" s="663" t="s">
        <v>985</v>
      </c>
      <c r="I127" s="663" t="s">
        <v>986</v>
      </c>
      <c r="J127" s="663" t="s">
        <v>987</v>
      </c>
      <c r="K127" s="663" t="s">
        <v>988</v>
      </c>
      <c r="L127" s="665">
        <v>114.20000445235915</v>
      </c>
      <c r="M127" s="665">
        <v>1</v>
      </c>
      <c r="N127" s="666">
        <v>114.20000445235915</v>
      </c>
    </row>
    <row r="128" spans="1:14" ht="14.4" customHeight="1" x14ac:dyDescent="0.3">
      <c r="A128" s="661" t="s">
        <v>521</v>
      </c>
      <c r="B128" s="662" t="s">
        <v>2285</v>
      </c>
      <c r="C128" s="663" t="s">
        <v>531</v>
      </c>
      <c r="D128" s="664" t="s">
        <v>2287</v>
      </c>
      <c r="E128" s="663" t="s">
        <v>549</v>
      </c>
      <c r="F128" s="664" t="s">
        <v>2292</v>
      </c>
      <c r="G128" s="663" t="s">
        <v>550</v>
      </c>
      <c r="H128" s="663" t="s">
        <v>989</v>
      </c>
      <c r="I128" s="663" t="s">
        <v>990</v>
      </c>
      <c r="J128" s="663" t="s">
        <v>991</v>
      </c>
      <c r="K128" s="663" t="s">
        <v>992</v>
      </c>
      <c r="L128" s="665">
        <v>74.879949957560655</v>
      </c>
      <c r="M128" s="665">
        <v>88</v>
      </c>
      <c r="N128" s="666">
        <v>6589.4355962653372</v>
      </c>
    </row>
    <row r="129" spans="1:14" ht="14.4" customHeight="1" x14ac:dyDescent="0.3">
      <c r="A129" s="661" t="s">
        <v>521</v>
      </c>
      <c r="B129" s="662" t="s">
        <v>2285</v>
      </c>
      <c r="C129" s="663" t="s">
        <v>531</v>
      </c>
      <c r="D129" s="664" t="s">
        <v>2287</v>
      </c>
      <c r="E129" s="663" t="s">
        <v>549</v>
      </c>
      <c r="F129" s="664" t="s">
        <v>2292</v>
      </c>
      <c r="G129" s="663" t="s">
        <v>550</v>
      </c>
      <c r="H129" s="663" t="s">
        <v>993</v>
      </c>
      <c r="I129" s="663" t="s">
        <v>994</v>
      </c>
      <c r="J129" s="663" t="s">
        <v>995</v>
      </c>
      <c r="K129" s="663" t="s">
        <v>996</v>
      </c>
      <c r="L129" s="665">
        <v>62.610000000000007</v>
      </c>
      <c r="M129" s="665">
        <v>4</v>
      </c>
      <c r="N129" s="666">
        <v>250.44000000000003</v>
      </c>
    </row>
    <row r="130" spans="1:14" ht="14.4" customHeight="1" x14ac:dyDescent="0.3">
      <c r="A130" s="661" t="s">
        <v>521</v>
      </c>
      <c r="B130" s="662" t="s">
        <v>2285</v>
      </c>
      <c r="C130" s="663" t="s">
        <v>531</v>
      </c>
      <c r="D130" s="664" t="s">
        <v>2287</v>
      </c>
      <c r="E130" s="663" t="s">
        <v>549</v>
      </c>
      <c r="F130" s="664" t="s">
        <v>2292</v>
      </c>
      <c r="G130" s="663" t="s">
        <v>550</v>
      </c>
      <c r="H130" s="663" t="s">
        <v>997</v>
      </c>
      <c r="I130" s="663" t="s">
        <v>998</v>
      </c>
      <c r="J130" s="663" t="s">
        <v>999</v>
      </c>
      <c r="K130" s="663" t="s">
        <v>1000</v>
      </c>
      <c r="L130" s="665">
        <v>242.00093873463913</v>
      </c>
      <c r="M130" s="665">
        <v>9</v>
      </c>
      <c r="N130" s="666">
        <v>2178.0084486117521</v>
      </c>
    </row>
    <row r="131" spans="1:14" ht="14.4" customHeight="1" x14ac:dyDescent="0.3">
      <c r="A131" s="661" t="s">
        <v>521</v>
      </c>
      <c r="B131" s="662" t="s">
        <v>2285</v>
      </c>
      <c r="C131" s="663" t="s">
        <v>531</v>
      </c>
      <c r="D131" s="664" t="s">
        <v>2287</v>
      </c>
      <c r="E131" s="663" t="s">
        <v>549</v>
      </c>
      <c r="F131" s="664" t="s">
        <v>2292</v>
      </c>
      <c r="G131" s="663" t="s">
        <v>550</v>
      </c>
      <c r="H131" s="663" t="s">
        <v>1001</v>
      </c>
      <c r="I131" s="663" t="s">
        <v>1002</v>
      </c>
      <c r="J131" s="663" t="s">
        <v>1003</v>
      </c>
      <c r="K131" s="663" t="s">
        <v>1004</v>
      </c>
      <c r="L131" s="665">
        <v>194.66</v>
      </c>
      <c r="M131" s="665">
        <v>1</v>
      </c>
      <c r="N131" s="666">
        <v>194.66</v>
      </c>
    </row>
    <row r="132" spans="1:14" ht="14.4" customHeight="1" x14ac:dyDescent="0.3">
      <c r="A132" s="661" t="s">
        <v>521</v>
      </c>
      <c r="B132" s="662" t="s">
        <v>2285</v>
      </c>
      <c r="C132" s="663" t="s">
        <v>531</v>
      </c>
      <c r="D132" s="664" t="s">
        <v>2287</v>
      </c>
      <c r="E132" s="663" t="s">
        <v>549</v>
      </c>
      <c r="F132" s="664" t="s">
        <v>2292</v>
      </c>
      <c r="G132" s="663" t="s">
        <v>550</v>
      </c>
      <c r="H132" s="663" t="s">
        <v>1005</v>
      </c>
      <c r="I132" s="663" t="s">
        <v>1006</v>
      </c>
      <c r="J132" s="663" t="s">
        <v>1007</v>
      </c>
      <c r="K132" s="663" t="s">
        <v>1008</v>
      </c>
      <c r="L132" s="665">
        <v>1704.5600000000006</v>
      </c>
      <c r="M132" s="665">
        <v>55</v>
      </c>
      <c r="N132" s="666">
        <v>93750.800000000032</v>
      </c>
    </row>
    <row r="133" spans="1:14" ht="14.4" customHeight="1" x14ac:dyDescent="0.3">
      <c r="A133" s="661" t="s">
        <v>521</v>
      </c>
      <c r="B133" s="662" t="s">
        <v>2285</v>
      </c>
      <c r="C133" s="663" t="s">
        <v>531</v>
      </c>
      <c r="D133" s="664" t="s">
        <v>2287</v>
      </c>
      <c r="E133" s="663" t="s">
        <v>549</v>
      </c>
      <c r="F133" s="664" t="s">
        <v>2292</v>
      </c>
      <c r="G133" s="663" t="s">
        <v>550</v>
      </c>
      <c r="H133" s="663" t="s">
        <v>1009</v>
      </c>
      <c r="I133" s="663" t="s">
        <v>1010</v>
      </c>
      <c r="J133" s="663" t="s">
        <v>1011</v>
      </c>
      <c r="K133" s="663" t="s">
        <v>1012</v>
      </c>
      <c r="L133" s="665">
        <v>138.83999999999995</v>
      </c>
      <c r="M133" s="665">
        <v>1</v>
      </c>
      <c r="N133" s="666">
        <v>138.83999999999995</v>
      </c>
    </row>
    <row r="134" spans="1:14" ht="14.4" customHeight="1" x14ac:dyDescent="0.3">
      <c r="A134" s="661" t="s">
        <v>521</v>
      </c>
      <c r="B134" s="662" t="s">
        <v>2285</v>
      </c>
      <c r="C134" s="663" t="s">
        <v>531</v>
      </c>
      <c r="D134" s="664" t="s">
        <v>2287</v>
      </c>
      <c r="E134" s="663" t="s">
        <v>549</v>
      </c>
      <c r="F134" s="664" t="s">
        <v>2292</v>
      </c>
      <c r="G134" s="663" t="s">
        <v>550</v>
      </c>
      <c r="H134" s="663" t="s">
        <v>1013</v>
      </c>
      <c r="I134" s="663" t="s">
        <v>1014</v>
      </c>
      <c r="J134" s="663" t="s">
        <v>1015</v>
      </c>
      <c r="K134" s="663" t="s">
        <v>1016</v>
      </c>
      <c r="L134" s="665">
        <v>91.109999999999914</v>
      </c>
      <c r="M134" s="665">
        <v>1</v>
      </c>
      <c r="N134" s="666">
        <v>91.109999999999914</v>
      </c>
    </row>
    <row r="135" spans="1:14" ht="14.4" customHeight="1" x14ac:dyDescent="0.3">
      <c r="A135" s="661" t="s">
        <v>521</v>
      </c>
      <c r="B135" s="662" t="s">
        <v>2285</v>
      </c>
      <c r="C135" s="663" t="s">
        <v>531</v>
      </c>
      <c r="D135" s="664" t="s">
        <v>2287</v>
      </c>
      <c r="E135" s="663" t="s">
        <v>549</v>
      </c>
      <c r="F135" s="664" t="s">
        <v>2292</v>
      </c>
      <c r="G135" s="663" t="s">
        <v>550</v>
      </c>
      <c r="H135" s="663" t="s">
        <v>1017</v>
      </c>
      <c r="I135" s="663" t="s">
        <v>1018</v>
      </c>
      <c r="J135" s="663" t="s">
        <v>1019</v>
      </c>
      <c r="K135" s="663" t="s">
        <v>1020</v>
      </c>
      <c r="L135" s="665">
        <v>1057.1202627221999</v>
      </c>
      <c r="M135" s="665">
        <v>8</v>
      </c>
      <c r="N135" s="666">
        <v>8456.9621017775989</v>
      </c>
    </row>
    <row r="136" spans="1:14" ht="14.4" customHeight="1" x14ac:dyDescent="0.3">
      <c r="A136" s="661" t="s">
        <v>521</v>
      </c>
      <c r="B136" s="662" t="s">
        <v>2285</v>
      </c>
      <c r="C136" s="663" t="s">
        <v>531</v>
      </c>
      <c r="D136" s="664" t="s">
        <v>2287</v>
      </c>
      <c r="E136" s="663" t="s">
        <v>549</v>
      </c>
      <c r="F136" s="664" t="s">
        <v>2292</v>
      </c>
      <c r="G136" s="663" t="s">
        <v>550</v>
      </c>
      <c r="H136" s="663" t="s">
        <v>1021</v>
      </c>
      <c r="I136" s="663" t="s">
        <v>1021</v>
      </c>
      <c r="J136" s="663" t="s">
        <v>1022</v>
      </c>
      <c r="K136" s="663" t="s">
        <v>1023</v>
      </c>
      <c r="L136" s="665">
        <v>39.599999999999987</v>
      </c>
      <c r="M136" s="665">
        <v>1</v>
      </c>
      <c r="N136" s="666">
        <v>39.599999999999987</v>
      </c>
    </row>
    <row r="137" spans="1:14" ht="14.4" customHeight="1" x14ac:dyDescent="0.3">
      <c r="A137" s="661" t="s">
        <v>521</v>
      </c>
      <c r="B137" s="662" t="s">
        <v>2285</v>
      </c>
      <c r="C137" s="663" t="s">
        <v>531</v>
      </c>
      <c r="D137" s="664" t="s">
        <v>2287</v>
      </c>
      <c r="E137" s="663" t="s">
        <v>549</v>
      </c>
      <c r="F137" s="664" t="s">
        <v>2292</v>
      </c>
      <c r="G137" s="663" t="s">
        <v>550</v>
      </c>
      <c r="H137" s="663" t="s">
        <v>1024</v>
      </c>
      <c r="I137" s="663" t="s">
        <v>1024</v>
      </c>
      <c r="J137" s="663" t="s">
        <v>1022</v>
      </c>
      <c r="K137" s="663" t="s">
        <v>1025</v>
      </c>
      <c r="L137" s="665">
        <v>75.568591179692319</v>
      </c>
      <c r="M137" s="665">
        <v>1</v>
      </c>
      <c r="N137" s="666">
        <v>75.568591179692319</v>
      </c>
    </row>
    <row r="138" spans="1:14" ht="14.4" customHeight="1" x14ac:dyDescent="0.3">
      <c r="A138" s="661" t="s">
        <v>521</v>
      </c>
      <c r="B138" s="662" t="s">
        <v>2285</v>
      </c>
      <c r="C138" s="663" t="s">
        <v>531</v>
      </c>
      <c r="D138" s="664" t="s">
        <v>2287</v>
      </c>
      <c r="E138" s="663" t="s">
        <v>549</v>
      </c>
      <c r="F138" s="664" t="s">
        <v>2292</v>
      </c>
      <c r="G138" s="663" t="s">
        <v>550</v>
      </c>
      <c r="H138" s="663" t="s">
        <v>1026</v>
      </c>
      <c r="I138" s="663" t="s">
        <v>1027</v>
      </c>
      <c r="J138" s="663" t="s">
        <v>1028</v>
      </c>
      <c r="K138" s="663" t="s">
        <v>1029</v>
      </c>
      <c r="L138" s="665">
        <v>392.5073387137694</v>
      </c>
      <c r="M138" s="665">
        <v>25</v>
      </c>
      <c r="N138" s="666">
        <v>9812.6834678442356</v>
      </c>
    </row>
    <row r="139" spans="1:14" ht="14.4" customHeight="1" x14ac:dyDescent="0.3">
      <c r="A139" s="661" t="s">
        <v>521</v>
      </c>
      <c r="B139" s="662" t="s">
        <v>2285</v>
      </c>
      <c r="C139" s="663" t="s">
        <v>531</v>
      </c>
      <c r="D139" s="664" t="s">
        <v>2287</v>
      </c>
      <c r="E139" s="663" t="s">
        <v>549</v>
      </c>
      <c r="F139" s="664" t="s">
        <v>2292</v>
      </c>
      <c r="G139" s="663" t="s">
        <v>550</v>
      </c>
      <c r="H139" s="663" t="s">
        <v>1030</v>
      </c>
      <c r="I139" s="663" t="s">
        <v>1031</v>
      </c>
      <c r="J139" s="663" t="s">
        <v>1032</v>
      </c>
      <c r="K139" s="663" t="s">
        <v>1033</v>
      </c>
      <c r="L139" s="665">
        <v>563.14971079823295</v>
      </c>
      <c r="M139" s="665">
        <v>10</v>
      </c>
      <c r="N139" s="666">
        <v>5631.4971079823299</v>
      </c>
    </row>
    <row r="140" spans="1:14" ht="14.4" customHeight="1" x14ac:dyDescent="0.3">
      <c r="A140" s="661" t="s">
        <v>521</v>
      </c>
      <c r="B140" s="662" t="s">
        <v>2285</v>
      </c>
      <c r="C140" s="663" t="s">
        <v>531</v>
      </c>
      <c r="D140" s="664" t="s">
        <v>2287</v>
      </c>
      <c r="E140" s="663" t="s">
        <v>549</v>
      </c>
      <c r="F140" s="664" t="s">
        <v>2292</v>
      </c>
      <c r="G140" s="663" t="s">
        <v>550</v>
      </c>
      <c r="H140" s="663" t="s">
        <v>1034</v>
      </c>
      <c r="I140" s="663" t="s">
        <v>1035</v>
      </c>
      <c r="J140" s="663" t="s">
        <v>1036</v>
      </c>
      <c r="K140" s="663" t="s">
        <v>1037</v>
      </c>
      <c r="L140" s="665">
        <v>1512.2900000000002</v>
      </c>
      <c r="M140" s="665">
        <v>1</v>
      </c>
      <c r="N140" s="666">
        <v>1512.2900000000002</v>
      </c>
    </row>
    <row r="141" spans="1:14" ht="14.4" customHeight="1" x14ac:dyDescent="0.3">
      <c r="A141" s="661" t="s">
        <v>521</v>
      </c>
      <c r="B141" s="662" t="s">
        <v>2285</v>
      </c>
      <c r="C141" s="663" t="s">
        <v>531</v>
      </c>
      <c r="D141" s="664" t="s">
        <v>2287</v>
      </c>
      <c r="E141" s="663" t="s">
        <v>549</v>
      </c>
      <c r="F141" s="664" t="s">
        <v>2292</v>
      </c>
      <c r="G141" s="663" t="s">
        <v>550</v>
      </c>
      <c r="H141" s="663" t="s">
        <v>1038</v>
      </c>
      <c r="I141" s="663" t="s">
        <v>1039</v>
      </c>
      <c r="J141" s="663" t="s">
        <v>1040</v>
      </c>
      <c r="K141" s="663" t="s">
        <v>1041</v>
      </c>
      <c r="L141" s="665">
        <v>73.915878351943135</v>
      </c>
      <c r="M141" s="665">
        <v>5</v>
      </c>
      <c r="N141" s="666">
        <v>369.57939175971569</v>
      </c>
    </row>
    <row r="142" spans="1:14" ht="14.4" customHeight="1" x14ac:dyDescent="0.3">
      <c r="A142" s="661" t="s">
        <v>521</v>
      </c>
      <c r="B142" s="662" t="s">
        <v>2285</v>
      </c>
      <c r="C142" s="663" t="s">
        <v>531</v>
      </c>
      <c r="D142" s="664" t="s">
        <v>2287</v>
      </c>
      <c r="E142" s="663" t="s">
        <v>549</v>
      </c>
      <c r="F142" s="664" t="s">
        <v>2292</v>
      </c>
      <c r="G142" s="663" t="s">
        <v>550</v>
      </c>
      <c r="H142" s="663" t="s">
        <v>1042</v>
      </c>
      <c r="I142" s="663" t="s">
        <v>1043</v>
      </c>
      <c r="J142" s="663" t="s">
        <v>1044</v>
      </c>
      <c r="K142" s="663" t="s">
        <v>1045</v>
      </c>
      <c r="L142" s="665">
        <v>68.708552900818816</v>
      </c>
      <c r="M142" s="665">
        <v>14</v>
      </c>
      <c r="N142" s="666">
        <v>961.91974061146334</v>
      </c>
    </row>
    <row r="143" spans="1:14" ht="14.4" customHeight="1" x14ac:dyDescent="0.3">
      <c r="A143" s="661" t="s">
        <v>521</v>
      </c>
      <c r="B143" s="662" t="s">
        <v>2285</v>
      </c>
      <c r="C143" s="663" t="s">
        <v>531</v>
      </c>
      <c r="D143" s="664" t="s">
        <v>2287</v>
      </c>
      <c r="E143" s="663" t="s">
        <v>549</v>
      </c>
      <c r="F143" s="664" t="s">
        <v>2292</v>
      </c>
      <c r="G143" s="663" t="s">
        <v>550</v>
      </c>
      <c r="H143" s="663" t="s">
        <v>1046</v>
      </c>
      <c r="I143" s="663" t="s">
        <v>1047</v>
      </c>
      <c r="J143" s="663" t="s">
        <v>1048</v>
      </c>
      <c r="K143" s="663" t="s">
        <v>1049</v>
      </c>
      <c r="L143" s="665">
        <v>41.639297466545635</v>
      </c>
      <c r="M143" s="665">
        <v>31</v>
      </c>
      <c r="N143" s="666">
        <v>1290.8182214629146</v>
      </c>
    </row>
    <row r="144" spans="1:14" ht="14.4" customHeight="1" x14ac:dyDescent="0.3">
      <c r="A144" s="661" t="s">
        <v>521</v>
      </c>
      <c r="B144" s="662" t="s">
        <v>2285</v>
      </c>
      <c r="C144" s="663" t="s">
        <v>531</v>
      </c>
      <c r="D144" s="664" t="s">
        <v>2287</v>
      </c>
      <c r="E144" s="663" t="s">
        <v>549</v>
      </c>
      <c r="F144" s="664" t="s">
        <v>2292</v>
      </c>
      <c r="G144" s="663" t="s">
        <v>550</v>
      </c>
      <c r="H144" s="663" t="s">
        <v>1050</v>
      </c>
      <c r="I144" s="663" t="s">
        <v>1051</v>
      </c>
      <c r="J144" s="663" t="s">
        <v>1048</v>
      </c>
      <c r="K144" s="663" t="s">
        <v>1052</v>
      </c>
      <c r="L144" s="665">
        <v>64.292424715797523</v>
      </c>
      <c r="M144" s="665">
        <v>33</v>
      </c>
      <c r="N144" s="666">
        <v>2121.6500156213183</v>
      </c>
    </row>
    <row r="145" spans="1:14" ht="14.4" customHeight="1" x14ac:dyDescent="0.3">
      <c r="A145" s="661" t="s">
        <v>521</v>
      </c>
      <c r="B145" s="662" t="s">
        <v>2285</v>
      </c>
      <c r="C145" s="663" t="s">
        <v>531</v>
      </c>
      <c r="D145" s="664" t="s">
        <v>2287</v>
      </c>
      <c r="E145" s="663" t="s">
        <v>549</v>
      </c>
      <c r="F145" s="664" t="s">
        <v>2292</v>
      </c>
      <c r="G145" s="663" t="s">
        <v>550</v>
      </c>
      <c r="H145" s="663" t="s">
        <v>1053</v>
      </c>
      <c r="I145" s="663" t="s">
        <v>1054</v>
      </c>
      <c r="J145" s="663" t="s">
        <v>1055</v>
      </c>
      <c r="K145" s="663" t="s">
        <v>1056</v>
      </c>
      <c r="L145" s="665">
        <v>48.894003064141693</v>
      </c>
      <c r="M145" s="665">
        <v>5</v>
      </c>
      <c r="N145" s="666">
        <v>244.47001532070846</v>
      </c>
    </row>
    <row r="146" spans="1:14" ht="14.4" customHeight="1" x14ac:dyDescent="0.3">
      <c r="A146" s="661" t="s">
        <v>521</v>
      </c>
      <c r="B146" s="662" t="s">
        <v>2285</v>
      </c>
      <c r="C146" s="663" t="s">
        <v>531</v>
      </c>
      <c r="D146" s="664" t="s">
        <v>2287</v>
      </c>
      <c r="E146" s="663" t="s">
        <v>549</v>
      </c>
      <c r="F146" s="664" t="s">
        <v>2292</v>
      </c>
      <c r="G146" s="663" t="s">
        <v>550</v>
      </c>
      <c r="H146" s="663" t="s">
        <v>1057</v>
      </c>
      <c r="I146" s="663" t="s">
        <v>594</v>
      </c>
      <c r="J146" s="663" t="s">
        <v>1058</v>
      </c>
      <c r="K146" s="663"/>
      <c r="L146" s="665">
        <v>150.97040582884151</v>
      </c>
      <c r="M146" s="665">
        <v>3</v>
      </c>
      <c r="N146" s="666">
        <v>452.91121748652449</v>
      </c>
    </row>
    <row r="147" spans="1:14" ht="14.4" customHeight="1" x14ac:dyDescent="0.3">
      <c r="A147" s="661" t="s">
        <v>521</v>
      </c>
      <c r="B147" s="662" t="s">
        <v>2285</v>
      </c>
      <c r="C147" s="663" t="s">
        <v>531</v>
      </c>
      <c r="D147" s="664" t="s">
        <v>2287</v>
      </c>
      <c r="E147" s="663" t="s">
        <v>549</v>
      </c>
      <c r="F147" s="664" t="s">
        <v>2292</v>
      </c>
      <c r="G147" s="663" t="s">
        <v>550</v>
      </c>
      <c r="H147" s="663" t="s">
        <v>1059</v>
      </c>
      <c r="I147" s="663" t="s">
        <v>594</v>
      </c>
      <c r="J147" s="663" t="s">
        <v>1060</v>
      </c>
      <c r="K147" s="663"/>
      <c r="L147" s="665">
        <v>111.39353108860007</v>
      </c>
      <c r="M147" s="665">
        <v>54</v>
      </c>
      <c r="N147" s="666">
        <v>6015.250678784404</v>
      </c>
    </row>
    <row r="148" spans="1:14" ht="14.4" customHeight="1" x14ac:dyDescent="0.3">
      <c r="A148" s="661" t="s">
        <v>521</v>
      </c>
      <c r="B148" s="662" t="s">
        <v>2285</v>
      </c>
      <c r="C148" s="663" t="s">
        <v>531</v>
      </c>
      <c r="D148" s="664" t="s">
        <v>2287</v>
      </c>
      <c r="E148" s="663" t="s">
        <v>549</v>
      </c>
      <c r="F148" s="664" t="s">
        <v>2292</v>
      </c>
      <c r="G148" s="663" t="s">
        <v>550</v>
      </c>
      <c r="H148" s="663" t="s">
        <v>1061</v>
      </c>
      <c r="I148" s="663" t="s">
        <v>594</v>
      </c>
      <c r="J148" s="663" t="s">
        <v>1062</v>
      </c>
      <c r="K148" s="663"/>
      <c r="L148" s="665">
        <v>147.24479863591253</v>
      </c>
      <c r="M148" s="665">
        <v>52</v>
      </c>
      <c r="N148" s="666">
        <v>7656.7295290674519</v>
      </c>
    </row>
    <row r="149" spans="1:14" ht="14.4" customHeight="1" x14ac:dyDescent="0.3">
      <c r="A149" s="661" t="s">
        <v>521</v>
      </c>
      <c r="B149" s="662" t="s">
        <v>2285</v>
      </c>
      <c r="C149" s="663" t="s">
        <v>531</v>
      </c>
      <c r="D149" s="664" t="s">
        <v>2287</v>
      </c>
      <c r="E149" s="663" t="s">
        <v>549</v>
      </c>
      <c r="F149" s="664" t="s">
        <v>2292</v>
      </c>
      <c r="G149" s="663" t="s">
        <v>550</v>
      </c>
      <c r="H149" s="663" t="s">
        <v>1063</v>
      </c>
      <c r="I149" s="663" t="s">
        <v>1064</v>
      </c>
      <c r="J149" s="663" t="s">
        <v>1065</v>
      </c>
      <c r="K149" s="663" t="s">
        <v>1066</v>
      </c>
      <c r="L149" s="665">
        <v>180.15999999999988</v>
      </c>
      <c r="M149" s="665">
        <v>1</v>
      </c>
      <c r="N149" s="666">
        <v>180.15999999999988</v>
      </c>
    </row>
    <row r="150" spans="1:14" ht="14.4" customHeight="1" x14ac:dyDescent="0.3">
      <c r="A150" s="661" t="s">
        <v>521</v>
      </c>
      <c r="B150" s="662" t="s">
        <v>2285</v>
      </c>
      <c r="C150" s="663" t="s">
        <v>531</v>
      </c>
      <c r="D150" s="664" t="s">
        <v>2287</v>
      </c>
      <c r="E150" s="663" t="s">
        <v>549</v>
      </c>
      <c r="F150" s="664" t="s">
        <v>2292</v>
      </c>
      <c r="G150" s="663" t="s">
        <v>550</v>
      </c>
      <c r="H150" s="663" t="s">
        <v>1067</v>
      </c>
      <c r="I150" s="663" t="s">
        <v>1068</v>
      </c>
      <c r="J150" s="663" t="s">
        <v>1069</v>
      </c>
      <c r="K150" s="663" t="s">
        <v>1070</v>
      </c>
      <c r="L150" s="665">
        <v>47.610034620734417</v>
      </c>
      <c r="M150" s="665">
        <v>8</v>
      </c>
      <c r="N150" s="666">
        <v>380.88027696587534</v>
      </c>
    </row>
    <row r="151" spans="1:14" ht="14.4" customHeight="1" x14ac:dyDescent="0.3">
      <c r="A151" s="661" t="s">
        <v>521</v>
      </c>
      <c r="B151" s="662" t="s">
        <v>2285</v>
      </c>
      <c r="C151" s="663" t="s">
        <v>531</v>
      </c>
      <c r="D151" s="664" t="s">
        <v>2287</v>
      </c>
      <c r="E151" s="663" t="s">
        <v>549</v>
      </c>
      <c r="F151" s="664" t="s">
        <v>2292</v>
      </c>
      <c r="G151" s="663" t="s">
        <v>550</v>
      </c>
      <c r="H151" s="663" t="s">
        <v>1071</v>
      </c>
      <c r="I151" s="663" t="s">
        <v>594</v>
      </c>
      <c r="J151" s="663" t="s">
        <v>1072</v>
      </c>
      <c r="K151" s="663"/>
      <c r="L151" s="665">
        <v>67.760000963017958</v>
      </c>
      <c r="M151" s="665">
        <v>19</v>
      </c>
      <c r="N151" s="666">
        <v>1287.4400182973413</v>
      </c>
    </row>
    <row r="152" spans="1:14" ht="14.4" customHeight="1" x14ac:dyDescent="0.3">
      <c r="A152" s="661" t="s">
        <v>521</v>
      </c>
      <c r="B152" s="662" t="s">
        <v>2285</v>
      </c>
      <c r="C152" s="663" t="s">
        <v>531</v>
      </c>
      <c r="D152" s="664" t="s">
        <v>2287</v>
      </c>
      <c r="E152" s="663" t="s">
        <v>549</v>
      </c>
      <c r="F152" s="664" t="s">
        <v>2292</v>
      </c>
      <c r="G152" s="663" t="s">
        <v>550</v>
      </c>
      <c r="H152" s="663" t="s">
        <v>1073</v>
      </c>
      <c r="I152" s="663" t="s">
        <v>594</v>
      </c>
      <c r="J152" s="663" t="s">
        <v>1074</v>
      </c>
      <c r="K152" s="663"/>
      <c r="L152" s="665">
        <v>158.42816666666664</v>
      </c>
      <c r="M152" s="665">
        <v>1</v>
      </c>
      <c r="N152" s="666">
        <v>158.42816666666664</v>
      </c>
    </row>
    <row r="153" spans="1:14" ht="14.4" customHeight="1" x14ac:dyDescent="0.3">
      <c r="A153" s="661" t="s">
        <v>521</v>
      </c>
      <c r="B153" s="662" t="s">
        <v>2285</v>
      </c>
      <c r="C153" s="663" t="s">
        <v>531</v>
      </c>
      <c r="D153" s="664" t="s">
        <v>2287</v>
      </c>
      <c r="E153" s="663" t="s">
        <v>549</v>
      </c>
      <c r="F153" s="664" t="s">
        <v>2292</v>
      </c>
      <c r="G153" s="663" t="s">
        <v>550</v>
      </c>
      <c r="H153" s="663" t="s">
        <v>1075</v>
      </c>
      <c r="I153" s="663" t="s">
        <v>1076</v>
      </c>
      <c r="J153" s="663" t="s">
        <v>557</v>
      </c>
      <c r="K153" s="663" t="s">
        <v>1077</v>
      </c>
      <c r="L153" s="665">
        <v>69.480874044355815</v>
      </c>
      <c r="M153" s="665">
        <v>38</v>
      </c>
      <c r="N153" s="666">
        <v>2640.2732136855211</v>
      </c>
    </row>
    <row r="154" spans="1:14" ht="14.4" customHeight="1" x14ac:dyDescent="0.3">
      <c r="A154" s="661" t="s">
        <v>521</v>
      </c>
      <c r="B154" s="662" t="s">
        <v>2285</v>
      </c>
      <c r="C154" s="663" t="s">
        <v>531</v>
      </c>
      <c r="D154" s="664" t="s">
        <v>2287</v>
      </c>
      <c r="E154" s="663" t="s">
        <v>549</v>
      </c>
      <c r="F154" s="664" t="s">
        <v>2292</v>
      </c>
      <c r="G154" s="663" t="s">
        <v>550</v>
      </c>
      <c r="H154" s="663" t="s">
        <v>1078</v>
      </c>
      <c r="I154" s="663" t="s">
        <v>1079</v>
      </c>
      <c r="J154" s="663" t="s">
        <v>1080</v>
      </c>
      <c r="K154" s="663" t="s">
        <v>1081</v>
      </c>
      <c r="L154" s="665">
        <v>294.52800000000002</v>
      </c>
      <c r="M154" s="665">
        <v>5</v>
      </c>
      <c r="N154" s="666">
        <v>1472.64</v>
      </c>
    </row>
    <row r="155" spans="1:14" ht="14.4" customHeight="1" x14ac:dyDescent="0.3">
      <c r="A155" s="661" t="s">
        <v>521</v>
      </c>
      <c r="B155" s="662" t="s">
        <v>2285</v>
      </c>
      <c r="C155" s="663" t="s">
        <v>531</v>
      </c>
      <c r="D155" s="664" t="s">
        <v>2287</v>
      </c>
      <c r="E155" s="663" t="s">
        <v>549</v>
      </c>
      <c r="F155" s="664" t="s">
        <v>2292</v>
      </c>
      <c r="G155" s="663" t="s">
        <v>550</v>
      </c>
      <c r="H155" s="663" t="s">
        <v>1082</v>
      </c>
      <c r="I155" s="663" t="s">
        <v>1083</v>
      </c>
      <c r="J155" s="663" t="s">
        <v>1084</v>
      </c>
      <c r="K155" s="663" t="s">
        <v>1085</v>
      </c>
      <c r="L155" s="665">
        <v>51.93</v>
      </c>
      <c r="M155" s="665">
        <v>1</v>
      </c>
      <c r="N155" s="666">
        <v>51.93</v>
      </c>
    </row>
    <row r="156" spans="1:14" ht="14.4" customHeight="1" x14ac:dyDescent="0.3">
      <c r="A156" s="661" t="s">
        <v>521</v>
      </c>
      <c r="B156" s="662" t="s">
        <v>2285</v>
      </c>
      <c r="C156" s="663" t="s">
        <v>531</v>
      </c>
      <c r="D156" s="664" t="s">
        <v>2287</v>
      </c>
      <c r="E156" s="663" t="s">
        <v>549</v>
      </c>
      <c r="F156" s="664" t="s">
        <v>2292</v>
      </c>
      <c r="G156" s="663" t="s">
        <v>550</v>
      </c>
      <c r="H156" s="663" t="s">
        <v>1086</v>
      </c>
      <c r="I156" s="663" t="s">
        <v>1087</v>
      </c>
      <c r="J156" s="663" t="s">
        <v>1088</v>
      </c>
      <c r="K156" s="663" t="s">
        <v>1089</v>
      </c>
      <c r="L156" s="665">
        <v>60.63</v>
      </c>
      <c r="M156" s="665">
        <v>1</v>
      </c>
      <c r="N156" s="666">
        <v>60.63</v>
      </c>
    </row>
    <row r="157" spans="1:14" ht="14.4" customHeight="1" x14ac:dyDescent="0.3">
      <c r="A157" s="661" t="s">
        <v>521</v>
      </c>
      <c r="B157" s="662" t="s">
        <v>2285</v>
      </c>
      <c r="C157" s="663" t="s">
        <v>531</v>
      </c>
      <c r="D157" s="664" t="s">
        <v>2287</v>
      </c>
      <c r="E157" s="663" t="s">
        <v>549</v>
      </c>
      <c r="F157" s="664" t="s">
        <v>2292</v>
      </c>
      <c r="G157" s="663" t="s">
        <v>550</v>
      </c>
      <c r="H157" s="663" t="s">
        <v>1090</v>
      </c>
      <c r="I157" s="663" t="s">
        <v>1091</v>
      </c>
      <c r="J157" s="663" t="s">
        <v>1092</v>
      </c>
      <c r="K157" s="663" t="s">
        <v>1093</v>
      </c>
      <c r="L157" s="665">
        <v>2866.38</v>
      </c>
      <c r="M157" s="665">
        <v>8</v>
      </c>
      <c r="N157" s="666">
        <v>22931.040000000001</v>
      </c>
    </row>
    <row r="158" spans="1:14" ht="14.4" customHeight="1" x14ac:dyDescent="0.3">
      <c r="A158" s="661" t="s">
        <v>521</v>
      </c>
      <c r="B158" s="662" t="s">
        <v>2285</v>
      </c>
      <c r="C158" s="663" t="s">
        <v>531</v>
      </c>
      <c r="D158" s="664" t="s">
        <v>2287</v>
      </c>
      <c r="E158" s="663" t="s">
        <v>549</v>
      </c>
      <c r="F158" s="664" t="s">
        <v>2292</v>
      </c>
      <c r="G158" s="663" t="s">
        <v>550</v>
      </c>
      <c r="H158" s="663" t="s">
        <v>1094</v>
      </c>
      <c r="I158" s="663" t="s">
        <v>594</v>
      </c>
      <c r="J158" s="663" t="s">
        <v>1095</v>
      </c>
      <c r="K158" s="663"/>
      <c r="L158" s="665">
        <v>75.165908289147652</v>
      </c>
      <c r="M158" s="665">
        <v>2</v>
      </c>
      <c r="N158" s="666">
        <v>150.3318165782953</v>
      </c>
    </row>
    <row r="159" spans="1:14" ht="14.4" customHeight="1" x14ac:dyDescent="0.3">
      <c r="A159" s="661" t="s">
        <v>521</v>
      </c>
      <c r="B159" s="662" t="s">
        <v>2285</v>
      </c>
      <c r="C159" s="663" t="s">
        <v>531</v>
      </c>
      <c r="D159" s="664" t="s">
        <v>2287</v>
      </c>
      <c r="E159" s="663" t="s">
        <v>549</v>
      </c>
      <c r="F159" s="664" t="s">
        <v>2292</v>
      </c>
      <c r="G159" s="663" t="s">
        <v>550</v>
      </c>
      <c r="H159" s="663" t="s">
        <v>1096</v>
      </c>
      <c r="I159" s="663" t="s">
        <v>1096</v>
      </c>
      <c r="J159" s="663" t="s">
        <v>1097</v>
      </c>
      <c r="K159" s="663" t="s">
        <v>633</v>
      </c>
      <c r="L159" s="665">
        <v>288.52982594783026</v>
      </c>
      <c r="M159" s="665">
        <v>51.099999999999994</v>
      </c>
      <c r="N159" s="666">
        <v>14743.874105934125</v>
      </c>
    </row>
    <row r="160" spans="1:14" ht="14.4" customHeight="1" x14ac:dyDescent="0.3">
      <c r="A160" s="661" t="s">
        <v>521</v>
      </c>
      <c r="B160" s="662" t="s">
        <v>2285</v>
      </c>
      <c r="C160" s="663" t="s">
        <v>531</v>
      </c>
      <c r="D160" s="664" t="s">
        <v>2287</v>
      </c>
      <c r="E160" s="663" t="s">
        <v>549</v>
      </c>
      <c r="F160" s="664" t="s">
        <v>2292</v>
      </c>
      <c r="G160" s="663" t="s">
        <v>550</v>
      </c>
      <c r="H160" s="663" t="s">
        <v>1098</v>
      </c>
      <c r="I160" s="663" t="s">
        <v>1099</v>
      </c>
      <c r="J160" s="663" t="s">
        <v>1100</v>
      </c>
      <c r="K160" s="663" t="s">
        <v>554</v>
      </c>
      <c r="L160" s="665">
        <v>71.009936159012128</v>
      </c>
      <c r="M160" s="665">
        <v>870</v>
      </c>
      <c r="N160" s="666">
        <v>61778.644458340546</v>
      </c>
    </row>
    <row r="161" spans="1:14" ht="14.4" customHeight="1" x14ac:dyDescent="0.3">
      <c r="A161" s="661" t="s">
        <v>521</v>
      </c>
      <c r="B161" s="662" t="s">
        <v>2285</v>
      </c>
      <c r="C161" s="663" t="s">
        <v>531</v>
      </c>
      <c r="D161" s="664" t="s">
        <v>2287</v>
      </c>
      <c r="E161" s="663" t="s">
        <v>549</v>
      </c>
      <c r="F161" s="664" t="s">
        <v>2292</v>
      </c>
      <c r="G161" s="663" t="s">
        <v>550</v>
      </c>
      <c r="H161" s="663" t="s">
        <v>1101</v>
      </c>
      <c r="I161" s="663" t="s">
        <v>1102</v>
      </c>
      <c r="J161" s="663" t="s">
        <v>1103</v>
      </c>
      <c r="K161" s="663" t="s">
        <v>669</v>
      </c>
      <c r="L161" s="665">
        <v>40.779999933412498</v>
      </c>
      <c r="M161" s="665">
        <v>74</v>
      </c>
      <c r="N161" s="666">
        <v>3017.7199950725249</v>
      </c>
    </row>
    <row r="162" spans="1:14" ht="14.4" customHeight="1" x14ac:dyDescent="0.3">
      <c r="A162" s="661" t="s">
        <v>521</v>
      </c>
      <c r="B162" s="662" t="s">
        <v>2285</v>
      </c>
      <c r="C162" s="663" t="s">
        <v>531</v>
      </c>
      <c r="D162" s="664" t="s">
        <v>2287</v>
      </c>
      <c r="E162" s="663" t="s">
        <v>549</v>
      </c>
      <c r="F162" s="664" t="s">
        <v>2292</v>
      </c>
      <c r="G162" s="663" t="s">
        <v>550</v>
      </c>
      <c r="H162" s="663" t="s">
        <v>1104</v>
      </c>
      <c r="I162" s="663" t="s">
        <v>1105</v>
      </c>
      <c r="J162" s="663" t="s">
        <v>1106</v>
      </c>
      <c r="K162" s="663" t="s">
        <v>1107</v>
      </c>
      <c r="L162" s="665">
        <v>152.25999999999996</v>
      </c>
      <c r="M162" s="665">
        <v>1</v>
      </c>
      <c r="N162" s="666">
        <v>152.25999999999996</v>
      </c>
    </row>
    <row r="163" spans="1:14" ht="14.4" customHeight="1" x14ac:dyDescent="0.3">
      <c r="A163" s="661" t="s">
        <v>521</v>
      </c>
      <c r="B163" s="662" t="s">
        <v>2285</v>
      </c>
      <c r="C163" s="663" t="s">
        <v>531</v>
      </c>
      <c r="D163" s="664" t="s">
        <v>2287</v>
      </c>
      <c r="E163" s="663" t="s">
        <v>549</v>
      </c>
      <c r="F163" s="664" t="s">
        <v>2292</v>
      </c>
      <c r="G163" s="663" t="s">
        <v>550</v>
      </c>
      <c r="H163" s="663" t="s">
        <v>1108</v>
      </c>
      <c r="I163" s="663" t="s">
        <v>1109</v>
      </c>
      <c r="J163" s="663" t="s">
        <v>1110</v>
      </c>
      <c r="K163" s="663" t="s">
        <v>1111</v>
      </c>
      <c r="L163" s="665">
        <v>254.97999999999993</v>
      </c>
      <c r="M163" s="665">
        <v>5</v>
      </c>
      <c r="N163" s="666">
        <v>1274.8999999999996</v>
      </c>
    </row>
    <row r="164" spans="1:14" ht="14.4" customHeight="1" x14ac:dyDescent="0.3">
      <c r="A164" s="661" t="s">
        <v>521</v>
      </c>
      <c r="B164" s="662" t="s">
        <v>2285</v>
      </c>
      <c r="C164" s="663" t="s">
        <v>531</v>
      </c>
      <c r="D164" s="664" t="s">
        <v>2287</v>
      </c>
      <c r="E164" s="663" t="s">
        <v>549</v>
      </c>
      <c r="F164" s="664" t="s">
        <v>2292</v>
      </c>
      <c r="G164" s="663" t="s">
        <v>550</v>
      </c>
      <c r="H164" s="663" t="s">
        <v>1112</v>
      </c>
      <c r="I164" s="663" t="s">
        <v>1113</v>
      </c>
      <c r="J164" s="663" t="s">
        <v>1114</v>
      </c>
      <c r="K164" s="663" t="s">
        <v>1115</v>
      </c>
      <c r="L164" s="665">
        <v>894.4434782608696</v>
      </c>
      <c r="M164" s="665">
        <v>23</v>
      </c>
      <c r="N164" s="666">
        <v>20572.2</v>
      </c>
    </row>
    <row r="165" spans="1:14" ht="14.4" customHeight="1" x14ac:dyDescent="0.3">
      <c r="A165" s="661" t="s">
        <v>521</v>
      </c>
      <c r="B165" s="662" t="s">
        <v>2285</v>
      </c>
      <c r="C165" s="663" t="s">
        <v>531</v>
      </c>
      <c r="D165" s="664" t="s">
        <v>2287</v>
      </c>
      <c r="E165" s="663" t="s">
        <v>549</v>
      </c>
      <c r="F165" s="664" t="s">
        <v>2292</v>
      </c>
      <c r="G165" s="663" t="s">
        <v>550</v>
      </c>
      <c r="H165" s="663" t="s">
        <v>1116</v>
      </c>
      <c r="I165" s="663" t="s">
        <v>1117</v>
      </c>
      <c r="J165" s="663" t="s">
        <v>1118</v>
      </c>
      <c r="K165" s="663" t="s">
        <v>1119</v>
      </c>
      <c r="L165" s="665">
        <v>953.46999999999991</v>
      </c>
      <c r="M165" s="665">
        <v>8</v>
      </c>
      <c r="N165" s="666">
        <v>7627.7599999999993</v>
      </c>
    </row>
    <row r="166" spans="1:14" ht="14.4" customHeight="1" x14ac:dyDescent="0.3">
      <c r="A166" s="661" t="s">
        <v>521</v>
      </c>
      <c r="B166" s="662" t="s">
        <v>2285</v>
      </c>
      <c r="C166" s="663" t="s">
        <v>531</v>
      </c>
      <c r="D166" s="664" t="s">
        <v>2287</v>
      </c>
      <c r="E166" s="663" t="s">
        <v>549</v>
      </c>
      <c r="F166" s="664" t="s">
        <v>2292</v>
      </c>
      <c r="G166" s="663" t="s">
        <v>550</v>
      </c>
      <c r="H166" s="663" t="s">
        <v>1120</v>
      </c>
      <c r="I166" s="663" t="s">
        <v>1121</v>
      </c>
      <c r="J166" s="663" t="s">
        <v>757</v>
      </c>
      <c r="K166" s="663" t="s">
        <v>1122</v>
      </c>
      <c r="L166" s="665">
        <v>209.00999999999993</v>
      </c>
      <c r="M166" s="665">
        <v>1</v>
      </c>
      <c r="N166" s="666">
        <v>209.00999999999993</v>
      </c>
    </row>
    <row r="167" spans="1:14" ht="14.4" customHeight="1" x14ac:dyDescent="0.3">
      <c r="A167" s="661" t="s">
        <v>521</v>
      </c>
      <c r="B167" s="662" t="s">
        <v>2285</v>
      </c>
      <c r="C167" s="663" t="s">
        <v>531</v>
      </c>
      <c r="D167" s="664" t="s">
        <v>2287</v>
      </c>
      <c r="E167" s="663" t="s">
        <v>549</v>
      </c>
      <c r="F167" s="664" t="s">
        <v>2292</v>
      </c>
      <c r="G167" s="663" t="s">
        <v>550</v>
      </c>
      <c r="H167" s="663" t="s">
        <v>1123</v>
      </c>
      <c r="I167" s="663" t="s">
        <v>1124</v>
      </c>
      <c r="J167" s="663" t="s">
        <v>1125</v>
      </c>
      <c r="K167" s="663" t="s">
        <v>1126</v>
      </c>
      <c r="L167" s="665">
        <v>78.530000217256131</v>
      </c>
      <c r="M167" s="665">
        <v>18</v>
      </c>
      <c r="N167" s="666">
        <v>1413.5400039106103</v>
      </c>
    </row>
    <row r="168" spans="1:14" ht="14.4" customHeight="1" x14ac:dyDescent="0.3">
      <c r="A168" s="661" t="s">
        <v>521</v>
      </c>
      <c r="B168" s="662" t="s">
        <v>2285</v>
      </c>
      <c r="C168" s="663" t="s">
        <v>531</v>
      </c>
      <c r="D168" s="664" t="s">
        <v>2287</v>
      </c>
      <c r="E168" s="663" t="s">
        <v>549</v>
      </c>
      <c r="F168" s="664" t="s">
        <v>2292</v>
      </c>
      <c r="G168" s="663" t="s">
        <v>550</v>
      </c>
      <c r="H168" s="663" t="s">
        <v>1127</v>
      </c>
      <c r="I168" s="663" t="s">
        <v>1128</v>
      </c>
      <c r="J168" s="663" t="s">
        <v>1129</v>
      </c>
      <c r="K168" s="663" t="s">
        <v>1130</v>
      </c>
      <c r="L168" s="665">
        <v>21.880000000000003</v>
      </c>
      <c r="M168" s="665">
        <v>396</v>
      </c>
      <c r="N168" s="666">
        <v>8664.4800000000014</v>
      </c>
    </row>
    <row r="169" spans="1:14" ht="14.4" customHeight="1" x14ac:dyDescent="0.3">
      <c r="A169" s="661" t="s">
        <v>521</v>
      </c>
      <c r="B169" s="662" t="s">
        <v>2285</v>
      </c>
      <c r="C169" s="663" t="s">
        <v>531</v>
      </c>
      <c r="D169" s="664" t="s">
        <v>2287</v>
      </c>
      <c r="E169" s="663" t="s">
        <v>549</v>
      </c>
      <c r="F169" s="664" t="s">
        <v>2292</v>
      </c>
      <c r="G169" s="663" t="s">
        <v>550</v>
      </c>
      <c r="H169" s="663" t="s">
        <v>1131</v>
      </c>
      <c r="I169" s="663" t="s">
        <v>1132</v>
      </c>
      <c r="J169" s="663" t="s">
        <v>1133</v>
      </c>
      <c r="K169" s="663" t="s">
        <v>1134</v>
      </c>
      <c r="L169" s="665">
        <v>1290.7175241401583</v>
      </c>
      <c r="M169" s="665">
        <v>16</v>
      </c>
      <c r="N169" s="666">
        <v>20651.480386242532</v>
      </c>
    </row>
    <row r="170" spans="1:14" ht="14.4" customHeight="1" x14ac:dyDescent="0.3">
      <c r="A170" s="661" t="s">
        <v>521</v>
      </c>
      <c r="B170" s="662" t="s">
        <v>2285</v>
      </c>
      <c r="C170" s="663" t="s">
        <v>531</v>
      </c>
      <c r="D170" s="664" t="s">
        <v>2287</v>
      </c>
      <c r="E170" s="663" t="s">
        <v>549</v>
      </c>
      <c r="F170" s="664" t="s">
        <v>2292</v>
      </c>
      <c r="G170" s="663" t="s">
        <v>550</v>
      </c>
      <c r="H170" s="663" t="s">
        <v>1135</v>
      </c>
      <c r="I170" s="663" t="s">
        <v>1136</v>
      </c>
      <c r="J170" s="663" t="s">
        <v>1137</v>
      </c>
      <c r="K170" s="663" t="s">
        <v>1138</v>
      </c>
      <c r="L170" s="665">
        <v>1037.7508845017526</v>
      </c>
      <c r="M170" s="665">
        <v>23</v>
      </c>
      <c r="N170" s="666">
        <v>23868.270343540309</v>
      </c>
    </row>
    <row r="171" spans="1:14" ht="14.4" customHeight="1" x14ac:dyDescent="0.3">
      <c r="A171" s="661" t="s">
        <v>521</v>
      </c>
      <c r="B171" s="662" t="s">
        <v>2285</v>
      </c>
      <c r="C171" s="663" t="s">
        <v>531</v>
      </c>
      <c r="D171" s="664" t="s">
        <v>2287</v>
      </c>
      <c r="E171" s="663" t="s">
        <v>549</v>
      </c>
      <c r="F171" s="664" t="s">
        <v>2292</v>
      </c>
      <c r="G171" s="663" t="s">
        <v>550</v>
      </c>
      <c r="H171" s="663" t="s">
        <v>1139</v>
      </c>
      <c r="I171" s="663" t="s">
        <v>1140</v>
      </c>
      <c r="J171" s="663" t="s">
        <v>1141</v>
      </c>
      <c r="K171" s="663" t="s">
        <v>1142</v>
      </c>
      <c r="L171" s="665">
        <v>85.75</v>
      </c>
      <c r="M171" s="665">
        <v>431</v>
      </c>
      <c r="N171" s="666">
        <v>36958.25</v>
      </c>
    </row>
    <row r="172" spans="1:14" ht="14.4" customHeight="1" x14ac:dyDescent="0.3">
      <c r="A172" s="661" t="s">
        <v>521</v>
      </c>
      <c r="B172" s="662" t="s">
        <v>2285</v>
      </c>
      <c r="C172" s="663" t="s">
        <v>531</v>
      </c>
      <c r="D172" s="664" t="s">
        <v>2287</v>
      </c>
      <c r="E172" s="663" t="s">
        <v>549</v>
      </c>
      <c r="F172" s="664" t="s">
        <v>2292</v>
      </c>
      <c r="G172" s="663" t="s">
        <v>550</v>
      </c>
      <c r="H172" s="663" t="s">
        <v>1143</v>
      </c>
      <c r="I172" s="663" t="s">
        <v>594</v>
      </c>
      <c r="J172" s="663" t="s">
        <v>1144</v>
      </c>
      <c r="K172" s="663"/>
      <c r="L172" s="665">
        <v>68.530000000000015</v>
      </c>
      <c r="M172" s="665">
        <v>2</v>
      </c>
      <c r="N172" s="666">
        <v>137.06000000000003</v>
      </c>
    </row>
    <row r="173" spans="1:14" ht="14.4" customHeight="1" x14ac:dyDescent="0.3">
      <c r="A173" s="661" t="s">
        <v>521</v>
      </c>
      <c r="B173" s="662" t="s">
        <v>2285</v>
      </c>
      <c r="C173" s="663" t="s">
        <v>531</v>
      </c>
      <c r="D173" s="664" t="s">
        <v>2287</v>
      </c>
      <c r="E173" s="663" t="s">
        <v>549</v>
      </c>
      <c r="F173" s="664" t="s">
        <v>2292</v>
      </c>
      <c r="G173" s="663" t="s">
        <v>550</v>
      </c>
      <c r="H173" s="663" t="s">
        <v>1145</v>
      </c>
      <c r="I173" s="663" t="s">
        <v>594</v>
      </c>
      <c r="J173" s="663" t="s">
        <v>1146</v>
      </c>
      <c r="K173" s="663"/>
      <c r="L173" s="665">
        <v>24.6000032573704</v>
      </c>
      <c r="M173" s="665">
        <v>34</v>
      </c>
      <c r="N173" s="666">
        <v>836.40011075059363</v>
      </c>
    </row>
    <row r="174" spans="1:14" ht="14.4" customHeight="1" x14ac:dyDescent="0.3">
      <c r="A174" s="661" t="s">
        <v>521</v>
      </c>
      <c r="B174" s="662" t="s">
        <v>2285</v>
      </c>
      <c r="C174" s="663" t="s">
        <v>531</v>
      </c>
      <c r="D174" s="664" t="s">
        <v>2287</v>
      </c>
      <c r="E174" s="663" t="s">
        <v>549</v>
      </c>
      <c r="F174" s="664" t="s">
        <v>2292</v>
      </c>
      <c r="G174" s="663" t="s">
        <v>550</v>
      </c>
      <c r="H174" s="663" t="s">
        <v>1147</v>
      </c>
      <c r="I174" s="663" t="s">
        <v>594</v>
      </c>
      <c r="J174" s="663" t="s">
        <v>1148</v>
      </c>
      <c r="K174" s="663"/>
      <c r="L174" s="665">
        <v>69.54989444003283</v>
      </c>
      <c r="M174" s="665">
        <v>30</v>
      </c>
      <c r="N174" s="666">
        <v>2086.4968332009848</v>
      </c>
    </row>
    <row r="175" spans="1:14" ht="14.4" customHeight="1" x14ac:dyDescent="0.3">
      <c r="A175" s="661" t="s">
        <v>521</v>
      </c>
      <c r="B175" s="662" t="s">
        <v>2285</v>
      </c>
      <c r="C175" s="663" t="s">
        <v>531</v>
      </c>
      <c r="D175" s="664" t="s">
        <v>2287</v>
      </c>
      <c r="E175" s="663" t="s">
        <v>549</v>
      </c>
      <c r="F175" s="664" t="s">
        <v>2292</v>
      </c>
      <c r="G175" s="663" t="s">
        <v>550</v>
      </c>
      <c r="H175" s="663" t="s">
        <v>1149</v>
      </c>
      <c r="I175" s="663" t="s">
        <v>594</v>
      </c>
      <c r="J175" s="663" t="s">
        <v>1150</v>
      </c>
      <c r="K175" s="663"/>
      <c r="L175" s="665">
        <v>36.905000000000001</v>
      </c>
      <c r="M175" s="665">
        <v>80</v>
      </c>
      <c r="N175" s="666">
        <v>2952.4</v>
      </c>
    </row>
    <row r="176" spans="1:14" ht="14.4" customHeight="1" x14ac:dyDescent="0.3">
      <c r="A176" s="661" t="s">
        <v>521</v>
      </c>
      <c r="B176" s="662" t="s">
        <v>2285</v>
      </c>
      <c r="C176" s="663" t="s">
        <v>531</v>
      </c>
      <c r="D176" s="664" t="s">
        <v>2287</v>
      </c>
      <c r="E176" s="663" t="s">
        <v>549</v>
      </c>
      <c r="F176" s="664" t="s">
        <v>2292</v>
      </c>
      <c r="G176" s="663" t="s">
        <v>550</v>
      </c>
      <c r="H176" s="663" t="s">
        <v>1151</v>
      </c>
      <c r="I176" s="663" t="s">
        <v>594</v>
      </c>
      <c r="J176" s="663" t="s">
        <v>1152</v>
      </c>
      <c r="K176" s="663" t="s">
        <v>1153</v>
      </c>
      <c r="L176" s="665">
        <v>471.49999950118348</v>
      </c>
      <c r="M176" s="665">
        <v>1414</v>
      </c>
      <c r="N176" s="666">
        <v>666700.99929467344</v>
      </c>
    </row>
    <row r="177" spans="1:14" ht="14.4" customHeight="1" x14ac:dyDescent="0.3">
      <c r="A177" s="661" t="s">
        <v>521</v>
      </c>
      <c r="B177" s="662" t="s">
        <v>2285</v>
      </c>
      <c r="C177" s="663" t="s">
        <v>531</v>
      </c>
      <c r="D177" s="664" t="s">
        <v>2287</v>
      </c>
      <c r="E177" s="663" t="s">
        <v>549</v>
      </c>
      <c r="F177" s="664" t="s">
        <v>2292</v>
      </c>
      <c r="G177" s="663" t="s">
        <v>550</v>
      </c>
      <c r="H177" s="663" t="s">
        <v>1154</v>
      </c>
      <c r="I177" s="663" t="s">
        <v>1155</v>
      </c>
      <c r="J177" s="663" t="s">
        <v>1156</v>
      </c>
      <c r="K177" s="663" t="s">
        <v>980</v>
      </c>
      <c r="L177" s="665">
        <v>57.940010577367254</v>
      </c>
      <c r="M177" s="665">
        <v>4</v>
      </c>
      <c r="N177" s="666">
        <v>231.76004230946901</v>
      </c>
    </row>
    <row r="178" spans="1:14" ht="14.4" customHeight="1" x14ac:dyDescent="0.3">
      <c r="A178" s="661" t="s">
        <v>521</v>
      </c>
      <c r="B178" s="662" t="s">
        <v>2285</v>
      </c>
      <c r="C178" s="663" t="s">
        <v>531</v>
      </c>
      <c r="D178" s="664" t="s">
        <v>2287</v>
      </c>
      <c r="E178" s="663" t="s">
        <v>549</v>
      </c>
      <c r="F178" s="664" t="s">
        <v>2292</v>
      </c>
      <c r="G178" s="663" t="s">
        <v>550</v>
      </c>
      <c r="H178" s="663" t="s">
        <v>1157</v>
      </c>
      <c r="I178" s="663" t="s">
        <v>1158</v>
      </c>
      <c r="J178" s="663" t="s">
        <v>1159</v>
      </c>
      <c r="K178" s="663" t="s">
        <v>1160</v>
      </c>
      <c r="L178" s="665">
        <v>257.89999999999998</v>
      </c>
      <c r="M178" s="665">
        <v>2</v>
      </c>
      <c r="N178" s="666">
        <v>515.79999999999995</v>
      </c>
    </row>
    <row r="179" spans="1:14" ht="14.4" customHeight="1" x14ac:dyDescent="0.3">
      <c r="A179" s="661" t="s">
        <v>521</v>
      </c>
      <c r="B179" s="662" t="s">
        <v>2285</v>
      </c>
      <c r="C179" s="663" t="s">
        <v>531</v>
      </c>
      <c r="D179" s="664" t="s">
        <v>2287</v>
      </c>
      <c r="E179" s="663" t="s">
        <v>549</v>
      </c>
      <c r="F179" s="664" t="s">
        <v>2292</v>
      </c>
      <c r="G179" s="663" t="s">
        <v>550</v>
      </c>
      <c r="H179" s="663" t="s">
        <v>1161</v>
      </c>
      <c r="I179" s="663" t="s">
        <v>1162</v>
      </c>
      <c r="J179" s="663" t="s">
        <v>1163</v>
      </c>
      <c r="K179" s="663" t="s">
        <v>1164</v>
      </c>
      <c r="L179" s="665">
        <v>286</v>
      </c>
      <c r="M179" s="665">
        <v>2</v>
      </c>
      <c r="N179" s="666">
        <v>572</v>
      </c>
    </row>
    <row r="180" spans="1:14" ht="14.4" customHeight="1" x14ac:dyDescent="0.3">
      <c r="A180" s="661" t="s">
        <v>521</v>
      </c>
      <c r="B180" s="662" t="s">
        <v>2285</v>
      </c>
      <c r="C180" s="663" t="s">
        <v>531</v>
      </c>
      <c r="D180" s="664" t="s">
        <v>2287</v>
      </c>
      <c r="E180" s="663" t="s">
        <v>549</v>
      </c>
      <c r="F180" s="664" t="s">
        <v>2292</v>
      </c>
      <c r="G180" s="663" t="s">
        <v>550</v>
      </c>
      <c r="H180" s="663" t="s">
        <v>1165</v>
      </c>
      <c r="I180" s="663" t="s">
        <v>1166</v>
      </c>
      <c r="J180" s="663" t="s">
        <v>1167</v>
      </c>
      <c r="K180" s="663" t="s">
        <v>1168</v>
      </c>
      <c r="L180" s="665">
        <v>58.869999999999983</v>
      </c>
      <c r="M180" s="665">
        <v>35</v>
      </c>
      <c r="N180" s="666">
        <v>2060.4499999999994</v>
      </c>
    </row>
    <row r="181" spans="1:14" ht="14.4" customHeight="1" x14ac:dyDescent="0.3">
      <c r="A181" s="661" t="s">
        <v>521</v>
      </c>
      <c r="B181" s="662" t="s">
        <v>2285</v>
      </c>
      <c r="C181" s="663" t="s">
        <v>531</v>
      </c>
      <c r="D181" s="664" t="s">
        <v>2287</v>
      </c>
      <c r="E181" s="663" t="s">
        <v>549</v>
      </c>
      <c r="F181" s="664" t="s">
        <v>2292</v>
      </c>
      <c r="G181" s="663" t="s">
        <v>550</v>
      </c>
      <c r="H181" s="663" t="s">
        <v>574</v>
      </c>
      <c r="I181" s="663" t="s">
        <v>575</v>
      </c>
      <c r="J181" s="663" t="s">
        <v>576</v>
      </c>
      <c r="K181" s="663" t="s">
        <v>577</v>
      </c>
      <c r="L181" s="665">
        <v>541.76460317460328</v>
      </c>
      <c r="M181" s="665">
        <v>63</v>
      </c>
      <c r="N181" s="666">
        <v>34131.170000000006</v>
      </c>
    </row>
    <row r="182" spans="1:14" ht="14.4" customHeight="1" x14ac:dyDescent="0.3">
      <c r="A182" s="661" t="s">
        <v>521</v>
      </c>
      <c r="B182" s="662" t="s">
        <v>2285</v>
      </c>
      <c r="C182" s="663" t="s">
        <v>531</v>
      </c>
      <c r="D182" s="664" t="s">
        <v>2287</v>
      </c>
      <c r="E182" s="663" t="s">
        <v>549</v>
      </c>
      <c r="F182" s="664" t="s">
        <v>2292</v>
      </c>
      <c r="G182" s="663" t="s">
        <v>550</v>
      </c>
      <c r="H182" s="663" t="s">
        <v>578</v>
      </c>
      <c r="I182" s="663" t="s">
        <v>579</v>
      </c>
      <c r="J182" s="663" t="s">
        <v>576</v>
      </c>
      <c r="K182" s="663" t="s">
        <v>580</v>
      </c>
      <c r="L182" s="665">
        <v>312.83999999999997</v>
      </c>
      <c r="M182" s="665">
        <v>93</v>
      </c>
      <c r="N182" s="666">
        <v>29094.12</v>
      </c>
    </row>
    <row r="183" spans="1:14" ht="14.4" customHeight="1" x14ac:dyDescent="0.3">
      <c r="A183" s="661" t="s">
        <v>521</v>
      </c>
      <c r="B183" s="662" t="s">
        <v>2285</v>
      </c>
      <c r="C183" s="663" t="s">
        <v>531</v>
      </c>
      <c r="D183" s="664" t="s">
        <v>2287</v>
      </c>
      <c r="E183" s="663" t="s">
        <v>549</v>
      </c>
      <c r="F183" s="664" t="s">
        <v>2292</v>
      </c>
      <c r="G183" s="663" t="s">
        <v>550</v>
      </c>
      <c r="H183" s="663" t="s">
        <v>1169</v>
      </c>
      <c r="I183" s="663" t="s">
        <v>1170</v>
      </c>
      <c r="J183" s="663" t="s">
        <v>576</v>
      </c>
      <c r="K183" s="663" t="s">
        <v>1171</v>
      </c>
      <c r="L183" s="665">
        <v>252.10568711185925</v>
      </c>
      <c r="M183" s="665">
        <v>19</v>
      </c>
      <c r="N183" s="666">
        <v>4790.0080551253259</v>
      </c>
    </row>
    <row r="184" spans="1:14" ht="14.4" customHeight="1" x14ac:dyDescent="0.3">
      <c r="A184" s="661" t="s">
        <v>521</v>
      </c>
      <c r="B184" s="662" t="s">
        <v>2285</v>
      </c>
      <c r="C184" s="663" t="s">
        <v>531</v>
      </c>
      <c r="D184" s="664" t="s">
        <v>2287</v>
      </c>
      <c r="E184" s="663" t="s">
        <v>549</v>
      </c>
      <c r="F184" s="664" t="s">
        <v>2292</v>
      </c>
      <c r="G184" s="663" t="s">
        <v>550</v>
      </c>
      <c r="H184" s="663" t="s">
        <v>1172</v>
      </c>
      <c r="I184" s="663" t="s">
        <v>594</v>
      </c>
      <c r="J184" s="663" t="s">
        <v>1173</v>
      </c>
      <c r="K184" s="663"/>
      <c r="L184" s="665">
        <v>421.16159113423157</v>
      </c>
      <c r="M184" s="665">
        <v>7</v>
      </c>
      <c r="N184" s="666">
        <v>2948.1311379396211</v>
      </c>
    </row>
    <row r="185" spans="1:14" ht="14.4" customHeight="1" x14ac:dyDescent="0.3">
      <c r="A185" s="661" t="s">
        <v>521</v>
      </c>
      <c r="B185" s="662" t="s">
        <v>2285</v>
      </c>
      <c r="C185" s="663" t="s">
        <v>531</v>
      </c>
      <c r="D185" s="664" t="s">
        <v>2287</v>
      </c>
      <c r="E185" s="663" t="s">
        <v>549</v>
      </c>
      <c r="F185" s="664" t="s">
        <v>2292</v>
      </c>
      <c r="G185" s="663" t="s">
        <v>550</v>
      </c>
      <c r="H185" s="663" t="s">
        <v>1174</v>
      </c>
      <c r="I185" s="663" t="s">
        <v>1175</v>
      </c>
      <c r="J185" s="663" t="s">
        <v>1176</v>
      </c>
      <c r="K185" s="663" t="s">
        <v>1177</v>
      </c>
      <c r="L185" s="665">
        <v>56.74999988691436</v>
      </c>
      <c r="M185" s="665">
        <v>68</v>
      </c>
      <c r="N185" s="666">
        <v>3858.9999923101764</v>
      </c>
    </row>
    <row r="186" spans="1:14" ht="14.4" customHeight="1" x14ac:dyDescent="0.3">
      <c r="A186" s="661" t="s">
        <v>521</v>
      </c>
      <c r="B186" s="662" t="s">
        <v>2285</v>
      </c>
      <c r="C186" s="663" t="s">
        <v>531</v>
      </c>
      <c r="D186" s="664" t="s">
        <v>2287</v>
      </c>
      <c r="E186" s="663" t="s">
        <v>549</v>
      </c>
      <c r="F186" s="664" t="s">
        <v>2292</v>
      </c>
      <c r="G186" s="663" t="s">
        <v>550</v>
      </c>
      <c r="H186" s="663" t="s">
        <v>1178</v>
      </c>
      <c r="I186" s="663" t="s">
        <v>1179</v>
      </c>
      <c r="J186" s="663" t="s">
        <v>1180</v>
      </c>
      <c r="K186" s="663" t="s">
        <v>1181</v>
      </c>
      <c r="L186" s="665">
        <v>0</v>
      </c>
      <c r="M186" s="665">
        <v>0</v>
      </c>
      <c r="N186" s="666">
        <v>0</v>
      </c>
    </row>
    <row r="187" spans="1:14" ht="14.4" customHeight="1" x14ac:dyDescent="0.3">
      <c r="A187" s="661" t="s">
        <v>521</v>
      </c>
      <c r="B187" s="662" t="s">
        <v>2285</v>
      </c>
      <c r="C187" s="663" t="s">
        <v>531</v>
      </c>
      <c r="D187" s="664" t="s">
        <v>2287</v>
      </c>
      <c r="E187" s="663" t="s">
        <v>549</v>
      </c>
      <c r="F187" s="664" t="s">
        <v>2292</v>
      </c>
      <c r="G187" s="663" t="s">
        <v>550</v>
      </c>
      <c r="H187" s="663" t="s">
        <v>1182</v>
      </c>
      <c r="I187" s="663" t="s">
        <v>1183</v>
      </c>
      <c r="J187" s="663" t="s">
        <v>1184</v>
      </c>
      <c r="K187" s="663" t="s">
        <v>1185</v>
      </c>
      <c r="L187" s="665">
        <v>92.310137524390754</v>
      </c>
      <c r="M187" s="665">
        <v>60</v>
      </c>
      <c r="N187" s="666">
        <v>5538.6082514634454</v>
      </c>
    </row>
    <row r="188" spans="1:14" ht="14.4" customHeight="1" x14ac:dyDescent="0.3">
      <c r="A188" s="661" t="s">
        <v>521</v>
      </c>
      <c r="B188" s="662" t="s">
        <v>2285</v>
      </c>
      <c r="C188" s="663" t="s">
        <v>531</v>
      </c>
      <c r="D188" s="664" t="s">
        <v>2287</v>
      </c>
      <c r="E188" s="663" t="s">
        <v>549</v>
      </c>
      <c r="F188" s="664" t="s">
        <v>2292</v>
      </c>
      <c r="G188" s="663" t="s">
        <v>550</v>
      </c>
      <c r="H188" s="663" t="s">
        <v>1186</v>
      </c>
      <c r="I188" s="663" t="s">
        <v>1187</v>
      </c>
      <c r="J188" s="663" t="s">
        <v>1188</v>
      </c>
      <c r="K188" s="663" t="s">
        <v>1189</v>
      </c>
      <c r="L188" s="665">
        <v>27.053999999999995</v>
      </c>
      <c r="M188" s="665">
        <v>5</v>
      </c>
      <c r="N188" s="666">
        <v>135.26999999999998</v>
      </c>
    </row>
    <row r="189" spans="1:14" ht="14.4" customHeight="1" x14ac:dyDescent="0.3">
      <c r="A189" s="661" t="s">
        <v>521</v>
      </c>
      <c r="B189" s="662" t="s">
        <v>2285</v>
      </c>
      <c r="C189" s="663" t="s">
        <v>531</v>
      </c>
      <c r="D189" s="664" t="s">
        <v>2287</v>
      </c>
      <c r="E189" s="663" t="s">
        <v>549</v>
      </c>
      <c r="F189" s="664" t="s">
        <v>2292</v>
      </c>
      <c r="G189" s="663" t="s">
        <v>550</v>
      </c>
      <c r="H189" s="663" t="s">
        <v>1190</v>
      </c>
      <c r="I189" s="663" t="s">
        <v>1191</v>
      </c>
      <c r="J189" s="663" t="s">
        <v>1192</v>
      </c>
      <c r="K189" s="663" t="s">
        <v>1193</v>
      </c>
      <c r="L189" s="665">
        <v>52.589999999999996</v>
      </c>
      <c r="M189" s="665">
        <v>1</v>
      </c>
      <c r="N189" s="666">
        <v>52.589999999999996</v>
      </c>
    </row>
    <row r="190" spans="1:14" ht="14.4" customHeight="1" x14ac:dyDescent="0.3">
      <c r="A190" s="661" t="s">
        <v>521</v>
      </c>
      <c r="B190" s="662" t="s">
        <v>2285</v>
      </c>
      <c r="C190" s="663" t="s">
        <v>531</v>
      </c>
      <c r="D190" s="664" t="s">
        <v>2287</v>
      </c>
      <c r="E190" s="663" t="s">
        <v>549</v>
      </c>
      <c r="F190" s="664" t="s">
        <v>2292</v>
      </c>
      <c r="G190" s="663" t="s">
        <v>550</v>
      </c>
      <c r="H190" s="663" t="s">
        <v>1194</v>
      </c>
      <c r="I190" s="663" t="s">
        <v>1195</v>
      </c>
      <c r="J190" s="663" t="s">
        <v>1196</v>
      </c>
      <c r="K190" s="663" t="s">
        <v>1197</v>
      </c>
      <c r="L190" s="665">
        <v>103.34011997592893</v>
      </c>
      <c r="M190" s="665">
        <v>103</v>
      </c>
      <c r="N190" s="666">
        <v>10644.03235752068</v>
      </c>
    </row>
    <row r="191" spans="1:14" ht="14.4" customHeight="1" x14ac:dyDescent="0.3">
      <c r="A191" s="661" t="s">
        <v>521</v>
      </c>
      <c r="B191" s="662" t="s">
        <v>2285</v>
      </c>
      <c r="C191" s="663" t="s">
        <v>531</v>
      </c>
      <c r="D191" s="664" t="s">
        <v>2287</v>
      </c>
      <c r="E191" s="663" t="s">
        <v>549</v>
      </c>
      <c r="F191" s="664" t="s">
        <v>2292</v>
      </c>
      <c r="G191" s="663" t="s">
        <v>550</v>
      </c>
      <c r="H191" s="663" t="s">
        <v>1198</v>
      </c>
      <c r="I191" s="663" t="s">
        <v>1198</v>
      </c>
      <c r="J191" s="663" t="s">
        <v>1199</v>
      </c>
      <c r="K191" s="663" t="s">
        <v>1200</v>
      </c>
      <c r="L191" s="665">
        <v>75.473367923228395</v>
      </c>
      <c r="M191" s="665">
        <v>36</v>
      </c>
      <c r="N191" s="666">
        <v>2717.041245236222</v>
      </c>
    </row>
    <row r="192" spans="1:14" ht="14.4" customHeight="1" x14ac:dyDescent="0.3">
      <c r="A192" s="661" t="s">
        <v>521</v>
      </c>
      <c r="B192" s="662" t="s">
        <v>2285</v>
      </c>
      <c r="C192" s="663" t="s">
        <v>531</v>
      </c>
      <c r="D192" s="664" t="s">
        <v>2287</v>
      </c>
      <c r="E192" s="663" t="s">
        <v>549</v>
      </c>
      <c r="F192" s="664" t="s">
        <v>2292</v>
      </c>
      <c r="G192" s="663" t="s">
        <v>550</v>
      </c>
      <c r="H192" s="663" t="s">
        <v>1201</v>
      </c>
      <c r="I192" s="663" t="s">
        <v>1202</v>
      </c>
      <c r="J192" s="663" t="s">
        <v>1203</v>
      </c>
      <c r="K192" s="663" t="s">
        <v>1204</v>
      </c>
      <c r="L192" s="665">
        <v>728.85000000000036</v>
      </c>
      <c r="M192" s="665">
        <v>1</v>
      </c>
      <c r="N192" s="666">
        <v>728.85000000000036</v>
      </c>
    </row>
    <row r="193" spans="1:14" ht="14.4" customHeight="1" x14ac:dyDescent="0.3">
      <c r="A193" s="661" t="s">
        <v>521</v>
      </c>
      <c r="B193" s="662" t="s">
        <v>2285</v>
      </c>
      <c r="C193" s="663" t="s">
        <v>531</v>
      </c>
      <c r="D193" s="664" t="s">
        <v>2287</v>
      </c>
      <c r="E193" s="663" t="s">
        <v>549</v>
      </c>
      <c r="F193" s="664" t="s">
        <v>2292</v>
      </c>
      <c r="G193" s="663" t="s">
        <v>550</v>
      </c>
      <c r="H193" s="663" t="s">
        <v>1205</v>
      </c>
      <c r="I193" s="663" t="s">
        <v>1206</v>
      </c>
      <c r="J193" s="663" t="s">
        <v>1207</v>
      </c>
      <c r="K193" s="663" t="s">
        <v>1208</v>
      </c>
      <c r="L193" s="665">
        <v>3569.2810252188983</v>
      </c>
      <c r="M193" s="665">
        <v>13</v>
      </c>
      <c r="N193" s="666">
        <v>46400.653327845677</v>
      </c>
    </row>
    <row r="194" spans="1:14" ht="14.4" customHeight="1" x14ac:dyDescent="0.3">
      <c r="A194" s="661" t="s">
        <v>521</v>
      </c>
      <c r="B194" s="662" t="s">
        <v>2285</v>
      </c>
      <c r="C194" s="663" t="s">
        <v>531</v>
      </c>
      <c r="D194" s="664" t="s">
        <v>2287</v>
      </c>
      <c r="E194" s="663" t="s">
        <v>549</v>
      </c>
      <c r="F194" s="664" t="s">
        <v>2292</v>
      </c>
      <c r="G194" s="663" t="s">
        <v>550</v>
      </c>
      <c r="H194" s="663" t="s">
        <v>581</v>
      </c>
      <c r="I194" s="663" t="s">
        <v>582</v>
      </c>
      <c r="J194" s="663" t="s">
        <v>583</v>
      </c>
      <c r="K194" s="663" t="s">
        <v>584</v>
      </c>
      <c r="L194" s="665">
        <v>47.540096108229918</v>
      </c>
      <c r="M194" s="665">
        <v>16</v>
      </c>
      <c r="N194" s="666">
        <v>760.64153773167868</v>
      </c>
    </row>
    <row r="195" spans="1:14" ht="14.4" customHeight="1" x14ac:dyDescent="0.3">
      <c r="A195" s="661" t="s">
        <v>521</v>
      </c>
      <c r="B195" s="662" t="s">
        <v>2285</v>
      </c>
      <c r="C195" s="663" t="s">
        <v>531</v>
      </c>
      <c r="D195" s="664" t="s">
        <v>2287</v>
      </c>
      <c r="E195" s="663" t="s">
        <v>549</v>
      </c>
      <c r="F195" s="664" t="s">
        <v>2292</v>
      </c>
      <c r="G195" s="663" t="s">
        <v>550</v>
      </c>
      <c r="H195" s="663" t="s">
        <v>1209</v>
      </c>
      <c r="I195" s="663" t="s">
        <v>1210</v>
      </c>
      <c r="J195" s="663" t="s">
        <v>1211</v>
      </c>
      <c r="K195" s="663" t="s">
        <v>1212</v>
      </c>
      <c r="L195" s="665">
        <v>40.560000000000009</v>
      </c>
      <c r="M195" s="665">
        <v>3</v>
      </c>
      <c r="N195" s="666">
        <v>121.68000000000004</v>
      </c>
    </row>
    <row r="196" spans="1:14" ht="14.4" customHeight="1" x14ac:dyDescent="0.3">
      <c r="A196" s="661" t="s">
        <v>521</v>
      </c>
      <c r="B196" s="662" t="s">
        <v>2285</v>
      </c>
      <c r="C196" s="663" t="s">
        <v>531</v>
      </c>
      <c r="D196" s="664" t="s">
        <v>2287</v>
      </c>
      <c r="E196" s="663" t="s">
        <v>549</v>
      </c>
      <c r="F196" s="664" t="s">
        <v>2292</v>
      </c>
      <c r="G196" s="663" t="s">
        <v>550</v>
      </c>
      <c r="H196" s="663" t="s">
        <v>1213</v>
      </c>
      <c r="I196" s="663" t="s">
        <v>594</v>
      </c>
      <c r="J196" s="663" t="s">
        <v>1214</v>
      </c>
      <c r="K196" s="663"/>
      <c r="L196" s="665">
        <v>94.456521739130409</v>
      </c>
      <c r="M196" s="665">
        <v>23</v>
      </c>
      <c r="N196" s="666">
        <v>2172.4999999999995</v>
      </c>
    </row>
    <row r="197" spans="1:14" ht="14.4" customHeight="1" x14ac:dyDescent="0.3">
      <c r="A197" s="661" t="s">
        <v>521</v>
      </c>
      <c r="B197" s="662" t="s">
        <v>2285</v>
      </c>
      <c r="C197" s="663" t="s">
        <v>531</v>
      </c>
      <c r="D197" s="664" t="s">
        <v>2287</v>
      </c>
      <c r="E197" s="663" t="s">
        <v>549</v>
      </c>
      <c r="F197" s="664" t="s">
        <v>2292</v>
      </c>
      <c r="G197" s="663" t="s">
        <v>550</v>
      </c>
      <c r="H197" s="663" t="s">
        <v>1215</v>
      </c>
      <c r="I197" s="663" t="s">
        <v>594</v>
      </c>
      <c r="J197" s="663" t="s">
        <v>1216</v>
      </c>
      <c r="K197" s="663" t="s">
        <v>1217</v>
      </c>
      <c r="L197" s="665">
        <v>23.700231387470268</v>
      </c>
      <c r="M197" s="665">
        <v>432</v>
      </c>
      <c r="N197" s="666">
        <v>10238.499959387156</v>
      </c>
    </row>
    <row r="198" spans="1:14" ht="14.4" customHeight="1" x14ac:dyDescent="0.3">
      <c r="A198" s="661" t="s">
        <v>521</v>
      </c>
      <c r="B198" s="662" t="s">
        <v>2285</v>
      </c>
      <c r="C198" s="663" t="s">
        <v>531</v>
      </c>
      <c r="D198" s="664" t="s">
        <v>2287</v>
      </c>
      <c r="E198" s="663" t="s">
        <v>549</v>
      </c>
      <c r="F198" s="664" t="s">
        <v>2292</v>
      </c>
      <c r="G198" s="663" t="s">
        <v>550</v>
      </c>
      <c r="H198" s="663" t="s">
        <v>1218</v>
      </c>
      <c r="I198" s="663" t="s">
        <v>594</v>
      </c>
      <c r="J198" s="663" t="s">
        <v>1219</v>
      </c>
      <c r="K198" s="663"/>
      <c r="L198" s="665">
        <v>139.25296123692561</v>
      </c>
      <c r="M198" s="665">
        <v>26</v>
      </c>
      <c r="N198" s="666">
        <v>3620.5769921600659</v>
      </c>
    </row>
    <row r="199" spans="1:14" ht="14.4" customHeight="1" x14ac:dyDescent="0.3">
      <c r="A199" s="661" t="s">
        <v>521</v>
      </c>
      <c r="B199" s="662" t="s">
        <v>2285</v>
      </c>
      <c r="C199" s="663" t="s">
        <v>531</v>
      </c>
      <c r="D199" s="664" t="s">
        <v>2287</v>
      </c>
      <c r="E199" s="663" t="s">
        <v>549</v>
      </c>
      <c r="F199" s="664" t="s">
        <v>2292</v>
      </c>
      <c r="G199" s="663" t="s">
        <v>550</v>
      </c>
      <c r="H199" s="663" t="s">
        <v>1220</v>
      </c>
      <c r="I199" s="663" t="s">
        <v>594</v>
      </c>
      <c r="J199" s="663" t="s">
        <v>1221</v>
      </c>
      <c r="K199" s="663"/>
      <c r="L199" s="665">
        <v>53.870000000000005</v>
      </c>
      <c r="M199" s="665">
        <v>44</v>
      </c>
      <c r="N199" s="666">
        <v>2370.2800000000002</v>
      </c>
    </row>
    <row r="200" spans="1:14" ht="14.4" customHeight="1" x14ac:dyDescent="0.3">
      <c r="A200" s="661" t="s">
        <v>521</v>
      </c>
      <c r="B200" s="662" t="s">
        <v>2285</v>
      </c>
      <c r="C200" s="663" t="s">
        <v>531</v>
      </c>
      <c r="D200" s="664" t="s">
        <v>2287</v>
      </c>
      <c r="E200" s="663" t="s">
        <v>549</v>
      </c>
      <c r="F200" s="664" t="s">
        <v>2292</v>
      </c>
      <c r="G200" s="663" t="s">
        <v>550</v>
      </c>
      <c r="H200" s="663" t="s">
        <v>1222</v>
      </c>
      <c r="I200" s="663" t="s">
        <v>594</v>
      </c>
      <c r="J200" s="663" t="s">
        <v>1223</v>
      </c>
      <c r="K200" s="663"/>
      <c r="L200" s="665">
        <v>83.490000000000009</v>
      </c>
      <c r="M200" s="665">
        <v>1</v>
      </c>
      <c r="N200" s="666">
        <v>83.490000000000009</v>
      </c>
    </row>
    <row r="201" spans="1:14" ht="14.4" customHeight="1" x14ac:dyDescent="0.3">
      <c r="A201" s="661" t="s">
        <v>521</v>
      </c>
      <c r="B201" s="662" t="s">
        <v>2285</v>
      </c>
      <c r="C201" s="663" t="s">
        <v>531</v>
      </c>
      <c r="D201" s="664" t="s">
        <v>2287</v>
      </c>
      <c r="E201" s="663" t="s">
        <v>549</v>
      </c>
      <c r="F201" s="664" t="s">
        <v>2292</v>
      </c>
      <c r="G201" s="663" t="s">
        <v>550</v>
      </c>
      <c r="H201" s="663" t="s">
        <v>1224</v>
      </c>
      <c r="I201" s="663" t="s">
        <v>594</v>
      </c>
      <c r="J201" s="663" t="s">
        <v>1225</v>
      </c>
      <c r="K201" s="663"/>
      <c r="L201" s="665">
        <v>83.489999999999981</v>
      </c>
      <c r="M201" s="665">
        <v>1</v>
      </c>
      <c r="N201" s="666">
        <v>83.489999999999981</v>
      </c>
    </row>
    <row r="202" spans="1:14" ht="14.4" customHeight="1" x14ac:dyDescent="0.3">
      <c r="A202" s="661" t="s">
        <v>521</v>
      </c>
      <c r="B202" s="662" t="s">
        <v>2285</v>
      </c>
      <c r="C202" s="663" t="s">
        <v>531</v>
      </c>
      <c r="D202" s="664" t="s">
        <v>2287</v>
      </c>
      <c r="E202" s="663" t="s">
        <v>549</v>
      </c>
      <c r="F202" s="664" t="s">
        <v>2292</v>
      </c>
      <c r="G202" s="663" t="s">
        <v>550</v>
      </c>
      <c r="H202" s="663" t="s">
        <v>1226</v>
      </c>
      <c r="I202" s="663" t="s">
        <v>1227</v>
      </c>
      <c r="J202" s="663" t="s">
        <v>1228</v>
      </c>
      <c r="K202" s="663"/>
      <c r="L202" s="665">
        <v>77.510000000000005</v>
      </c>
      <c r="M202" s="665">
        <v>52</v>
      </c>
      <c r="N202" s="666">
        <v>4030.52</v>
      </c>
    </row>
    <row r="203" spans="1:14" ht="14.4" customHeight="1" x14ac:dyDescent="0.3">
      <c r="A203" s="661" t="s">
        <v>521</v>
      </c>
      <c r="B203" s="662" t="s">
        <v>2285</v>
      </c>
      <c r="C203" s="663" t="s">
        <v>531</v>
      </c>
      <c r="D203" s="664" t="s">
        <v>2287</v>
      </c>
      <c r="E203" s="663" t="s">
        <v>549</v>
      </c>
      <c r="F203" s="664" t="s">
        <v>2292</v>
      </c>
      <c r="G203" s="663" t="s">
        <v>550</v>
      </c>
      <c r="H203" s="663" t="s">
        <v>1229</v>
      </c>
      <c r="I203" s="663" t="s">
        <v>1230</v>
      </c>
      <c r="J203" s="663" t="s">
        <v>1231</v>
      </c>
      <c r="K203" s="663" t="s">
        <v>1232</v>
      </c>
      <c r="L203" s="665">
        <v>198.11999999999998</v>
      </c>
      <c r="M203" s="665">
        <v>1</v>
      </c>
      <c r="N203" s="666">
        <v>198.11999999999998</v>
      </c>
    </row>
    <row r="204" spans="1:14" ht="14.4" customHeight="1" x14ac:dyDescent="0.3">
      <c r="A204" s="661" t="s">
        <v>521</v>
      </c>
      <c r="B204" s="662" t="s">
        <v>2285</v>
      </c>
      <c r="C204" s="663" t="s">
        <v>531</v>
      </c>
      <c r="D204" s="664" t="s">
        <v>2287</v>
      </c>
      <c r="E204" s="663" t="s">
        <v>549</v>
      </c>
      <c r="F204" s="664" t="s">
        <v>2292</v>
      </c>
      <c r="G204" s="663" t="s">
        <v>550</v>
      </c>
      <c r="H204" s="663" t="s">
        <v>1233</v>
      </c>
      <c r="I204" s="663" t="s">
        <v>1233</v>
      </c>
      <c r="J204" s="663" t="s">
        <v>1234</v>
      </c>
      <c r="K204" s="663" t="s">
        <v>1235</v>
      </c>
      <c r="L204" s="665">
        <v>2548.0156337539456</v>
      </c>
      <c r="M204" s="665">
        <v>2</v>
      </c>
      <c r="N204" s="666">
        <v>5096.0312675078912</v>
      </c>
    </row>
    <row r="205" spans="1:14" ht="14.4" customHeight="1" x14ac:dyDescent="0.3">
      <c r="A205" s="661" t="s">
        <v>521</v>
      </c>
      <c r="B205" s="662" t="s">
        <v>2285</v>
      </c>
      <c r="C205" s="663" t="s">
        <v>531</v>
      </c>
      <c r="D205" s="664" t="s">
        <v>2287</v>
      </c>
      <c r="E205" s="663" t="s">
        <v>549</v>
      </c>
      <c r="F205" s="664" t="s">
        <v>2292</v>
      </c>
      <c r="G205" s="663" t="s">
        <v>550</v>
      </c>
      <c r="H205" s="663" t="s">
        <v>1236</v>
      </c>
      <c r="I205" s="663" t="s">
        <v>1237</v>
      </c>
      <c r="J205" s="663" t="s">
        <v>1238</v>
      </c>
      <c r="K205" s="663" t="s">
        <v>1239</v>
      </c>
      <c r="L205" s="665">
        <v>46.37375366416989</v>
      </c>
      <c r="M205" s="665">
        <v>63</v>
      </c>
      <c r="N205" s="666">
        <v>2921.5464808427032</v>
      </c>
    </row>
    <row r="206" spans="1:14" ht="14.4" customHeight="1" x14ac:dyDescent="0.3">
      <c r="A206" s="661" t="s">
        <v>521</v>
      </c>
      <c r="B206" s="662" t="s">
        <v>2285</v>
      </c>
      <c r="C206" s="663" t="s">
        <v>531</v>
      </c>
      <c r="D206" s="664" t="s">
        <v>2287</v>
      </c>
      <c r="E206" s="663" t="s">
        <v>549</v>
      </c>
      <c r="F206" s="664" t="s">
        <v>2292</v>
      </c>
      <c r="G206" s="663" t="s">
        <v>550</v>
      </c>
      <c r="H206" s="663" t="s">
        <v>1240</v>
      </c>
      <c r="I206" s="663" t="s">
        <v>1241</v>
      </c>
      <c r="J206" s="663" t="s">
        <v>1242</v>
      </c>
      <c r="K206" s="663" t="s">
        <v>1243</v>
      </c>
      <c r="L206" s="665">
        <v>112.49944239576519</v>
      </c>
      <c r="M206" s="665">
        <v>46</v>
      </c>
      <c r="N206" s="666">
        <v>5174.9743502051988</v>
      </c>
    </row>
    <row r="207" spans="1:14" ht="14.4" customHeight="1" x14ac:dyDescent="0.3">
      <c r="A207" s="661" t="s">
        <v>521</v>
      </c>
      <c r="B207" s="662" t="s">
        <v>2285</v>
      </c>
      <c r="C207" s="663" t="s">
        <v>531</v>
      </c>
      <c r="D207" s="664" t="s">
        <v>2287</v>
      </c>
      <c r="E207" s="663" t="s">
        <v>549</v>
      </c>
      <c r="F207" s="664" t="s">
        <v>2292</v>
      </c>
      <c r="G207" s="663" t="s">
        <v>550</v>
      </c>
      <c r="H207" s="663" t="s">
        <v>1244</v>
      </c>
      <c r="I207" s="663" t="s">
        <v>1245</v>
      </c>
      <c r="J207" s="663" t="s">
        <v>1246</v>
      </c>
      <c r="K207" s="663" t="s">
        <v>1247</v>
      </c>
      <c r="L207" s="665">
        <v>105.02890538864787</v>
      </c>
      <c r="M207" s="665">
        <v>14</v>
      </c>
      <c r="N207" s="666">
        <v>1470.4046754410701</v>
      </c>
    </row>
    <row r="208" spans="1:14" ht="14.4" customHeight="1" x14ac:dyDescent="0.3">
      <c r="A208" s="661" t="s">
        <v>521</v>
      </c>
      <c r="B208" s="662" t="s">
        <v>2285</v>
      </c>
      <c r="C208" s="663" t="s">
        <v>531</v>
      </c>
      <c r="D208" s="664" t="s">
        <v>2287</v>
      </c>
      <c r="E208" s="663" t="s">
        <v>549</v>
      </c>
      <c r="F208" s="664" t="s">
        <v>2292</v>
      </c>
      <c r="G208" s="663" t="s">
        <v>550</v>
      </c>
      <c r="H208" s="663" t="s">
        <v>1248</v>
      </c>
      <c r="I208" s="663" t="s">
        <v>1249</v>
      </c>
      <c r="J208" s="663" t="s">
        <v>1250</v>
      </c>
      <c r="K208" s="663" t="s">
        <v>1251</v>
      </c>
      <c r="L208" s="665">
        <v>536.23960227272721</v>
      </c>
      <c r="M208" s="665">
        <v>22</v>
      </c>
      <c r="N208" s="666">
        <v>11797.27125</v>
      </c>
    </row>
    <row r="209" spans="1:14" ht="14.4" customHeight="1" x14ac:dyDescent="0.3">
      <c r="A209" s="661" t="s">
        <v>521</v>
      </c>
      <c r="B209" s="662" t="s">
        <v>2285</v>
      </c>
      <c r="C209" s="663" t="s">
        <v>531</v>
      </c>
      <c r="D209" s="664" t="s">
        <v>2287</v>
      </c>
      <c r="E209" s="663" t="s">
        <v>549</v>
      </c>
      <c r="F209" s="664" t="s">
        <v>2292</v>
      </c>
      <c r="G209" s="663" t="s">
        <v>550</v>
      </c>
      <c r="H209" s="663" t="s">
        <v>1252</v>
      </c>
      <c r="I209" s="663" t="s">
        <v>1253</v>
      </c>
      <c r="J209" s="663" t="s">
        <v>1254</v>
      </c>
      <c r="K209" s="663" t="s">
        <v>1255</v>
      </c>
      <c r="L209" s="665">
        <v>131.08000000000001</v>
      </c>
      <c r="M209" s="665">
        <v>3</v>
      </c>
      <c r="N209" s="666">
        <v>393.24</v>
      </c>
    </row>
    <row r="210" spans="1:14" ht="14.4" customHeight="1" x14ac:dyDescent="0.3">
      <c r="A210" s="661" t="s">
        <v>521</v>
      </c>
      <c r="B210" s="662" t="s">
        <v>2285</v>
      </c>
      <c r="C210" s="663" t="s">
        <v>531</v>
      </c>
      <c r="D210" s="664" t="s">
        <v>2287</v>
      </c>
      <c r="E210" s="663" t="s">
        <v>549</v>
      </c>
      <c r="F210" s="664" t="s">
        <v>2292</v>
      </c>
      <c r="G210" s="663" t="s">
        <v>550</v>
      </c>
      <c r="H210" s="663" t="s">
        <v>1256</v>
      </c>
      <c r="I210" s="663" t="s">
        <v>1257</v>
      </c>
      <c r="J210" s="663" t="s">
        <v>1258</v>
      </c>
      <c r="K210" s="663" t="s">
        <v>1259</v>
      </c>
      <c r="L210" s="665">
        <v>276.10000000000014</v>
      </c>
      <c r="M210" s="665">
        <v>1</v>
      </c>
      <c r="N210" s="666">
        <v>276.10000000000014</v>
      </c>
    </row>
    <row r="211" spans="1:14" ht="14.4" customHeight="1" x14ac:dyDescent="0.3">
      <c r="A211" s="661" t="s">
        <v>521</v>
      </c>
      <c r="B211" s="662" t="s">
        <v>2285</v>
      </c>
      <c r="C211" s="663" t="s">
        <v>531</v>
      </c>
      <c r="D211" s="664" t="s">
        <v>2287</v>
      </c>
      <c r="E211" s="663" t="s">
        <v>549</v>
      </c>
      <c r="F211" s="664" t="s">
        <v>2292</v>
      </c>
      <c r="G211" s="663" t="s">
        <v>550</v>
      </c>
      <c r="H211" s="663" t="s">
        <v>1260</v>
      </c>
      <c r="I211" s="663" t="s">
        <v>1261</v>
      </c>
      <c r="J211" s="663" t="s">
        <v>1262</v>
      </c>
      <c r="K211" s="663" t="s">
        <v>1263</v>
      </c>
      <c r="L211" s="665">
        <v>62.689913581837246</v>
      </c>
      <c r="M211" s="665">
        <v>185</v>
      </c>
      <c r="N211" s="666">
        <v>11597.63401263989</v>
      </c>
    </row>
    <row r="212" spans="1:14" ht="14.4" customHeight="1" x14ac:dyDescent="0.3">
      <c r="A212" s="661" t="s">
        <v>521</v>
      </c>
      <c r="B212" s="662" t="s">
        <v>2285</v>
      </c>
      <c r="C212" s="663" t="s">
        <v>531</v>
      </c>
      <c r="D212" s="664" t="s">
        <v>2287</v>
      </c>
      <c r="E212" s="663" t="s">
        <v>549</v>
      </c>
      <c r="F212" s="664" t="s">
        <v>2292</v>
      </c>
      <c r="G212" s="663" t="s">
        <v>550</v>
      </c>
      <c r="H212" s="663" t="s">
        <v>1264</v>
      </c>
      <c r="I212" s="663" t="s">
        <v>1264</v>
      </c>
      <c r="J212" s="663" t="s">
        <v>1265</v>
      </c>
      <c r="K212" s="663" t="s">
        <v>1266</v>
      </c>
      <c r="L212" s="665">
        <v>90.38</v>
      </c>
      <c r="M212" s="665">
        <v>3</v>
      </c>
      <c r="N212" s="666">
        <v>271.14</v>
      </c>
    </row>
    <row r="213" spans="1:14" ht="14.4" customHeight="1" x14ac:dyDescent="0.3">
      <c r="A213" s="661" t="s">
        <v>521</v>
      </c>
      <c r="B213" s="662" t="s">
        <v>2285</v>
      </c>
      <c r="C213" s="663" t="s">
        <v>531</v>
      </c>
      <c r="D213" s="664" t="s">
        <v>2287</v>
      </c>
      <c r="E213" s="663" t="s">
        <v>549</v>
      </c>
      <c r="F213" s="664" t="s">
        <v>2292</v>
      </c>
      <c r="G213" s="663" t="s">
        <v>550</v>
      </c>
      <c r="H213" s="663" t="s">
        <v>1267</v>
      </c>
      <c r="I213" s="663" t="s">
        <v>1268</v>
      </c>
      <c r="J213" s="663" t="s">
        <v>1269</v>
      </c>
      <c r="K213" s="663" t="s">
        <v>1270</v>
      </c>
      <c r="L213" s="665">
        <v>1029.1525838672603</v>
      </c>
      <c r="M213" s="665">
        <v>2</v>
      </c>
      <c r="N213" s="666">
        <v>2058.3051677345206</v>
      </c>
    </row>
    <row r="214" spans="1:14" ht="14.4" customHeight="1" x14ac:dyDescent="0.3">
      <c r="A214" s="661" t="s">
        <v>521</v>
      </c>
      <c r="B214" s="662" t="s">
        <v>2285</v>
      </c>
      <c r="C214" s="663" t="s">
        <v>531</v>
      </c>
      <c r="D214" s="664" t="s">
        <v>2287</v>
      </c>
      <c r="E214" s="663" t="s">
        <v>549</v>
      </c>
      <c r="F214" s="664" t="s">
        <v>2292</v>
      </c>
      <c r="G214" s="663" t="s">
        <v>550</v>
      </c>
      <c r="H214" s="663" t="s">
        <v>1271</v>
      </c>
      <c r="I214" s="663" t="s">
        <v>594</v>
      </c>
      <c r="J214" s="663" t="s">
        <v>1272</v>
      </c>
      <c r="K214" s="663" t="s">
        <v>1273</v>
      </c>
      <c r="L214" s="665">
        <v>194.11508771929823</v>
      </c>
      <c r="M214" s="665">
        <v>57</v>
      </c>
      <c r="N214" s="666">
        <v>11064.56</v>
      </c>
    </row>
    <row r="215" spans="1:14" ht="14.4" customHeight="1" x14ac:dyDescent="0.3">
      <c r="A215" s="661" t="s">
        <v>521</v>
      </c>
      <c r="B215" s="662" t="s">
        <v>2285</v>
      </c>
      <c r="C215" s="663" t="s">
        <v>531</v>
      </c>
      <c r="D215" s="664" t="s">
        <v>2287</v>
      </c>
      <c r="E215" s="663" t="s">
        <v>549</v>
      </c>
      <c r="F215" s="664" t="s">
        <v>2292</v>
      </c>
      <c r="G215" s="663" t="s">
        <v>550</v>
      </c>
      <c r="H215" s="663" t="s">
        <v>1274</v>
      </c>
      <c r="I215" s="663" t="s">
        <v>1275</v>
      </c>
      <c r="J215" s="663" t="s">
        <v>1276</v>
      </c>
      <c r="K215" s="663" t="s">
        <v>1277</v>
      </c>
      <c r="L215" s="665">
        <v>980.68675575410953</v>
      </c>
      <c r="M215" s="665">
        <v>154</v>
      </c>
      <c r="N215" s="666">
        <v>151025.76038613287</v>
      </c>
    </row>
    <row r="216" spans="1:14" ht="14.4" customHeight="1" x14ac:dyDescent="0.3">
      <c r="A216" s="661" t="s">
        <v>521</v>
      </c>
      <c r="B216" s="662" t="s">
        <v>2285</v>
      </c>
      <c r="C216" s="663" t="s">
        <v>531</v>
      </c>
      <c r="D216" s="664" t="s">
        <v>2287</v>
      </c>
      <c r="E216" s="663" t="s">
        <v>549</v>
      </c>
      <c r="F216" s="664" t="s">
        <v>2292</v>
      </c>
      <c r="G216" s="663" t="s">
        <v>550</v>
      </c>
      <c r="H216" s="663" t="s">
        <v>1278</v>
      </c>
      <c r="I216" s="663" t="s">
        <v>1279</v>
      </c>
      <c r="J216" s="663" t="s">
        <v>1280</v>
      </c>
      <c r="K216" s="663" t="s">
        <v>1281</v>
      </c>
      <c r="L216" s="665">
        <v>202.50056878773776</v>
      </c>
      <c r="M216" s="665">
        <v>1</v>
      </c>
      <c r="N216" s="666">
        <v>202.50056878773776</v>
      </c>
    </row>
    <row r="217" spans="1:14" ht="14.4" customHeight="1" x14ac:dyDescent="0.3">
      <c r="A217" s="661" t="s">
        <v>521</v>
      </c>
      <c r="B217" s="662" t="s">
        <v>2285</v>
      </c>
      <c r="C217" s="663" t="s">
        <v>531</v>
      </c>
      <c r="D217" s="664" t="s">
        <v>2287</v>
      </c>
      <c r="E217" s="663" t="s">
        <v>549</v>
      </c>
      <c r="F217" s="664" t="s">
        <v>2292</v>
      </c>
      <c r="G217" s="663" t="s">
        <v>550</v>
      </c>
      <c r="H217" s="663" t="s">
        <v>1282</v>
      </c>
      <c r="I217" s="663" t="s">
        <v>1283</v>
      </c>
      <c r="J217" s="663" t="s">
        <v>1284</v>
      </c>
      <c r="K217" s="663" t="s">
        <v>1285</v>
      </c>
      <c r="L217" s="665">
        <v>382.10943603982469</v>
      </c>
      <c r="M217" s="665">
        <v>86</v>
      </c>
      <c r="N217" s="666">
        <v>32861.411499424925</v>
      </c>
    </row>
    <row r="218" spans="1:14" ht="14.4" customHeight="1" x14ac:dyDescent="0.3">
      <c r="A218" s="661" t="s">
        <v>521</v>
      </c>
      <c r="B218" s="662" t="s">
        <v>2285</v>
      </c>
      <c r="C218" s="663" t="s">
        <v>531</v>
      </c>
      <c r="D218" s="664" t="s">
        <v>2287</v>
      </c>
      <c r="E218" s="663" t="s">
        <v>549</v>
      </c>
      <c r="F218" s="664" t="s">
        <v>2292</v>
      </c>
      <c r="G218" s="663" t="s">
        <v>550</v>
      </c>
      <c r="H218" s="663" t="s">
        <v>1286</v>
      </c>
      <c r="I218" s="663" t="s">
        <v>594</v>
      </c>
      <c r="J218" s="663" t="s">
        <v>1287</v>
      </c>
      <c r="K218" s="663"/>
      <c r="L218" s="665">
        <v>270.84807524652786</v>
      </c>
      <c r="M218" s="665">
        <v>4</v>
      </c>
      <c r="N218" s="666">
        <v>1083.3923009861114</v>
      </c>
    </row>
    <row r="219" spans="1:14" ht="14.4" customHeight="1" x14ac:dyDescent="0.3">
      <c r="A219" s="661" t="s">
        <v>521</v>
      </c>
      <c r="B219" s="662" t="s">
        <v>2285</v>
      </c>
      <c r="C219" s="663" t="s">
        <v>531</v>
      </c>
      <c r="D219" s="664" t="s">
        <v>2287</v>
      </c>
      <c r="E219" s="663" t="s">
        <v>549</v>
      </c>
      <c r="F219" s="664" t="s">
        <v>2292</v>
      </c>
      <c r="G219" s="663" t="s">
        <v>550</v>
      </c>
      <c r="H219" s="663" t="s">
        <v>1288</v>
      </c>
      <c r="I219" s="663" t="s">
        <v>594</v>
      </c>
      <c r="J219" s="663" t="s">
        <v>1289</v>
      </c>
      <c r="K219" s="663"/>
      <c r="L219" s="665">
        <v>97.66666375120576</v>
      </c>
      <c r="M219" s="665">
        <v>2</v>
      </c>
      <c r="N219" s="666">
        <v>195.33332750241152</v>
      </c>
    </row>
    <row r="220" spans="1:14" ht="14.4" customHeight="1" x14ac:dyDescent="0.3">
      <c r="A220" s="661" t="s">
        <v>521</v>
      </c>
      <c r="B220" s="662" t="s">
        <v>2285</v>
      </c>
      <c r="C220" s="663" t="s">
        <v>531</v>
      </c>
      <c r="D220" s="664" t="s">
        <v>2287</v>
      </c>
      <c r="E220" s="663" t="s">
        <v>549</v>
      </c>
      <c r="F220" s="664" t="s">
        <v>2292</v>
      </c>
      <c r="G220" s="663" t="s">
        <v>550</v>
      </c>
      <c r="H220" s="663" t="s">
        <v>1290</v>
      </c>
      <c r="I220" s="663" t="s">
        <v>594</v>
      </c>
      <c r="J220" s="663" t="s">
        <v>1291</v>
      </c>
      <c r="K220" s="663"/>
      <c r="L220" s="665">
        <v>620.74630604098581</v>
      </c>
      <c r="M220" s="665">
        <v>4</v>
      </c>
      <c r="N220" s="666">
        <v>2482.9852241639433</v>
      </c>
    </row>
    <row r="221" spans="1:14" ht="14.4" customHeight="1" x14ac:dyDescent="0.3">
      <c r="A221" s="661" t="s">
        <v>521</v>
      </c>
      <c r="B221" s="662" t="s">
        <v>2285</v>
      </c>
      <c r="C221" s="663" t="s">
        <v>531</v>
      </c>
      <c r="D221" s="664" t="s">
        <v>2287</v>
      </c>
      <c r="E221" s="663" t="s">
        <v>549</v>
      </c>
      <c r="F221" s="664" t="s">
        <v>2292</v>
      </c>
      <c r="G221" s="663" t="s">
        <v>550</v>
      </c>
      <c r="H221" s="663" t="s">
        <v>1292</v>
      </c>
      <c r="I221" s="663" t="s">
        <v>1292</v>
      </c>
      <c r="J221" s="663" t="s">
        <v>1293</v>
      </c>
      <c r="K221" s="663" t="s">
        <v>1294</v>
      </c>
      <c r="L221" s="665">
        <v>46.66</v>
      </c>
      <c r="M221" s="665">
        <v>1</v>
      </c>
      <c r="N221" s="666">
        <v>46.66</v>
      </c>
    </row>
    <row r="222" spans="1:14" ht="14.4" customHeight="1" x14ac:dyDescent="0.3">
      <c r="A222" s="661" t="s">
        <v>521</v>
      </c>
      <c r="B222" s="662" t="s">
        <v>2285</v>
      </c>
      <c r="C222" s="663" t="s">
        <v>531</v>
      </c>
      <c r="D222" s="664" t="s">
        <v>2287</v>
      </c>
      <c r="E222" s="663" t="s">
        <v>549</v>
      </c>
      <c r="F222" s="664" t="s">
        <v>2292</v>
      </c>
      <c r="G222" s="663" t="s">
        <v>550</v>
      </c>
      <c r="H222" s="663" t="s">
        <v>1295</v>
      </c>
      <c r="I222" s="663" t="s">
        <v>1296</v>
      </c>
      <c r="J222" s="663" t="s">
        <v>1297</v>
      </c>
      <c r="K222" s="663" t="s">
        <v>1298</v>
      </c>
      <c r="L222" s="665">
        <v>69.819999999999993</v>
      </c>
      <c r="M222" s="665">
        <v>1</v>
      </c>
      <c r="N222" s="666">
        <v>69.819999999999993</v>
      </c>
    </row>
    <row r="223" spans="1:14" ht="14.4" customHeight="1" x14ac:dyDescent="0.3">
      <c r="A223" s="661" t="s">
        <v>521</v>
      </c>
      <c r="B223" s="662" t="s">
        <v>2285</v>
      </c>
      <c r="C223" s="663" t="s">
        <v>531</v>
      </c>
      <c r="D223" s="664" t="s">
        <v>2287</v>
      </c>
      <c r="E223" s="663" t="s">
        <v>549</v>
      </c>
      <c r="F223" s="664" t="s">
        <v>2292</v>
      </c>
      <c r="G223" s="663" t="s">
        <v>550</v>
      </c>
      <c r="H223" s="663" t="s">
        <v>1299</v>
      </c>
      <c r="I223" s="663" t="s">
        <v>1300</v>
      </c>
      <c r="J223" s="663" t="s">
        <v>1301</v>
      </c>
      <c r="K223" s="663" t="s">
        <v>1302</v>
      </c>
      <c r="L223" s="665">
        <v>188.32160213347683</v>
      </c>
      <c r="M223" s="665">
        <v>26</v>
      </c>
      <c r="N223" s="666">
        <v>4896.3616554703976</v>
      </c>
    </row>
    <row r="224" spans="1:14" ht="14.4" customHeight="1" x14ac:dyDescent="0.3">
      <c r="A224" s="661" t="s">
        <v>521</v>
      </c>
      <c r="B224" s="662" t="s">
        <v>2285</v>
      </c>
      <c r="C224" s="663" t="s">
        <v>531</v>
      </c>
      <c r="D224" s="664" t="s">
        <v>2287</v>
      </c>
      <c r="E224" s="663" t="s">
        <v>549</v>
      </c>
      <c r="F224" s="664" t="s">
        <v>2292</v>
      </c>
      <c r="G224" s="663" t="s">
        <v>550</v>
      </c>
      <c r="H224" s="663" t="s">
        <v>1303</v>
      </c>
      <c r="I224" s="663" t="s">
        <v>1303</v>
      </c>
      <c r="J224" s="663" t="s">
        <v>1304</v>
      </c>
      <c r="K224" s="663" t="s">
        <v>1305</v>
      </c>
      <c r="L224" s="665">
        <v>82.19</v>
      </c>
      <c r="M224" s="665">
        <v>2</v>
      </c>
      <c r="N224" s="666">
        <v>164.38</v>
      </c>
    </row>
    <row r="225" spans="1:14" ht="14.4" customHeight="1" x14ac:dyDescent="0.3">
      <c r="A225" s="661" t="s">
        <v>521</v>
      </c>
      <c r="B225" s="662" t="s">
        <v>2285</v>
      </c>
      <c r="C225" s="663" t="s">
        <v>531</v>
      </c>
      <c r="D225" s="664" t="s">
        <v>2287</v>
      </c>
      <c r="E225" s="663" t="s">
        <v>549</v>
      </c>
      <c r="F225" s="664" t="s">
        <v>2292</v>
      </c>
      <c r="G225" s="663" t="s">
        <v>550</v>
      </c>
      <c r="H225" s="663" t="s">
        <v>1306</v>
      </c>
      <c r="I225" s="663" t="s">
        <v>594</v>
      </c>
      <c r="J225" s="663" t="s">
        <v>1307</v>
      </c>
      <c r="K225" s="663"/>
      <c r="L225" s="665">
        <v>126.01585655832245</v>
      </c>
      <c r="M225" s="665">
        <v>42</v>
      </c>
      <c r="N225" s="666">
        <v>5292.6659754495431</v>
      </c>
    </row>
    <row r="226" spans="1:14" ht="14.4" customHeight="1" x14ac:dyDescent="0.3">
      <c r="A226" s="661" t="s">
        <v>521</v>
      </c>
      <c r="B226" s="662" t="s">
        <v>2285</v>
      </c>
      <c r="C226" s="663" t="s">
        <v>531</v>
      </c>
      <c r="D226" s="664" t="s">
        <v>2287</v>
      </c>
      <c r="E226" s="663" t="s">
        <v>549</v>
      </c>
      <c r="F226" s="664" t="s">
        <v>2292</v>
      </c>
      <c r="G226" s="663" t="s">
        <v>550</v>
      </c>
      <c r="H226" s="663" t="s">
        <v>1308</v>
      </c>
      <c r="I226" s="663" t="s">
        <v>594</v>
      </c>
      <c r="J226" s="663" t="s">
        <v>1309</v>
      </c>
      <c r="K226" s="663"/>
      <c r="L226" s="665">
        <v>409.46333333333331</v>
      </c>
      <c r="M226" s="665">
        <v>15</v>
      </c>
      <c r="N226" s="666">
        <v>6141.95</v>
      </c>
    </row>
    <row r="227" spans="1:14" ht="14.4" customHeight="1" x14ac:dyDescent="0.3">
      <c r="A227" s="661" t="s">
        <v>521</v>
      </c>
      <c r="B227" s="662" t="s">
        <v>2285</v>
      </c>
      <c r="C227" s="663" t="s">
        <v>531</v>
      </c>
      <c r="D227" s="664" t="s">
        <v>2287</v>
      </c>
      <c r="E227" s="663" t="s">
        <v>549</v>
      </c>
      <c r="F227" s="664" t="s">
        <v>2292</v>
      </c>
      <c r="G227" s="663" t="s">
        <v>550</v>
      </c>
      <c r="H227" s="663" t="s">
        <v>1310</v>
      </c>
      <c r="I227" s="663" t="s">
        <v>594</v>
      </c>
      <c r="J227" s="663" t="s">
        <v>1311</v>
      </c>
      <c r="K227" s="663"/>
      <c r="L227" s="665">
        <v>195.89445858021941</v>
      </c>
      <c r="M227" s="665">
        <v>2</v>
      </c>
      <c r="N227" s="666">
        <v>391.78891716043881</v>
      </c>
    </row>
    <row r="228" spans="1:14" ht="14.4" customHeight="1" x14ac:dyDescent="0.3">
      <c r="A228" s="661" t="s">
        <v>521</v>
      </c>
      <c r="B228" s="662" t="s">
        <v>2285</v>
      </c>
      <c r="C228" s="663" t="s">
        <v>531</v>
      </c>
      <c r="D228" s="664" t="s">
        <v>2287</v>
      </c>
      <c r="E228" s="663" t="s">
        <v>549</v>
      </c>
      <c r="F228" s="664" t="s">
        <v>2292</v>
      </c>
      <c r="G228" s="663" t="s">
        <v>550</v>
      </c>
      <c r="H228" s="663" t="s">
        <v>1312</v>
      </c>
      <c r="I228" s="663" t="s">
        <v>1312</v>
      </c>
      <c r="J228" s="663" t="s">
        <v>1313</v>
      </c>
      <c r="K228" s="663" t="s">
        <v>1171</v>
      </c>
      <c r="L228" s="665">
        <v>321.79754326278152</v>
      </c>
      <c r="M228" s="665">
        <v>51</v>
      </c>
      <c r="N228" s="666">
        <v>16411.674706401856</v>
      </c>
    </row>
    <row r="229" spans="1:14" ht="14.4" customHeight="1" x14ac:dyDescent="0.3">
      <c r="A229" s="661" t="s">
        <v>521</v>
      </c>
      <c r="B229" s="662" t="s">
        <v>2285</v>
      </c>
      <c r="C229" s="663" t="s">
        <v>531</v>
      </c>
      <c r="D229" s="664" t="s">
        <v>2287</v>
      </c>
      <c r="E229" s="663" t="s">
        <v>549</v>
      </c>
      <c r="F229" s="664" t="s">
        <v>2292</v>
      </c>
      <c r="G229" s="663" t="s">
        <v>550</v>
      </c>
      <c r="H229" s="663" t="s">
        <v>1314</v>
      </c>
      <c r="I229" s="663" t="s">
        <v>1315</v>
      </c>
      <c r="J229" s="663" t="s">
        <v>1316</v>
      </c>
      <c r="K229" s="663" t="s">
        <v>1317</v>
      </c>
      <c r="L229" s="665">
        <v>36.740000000000009</v>
      </c>
      <c r="M229" s="665">
        <v>6</v>
      </c>
      <c r="N229" s="666">
        <v>220.44000000000005</v>
      </c>
    </row>
    <row r="230" spans="1:14" ht="14.4" customHeight="1" x14ac:dyDescent="0.3">
      <c r="A230" s="661" t="s">
        <v>521</v>
      </c>
      <c r="B230" s="662" t="s">
        <v>2285</v>
      </c>
      <c r="C230" s="663" t="s">
        <v>531</v>
      </c>
      <c r="D230" s="664" t="s">
        <v>2287</v>
      </c>
      <c r="E230" s="663" t="s">
        <v>549</v>
      </c>
      <c r="F230" s="664" t="s">
        <v>2292</v>
      </c>
      <c r="G230" s="663" t="s">
        <v>550</v>
      </c>
      <c r="H230" s="663" t="s">
        <v>1318</v>
      </c>
      <c r="I230" s="663" t="s">
        <v>594</v>
      </c>
      <c r="J230" s="663" t="s">
        <v>1319</v>
      </c>
      <c r="K230" s="663"/>
      <c r="L230" s="665">
        <v>37.379957605114022</v>
      </c>
      <c r="M230" s="665">
        <v>6</v>
      </c>
      <c r="N230" s="666">
        <v>224.27974563068415</v>
      </c>
    </row>
    <row r="231" spans="1:14" ht="14.4" customHeight="1" x14ac:dyDescent="0.3">
      <c r="A231" s="661" t="s">
        <v>521</v>
      </c>
      <c r="B231" s="662" t="s">
        <v>2285</v>
      </c>
      <c r="C231" s="663" t="s">
        <v>531</v>
      </c>
      <c r="D231" s="664" t="s">
        <v>2287</v>
      </c>
      <c r="E231" s="663" t="s">
        <v>549</v>
      </c>
      <c r="F231" s="664" t="s">
        <v>2292</v>
      </c>
      <c r="G231" s="663" t="s">
        <v>550</v>
      </c>
      <c r="H231" s="663" t="s">
        <v>1320</v>
      </c>
      <c r="I231" s="663" t="s">
        <v>1321</v>
      </c>
      <c r="J231" s="663" t="s">
        <v>1322</v>
      </c>
      <c r="K231" s="663" t="s">
        <v>1323</v>
      </c>
      <c r="L231" s="665">
        <v>377.17829054881588</v>
      </c>
      <c r="M231" s="665">
        <v>19</v>
      </c>
      <c r="N231" s="666">
        <v>7166.3875204275018</v>
      </c>
    </row>
    <row r="232" spans="1:14" ht="14.4" customHeight="1" x14ac:dyDescent="0.3">
      <c r="A232" s="661" t="s">
        <v>521</v>
      </c>
      <c r="B232" s="662" t="s">
        <v>2285</v>
      </c>
      <c r="C232" s="663" t="s">
        <v>531</v>
      </c>
      <c r="D232" s="664" t="s">
        <v>2287</v>
      </c>
      <c r="E232" s="663" t="s">
        <v>549</v>
      </c>
      <c r="F232" s="664" t="s">
        <v>2292</v>
      </c>
      <c r="G232" s="663" t="s">
        <v>550</v>
      </c>
      <c r="H232" s="663" t="s">
        <v>1324</v>
      </c>
      <c r="I232" s="663" t="s">
        <v>1325</v>
      </c>
      <c r="J232" s="663" t="s">
        <v>1326</v>
      </c>
      <c r="K232" s="663" t="s">
        <v>1327</v>
      </c>
      <c r="L232" s="665">
        <v>103.5699318266098</v>
      </c>
      <c r="M232" s="665">
        <v>80</v>
      </c>
      <c r="N232" s="666">
        <v>8285.5945461287847</v>
      </c>
    </row>
    <row r="233" spans="1:14" ht="14.4" customHeight="1" x14ac:dyDescent="0.3">
      <c r="A233" s="661" t="s">
        <v>521</v>
      </c>
      <c r="B233" s="662" t="s">
        <v>2285</v>
      </c>
      <c r="C233" s="663" t="s">
        <v>531</v>
      </c>
      <c r="D233" s="664" t="s">
        <v>2287</v>
      </c>
      <c r="E233" s="663" t="s">
        <v>549</v>
      </c>
      <c r="F233" s="664" t="s">
        <v>2292</v>
      </c>
      <c r="G233" s="663" t="s">
        <v>550</v>
      </c>
      <c r="H233" s="663" t="s">
        <v>1328</v>
      </c>
      <c r="I233" s="663" t="s">
        <v>1329</v>
      </c>
      <c r="J233" s="663" t="s">
        <v>1330</v>
      </c>
      <c r="K233" s="663" t="s">
        <v>1331</v>
      </c>
      <c r="L233" s="665">
        <v>81.201999999999998</v>
      </c>
      <c r="M233" s="665">
        <v>10</v>
      </c>
      <c r="N233" s="666">
        <v>812.02</v>
      </c>
    </row>
    <row r="234" spans="1:14" ht="14.4" customHeight="1" x14ac:dyDescent="0.3">
      <c r="A234" s="661" t="s">
        <v>521</v>
      </c>
      <c r="B234" s="662" t="s">
        <v>2285</v>
      </c>
      <c r="C234" s="663" t="s">
        <v>531</v>
      </c>
      <c r="D234" s="664" t="s">
        <v>2287</v>
      </c>
      <c r="E234" s="663" t="s">
        <v>549</v>
      </c>
      <c r="F234" s="664" t="s">
        <v>2292</v>
      </c>
      <c r="G234" s="663" t="s">
        <v>550</v>
      </c>
      <c r="H234" s="663" t="s">
        <v>1332</v>
      </c>
      <c r="I234" s="663" t="s">
        <v>1333</v>
      </c>
      <c r="J234" s="663" t="s">
        <v>576</v>
      </c>
      <c r="K234" s="663" t="s">
        <v>724</v>
      </c>
      <c r="L234" s="665">
        <v>201.29999999999998</v>
      </c>
      <c r="M234" s="665">
        <v>49</v>
      </c>
      <c r="N234" s="666">
        <v>9863.6999999999989</v>
      </c>
    </row>
    <row r="235" spans="1:14" ht="14.4" customHeight="1" x14ac:dyDescent="0.3">
      <c r="A235" s="661" t="s">
        <v>521</v>
      </c>
      <c r="B235" s="662" t="s">
        <v>2285</v>
      </c>
      <c r="C235" s="663" t="s">
        <v>531</v>
      </c>
      <c r="D235" s="664" t="s">
        <v>2287</v>
      </c>
      <c r="E235" s="663" t="s">
        <v>549</v>
      </c>
      <c r="F235" s="664" t="s">
        <v>2292</v>
      </c>
      <c r="G235" s="663" t="s">
        <v>550</v>
      </c>
      <c r="H235" s="663" t="s">
        <v>1334</v>
      </c>
      <c r="I235" s="663" t="s">
        <v>1335</v>
      </c>
      <c r="J235" s="663" t="s">
        <v>1336</v>
      </c>
      <c r="K235" s="663" t="s">
        <v>1337</v>
      </c>
      <c r="L235" s="665">
        <v>157.86750430048392</v>
      </c>
      <c r="M235" s="665">
        <v>1</v>
      </c>
      <c r="N235" s="666">
        <v>157.86750430048392</v>
      </c>
    </row>
    <row r="236" spans="1:14" ht="14.4" customHeight="1" x14ac:dyDescent="0.3">
      <c r="A236" s="661" t="s">
        <v>521</v>
      </c>
      <c r="B236" s="662" t="s">
        <v>2285</v>
      </c>
      <c r="C236" s="663" t="s">
        <v>531</v>
      </c>
      <c r="D236" s="664" t="s">
        <v>2287</v>
      </c>
      <c r="E236" s="663" t="s">
        <v>549</v>
      </c>
      <c r="F236" s="664" t="s">
        <v>2292</v>
      </c>
      <c r="G236" s="663" t="s">
        <v>550</v>
      </c>
      <c r="H236" s="663" t="s">
        <v>1338</v>
      </c>
      <c r="I236" s="663" t="s">
        <v>1339</v>
      </c>
      <c r="J236" s="663" t="s">
        <v>738</v>
      </c>
      <c r="K236" s="663" t="s">
        <v>1340</v>
      </c>
      <c r="L236" s="665">
        <v>15.820000000000007</v>
      </c>
      <c r="M236" s="665">
        <v>5</v>
      </c>
      <c r="N236" s="666">
        <v>79.100000000000037</v>
      </c>
    </row>
    <row r="237" spans="1:14" ht="14.4" customHeight="1" x14ac:dyDescent="0.3">
      <c r="A237" s="661" t="s">
        <v>521</v>
      </c>
      <c r="B237" s="662" t="s">
        <v>2285</v>
      </c>
      <c r="C237" s="663" t="s">
        <v>531</v>
      </c>
      <c r="D237" s="664" t="s">
        <v>2287</v>
      </c>
      <c r="E237" s="663" t="s">
        <v>549</v>
      </c>
      <c r="F237" s="664" t="s">
        <v>2292</v>
      </c>
      <c r="G237" s="663" t="s">
        <v>550</v>
      </c>
      <c r="H237" s="663" t="s">
        <v>1341</v>
      </c>
      <c r="I237" s="663" t="s">
        <v>1342</v>
      </c>
      <c r="J237" s="663" t="s">
        <v>1343</v>
      </c>
      <c r="K237" s="663" t="s">
        <v>1344</v>
      </c>
      <c r="L237" s="665">
        <v>52.13</v>
      </c>
      <c r="M237" s="665">
        <v>1</v>
      </c>
      <c r="N237" s="666">
        <v>52.13</v>
      </c>
    </row>
    <row r="238" spans="1:14" ht="14.4" customHeight="1" x14ac:dyDescent="0.3">
      <c r="A238" s="661" t="s">
        <v>521</v>
      </c>
      <c r="B238" s="662" t="s">
        <v>2285</v>
      </c>
      <c r="C238" s="663" t="s">
        <v>531</v>
      </c>
      <c r="D238" s="664" t="s">
        <v>2287</v>
      </c>
      <c r="E238" s="663" t="s">
        <v>549</v>
      </c>
      <c r="F238" s="664" t="s">
        <v>2292</v>
      </c>
      <c r="G238" s="663" t="s">
        <v>550</v>
      </c>
      <c r="H238" s="663" t="s">
        <v>1345</v>
      </c>
      <c r="I238" s="663" t="s">
        <v>1346</v>
      </c>
      <c r="J238" s="663" t="s">
        <v>1347</v>
      </c>
      <c r="K238" s="663" t="s">
        <v>1348</v>
      </c>
      <c r="L238" s="665">
        <v>67.495458431721502</v>
      </c>
      <c r="M238" s="665">
        <v>96</v>
      </c>
      <c r="N238" s="666">
        <v>6479.5640094452638</v>
      </c>
    </row>
    <row r="239" spans="1:14" ht="14.4" customHeight="1" x14ac:dyDescent="0.3">
      <c r="A239" s="661" t="s">
        <v>521</v>
      </c>
      <c r="B239" s="662" t="s">
        <v>2285</v>
      </c>
      <c r="C239" s="663" t="s">
        <v>531</v>
      </c>
      <c r="D239" s="664" t="s">
        <v>2287</v>
      </c>
      <c r="E239" s="663" t="s">
        <v>549</v>
      </c>
      <c r="F239" s="664" t="s">
        <v>2292</v>
      </c>
      <c r="G239" s="663" t="s">
        <v>550</v>
      </c>
      <c r="H239" s="663" t="s">
        <v>1349</v>
      </c>
      <c r="I239" s="663" t="s">
        <v>1350</v>
      </c>
      <c r="J239" s="663" t="s">
        <v>1351</v>
      </c>
      <c r="K239" s="663" t="s">
        <v>1352</v>
      </c>
      <c r="L239" s="665">
        <v>325.15981265613897</v>
      </c>
      <c r="M239" s="665">
        <v>68</v>
      </c>
      <c r="N239" s="666">
        <v>22110.867260617451</v>
      </c>
    </row>
    <row r="240" spans="1:14" ht="14.4" customHeight="1" x14ac:dyDescent="0.3">
      <c r="A240" s="661" t="s">
        <v>521</v>
      </c>
      <c r="B240" s="662" t="s">
        <v>2285</v>
      </c>
      <c r="C240" s="663" t="s">
        <v>531</v>
      </c>
      <c r="D240" s="664" t="s">
        <v>2287</v>
      </c>
      <c r="E240" s="663" t="s">
        <v>549</v>
      </c>
      <c r="F240" s="664" t="s">
        <v>2292</v>
      </c>
      <c r="G240" s="663" t="s">
        <v>550</v>
      </c>
      <c r="H240" s="663" t="s">
        <v>1353</v>
      </c>
      <c r="I240" s="663" t="s">
        <v>594</v>
      </c>
      <c r="J240" s="663" t="s">
        <v>1354</v>
      </c>
      <c r="K240" s="663"/>
      <c r="L240" s="665">
        <v>38.936415975045165</v>
      </c>
      <c r="M240" s="665">
        <v>5</v>
      </c>
      <c r="N240" s="666">
        <v>194.68207987522584</v>
      </c>
    </row>
    <row r="241" spans="1:14" ht="14.4" customHeight="1" x14ac:dyDescent="0.3">
      <c r="A241" s="661" t="s">
        <v>521</v>
      </c>
      <c r="B241" s="662" t="s">
        <v>2285</v>
      </c>
      <c r="C241" s="663" t="s">
        <v>531</v>
      </c>
      <c r="D241" s="664" t="s">
        <v>2287</v>
      </c>
      <c r="E241" s="663" t="s">
        <v>549</v>
      </c>
      <c r="F241" s="664" t="s">
        <v>2292</v>
      </c>
      <c r="G241" s="663" t="s">
        <v>550</v>
      </c>
      <c r="H241" s="663" t="s">
        <v>589</v>
      </c>
      <c r="I241" s="663" t="s">
        <v>590</v>
      </c>
      <c r="J241" s="663" t="s">
        <v>591</v>
      </c>
      <c r="K241" s="663" t="s">
        <v>592</v>
      </c>
      <c r="L241" s="665">
        <v>275.31</v>
      </c>
      <c r="M241" s="665">
        <v>2</v>
      </c>
      <c r="N241" s="666">
        <v>550.62</v>
      </c>
    </row>
    <row r="242" spans="1:14" ht="14.4" customHeight="1" x14ac:dyDescent="0.3">
      <c r="A242" s="661" t="s">
        <v>521</v>
      </c>
      <c r="B242" s="662" t="s">
        <v>2285</v>
      </c>
      <c r="C242" s="663" t="s">
        <v>531</v>
      </c>
      <c r="D242" s="664" t="s">
        <v>2287</v>
      </c>
      <c r="E242" s="663" t="s">
        <v>549</v>
      </c>
      <c r="F242" s="664" t="s">
        <v>2292</v>
      </c>
      <c r="G242" s="663" t="s">
        <v>550</v>
      </c>
      <c r="H242" s="663" t="s">
        <v>1355</v>
      </c>
      <c r="I242" s="663" t="s">
        <v>1355</v>
      </c>
      <c r="J242" s="663" t="s">
        <v>1356</v>
      </c>
      <c r="K242" s="663" t="s">
        <v>1357</v>
      </c>
      <c r="L242" s="665">
        <v>620.97000000000014</v>
      </c>
      <c r="M242" s="665">
        <v>1</v>
      </c>
      <c r="N242" s="666">
        <v>620.97000000000014</v>
      </c>
    </row>
    <row r="243" spans="1:14" ht="14.4" customHeight="1" x14ac:dyDescent="0.3">
      <c r="A243" s="661" t="s">
        <v>521</v>
      </c>
      <c r="B243" s="662" t="s">
        <v>2285</v>
      </c>
      <c r="C243" s="663" t="s">
        <v>531</v>
      </c>
      <c r="D243" s="664" t="s">
        <v>2287</v>
      </c>
      <c r="E243" s="663" t="s">
        <v>549</v>
      </c>
      <c r="F243" s="664" t="s">
        <v>2292</v>
      </c>
      <c r="G243" s="663" t="s">
        <v>550</v>
      </c>
      <c r="H243" s="663" t="s">
        <v>1358</v>
      </c>
      <c r="I243" s="663" t="s">
        <v>594</v>
      </c>
      <c r="J243" s="663" t="s">
        <v>1359</v>
      </c>
      <c r="K243" s="663"/>
      <c r="L243" s="665">
        <v>68.343324751603603</v>
      </c>
      <c r="M243" s="665">
        <v>27</v>
      </c>
      <c r="N243" s="666">
        <v>1845.2697682932974</v>
      </c>
    </row>
    <row r="244" spans="1:14" ht="14.4" customHeight="1" x14ac:dyDescent="0.3">
      <c r="A244" s="661" t="s">
        <v>521</v>
      </c>
      <c r="B244" s="662" t="s">
        <v>2285</v>
      </c>
      <c r="C244" s="663" t="s">
        <v>531</v>
      </c>
      <c r="D244" s="664" t="s">
        <v>2287</v>
      </c>
      <c r="E244" s="663" t="s">
        <v>549</v>
      </c>
      <c r="F244" s="664" t="s">
        <v>2292</v>
      </c>
      <c r="G244" s="663" t="s">
        <v>550</v>
      </c>
      <c r="H244" s="663" t="s">
        <v>1360</v>
      </c>
      <c r="I244" s="663" t="s">
        <v>594</v>
      </c>
      <c r="J244" s="663" t="s">
        <v>1361</v>
      </c>
      <c r="K244" s="663"/>
      <c r="L244" s="665">
        <v>164.0813581817938</v>
      </c>
      <c r="M244" s="665">
        <v>29</v>
      </c>
      <c r="N244" s="666">
        <v>4758.3593872720203</v>
      </c>
    </row>
    <row r="245" spans="1:14" ht="14.4" customHeight="1" x14ac:dyDescent="0.3">
      <c r="A245" s="661" t="s">
        <v>521</v>
      </c>
      <c r="B245" s="662" t="s">
        <v>2285</v>
      </c>
      <c r="C245" s="663" t="s">
        <v>531</v>
      </c>
      <c r="D245" s="664" t="s">
        <v>2287</v>
      </c>
      <c r="E245" s="663" t="s">
        <v>549</v>
      </c>
      <c r="F245" s="664" t="s">
        <v>2292</v>
      </c>
      <c r="G245" s="663" t="s">
        <v>550</v>
      </c>
      <c r="H245" s="663" t="s">
        <v>1362</v>
      </c>
      <c r="I245" s="663" t="s">
        <v>1363</v>
      </c>
      <c r="J245" s="663" t="s">
        <v>1364</v>
      </c>
      <c r="K245" s="663" t="s">
        <v>1365</v>
      </c>
      <c r="L245" s="665">
        <v>6050.01</v>
      </c>
      <c r="M245" s="665">
        <v>2</v>
      </c>
      <c r="N245" s="666">
        <v>12100.02</v>
      </c>
    </row>
    <row r="246" spans="1:14" ht="14.4" customHeight="1" x14ac:dyDescent="0.3">
      <c r="A246" s="661" t="s">
        <v>521</v>
      </c>
      <c r="B246" s="662" t="s">
        <v>2285</v>
      </c>
      <c r="C246" s="663" t="s">
        <v>531</v>
      </c>
      <c r="D246" s="664" t="s">
        <v>2287</v>
      </c>
      <c r="E246" s="663" t="s">
        <v>549</v>
      </c>
      <c r="F246" s="664" t="s">
        <v>2292</v>
      </c>
      <c r="G246" s="663" t="s">
        <v>550</v>
      </c>
      <c r="H246" s="663" t="s">
        <v>1366</v>
      </c>
      <c r="I246" s="663" t="s">
        <v>1366</v>
      </c>
      <c r="J246" s="663" t="s">
        <v>1106</v>
      </c>
      <c r="K246" s="663" t="s">
        <v>633</v>
      </c>
      <c r="L246" s="665">
        <v>365.97072804504216</v>
      </c>
      <c r="M246" s="665">
        <v>15.6</v>
      </c>
      <c r="N246" s="666">
        <v>5709.1433575026576</v>
      </c>
    </row>
    <row r="247" spans="1:14" ht="14.4" customHeight="1" x14ac:dyDescent="0.3">
      <c r="A247" s="661" t="s">
        <v>521</v>
      </c>
      <c r="B247" s="662" t="s">
        <v>2285</v>
      </c>
      <c r="C247" s="663" t="s">
        <v>531</v>
      </c>
      <c r="D247" s="664" t="s">
        <v>2287</v>
      </c>
      <c r="E247" s="663" t="s">
        <v>549</v>
      </c>
      <c r="F247" s="664" t="s">
        <v>2292</v>
      </c>
      <c r="G247" s="663" t="s">
        <v>550</v>
      </c>
      <c r="H247" s="663" t="s">
        <v>1367</v>
      </c>
      <c r="I247" s="663" t="s">
        <v>594</v>
      </c>
      <c r="J247" s="663" t="s">
        <v>1368</v>
      </c>
      <c r="K247" s="663"/>
      <c r="L247" s="665">
        <v>33.299991244122651</v>
      </c>
      <c r="M247" s="665">
        <v>166</v>
      </c>
      <c r="N247" s="666">
        <v>5527.7985465243601</v>
      </c>
    </row>
    <row r="248" spans="1:14" ht="14.4" customHeight="1" x14ac:dyDescent="0.3">
      <c r="A248" s="661" t="s">
        <v>521</v>
      </c>
      <c r="B248" s="662" t="s">
        <v>2285</v>
      </c>
      <c r="C248" s="663" t="s">
        <v>531</v>
      </c>
      <c r="D248" s="664" t="s">
        <v>2287</v>
      </c>
      <c r="E248" s="663" t="s">
        <v>549</v>
      </c>
      <c r="F248" s="664" t="s">
        <v>2292</v>
      </c>
      <c r="G248" s="663" t="s">
        <v>550</v>
      </c>
      <c r="H248" s="663" t="s">
        <v>1369</v>
      </c>
      <c r="I248" s="663" t="s">
        <v>1370</v>
      </c>
      <c r="J248" s="663" t="s">
        <v>1371</v>
      </c>
      <c r="K248" s="663" t="s">
        <v>1372</v>
      </c>
      <c r="L248" s="665">
        <v>66.894000000000005</v>
      </c>
      <c r="M248" s="665">
        <v>5</v>
      </c>
      <c r="N248" s="666">
        <v>334.47</v>
      </c>
    </row>
    <row r="249" spans="1:14" ht="14.4" customHeight="1" x14ac:dyDescent="0.3">
      <c r="A249" s="661" t="s">
        <v>521</v>
      </c>
      <c r="B249" s="662" t="s">
        <v>2285</v>
      </c>
      <c r="C249" s="663" t="s">
        <v>531</v>
      </c>
      <c r="D249" s="664" t="s">
        <v>2287</v>
      </c>
      <c r="E249" s="663" t="s">
        <v>549</v>
      </c>
      <c r="F249" s="664" t="s">
        <v>2292</v>
      </c>
      <c r="G249" s="663" t="s">
        <v>550</v>
      </c>
      <c r="H249" s="663" t="s">
        <v>1373</v>
      </c>
      <c r="I249" s="663" t="s">
        <v>1374</v>
      </c>
      <c r="J249" s="663" t="s">
        <v>1375</v>
      </c>
      <c r="K249" s="663" t="s">
        <v>1327</v>
      </c>
      <c r="L249" s="665">
        <v>35.887142857142855</v>
      </c>
      <c r="M249" s="665">
        <v>140</v>
      </c>
      <c r="N249" s="666">
        <v>5024.2</v>
      </c>
    </row>
    <row r="250" spans="1:14" ht="14.4" customHeight="1" x14ac:dyDescent="0.3">
      <c r="A250" s="661" t="s">
        <v>521</v>
      </c>
      <c r="B250" s="662" t="s">
        <v>2285</v>
      </c>
      <c r="C250" s="663" t="s">
        <v>531</v>
      </c>
      <c r="D250" s="664" t="s">
        <v>2287</v>
      </c>
      <c r="E250" s="663" t="s">
        <v>549</v>
      </c>
      <c r="F250" s="664" t="s">
        <v>2292</v>
      </c>
      <c r="G250" s="663" t="s">
        <v>550</v>
      </c>
      <c r="H250" s="663" t="s">
        <v>1376</v>
      </c>
      <c r="I250" s="663" t="s">
        <v>1377</v>
      </c>
      <c r="J250" s="663" t="s">
        <v>1316</v>
      </c>
      <c r="K250" s="663" t="s">
        <v>1378</v>
      </c>
      <c r="L250" s="665">
        <v>95.480000000000032</v>
      </c>
      <c r="M250" s="665">
        <v>6</v>
      </c>
      <c r="N250" s="666">
        <v>572.88000000000022</v>
      </c>
    </row>
    <row r="251" spans="1:14" ht="14.4" customHeight="1" x14ac:dyDescent="0.3">
      <c r="A251" s="661" t="s">
        <v>521</v>
      </c>
      <c r="B251" s="662" t="s">
        <v>2285</v>
      </c>
      <c r="C251" s="663" t="s">
        <v>531</v>
      </c>
      <c r="D251" s="664" t="s">
        <v>2287</v>
      </c>
      <c r="E251" s="663" t="s">
        <v>549</v>
      </c>
      <c r="F251" s="664" t="s">
        <v>2292</v>
      </c>
      <c r="G251" s="663" t="s">
        <v>550</v>
      </c>
      <c r="H251" s="663" t="s">
        <v>1379</v>
      </c>
      <c r="I251" s="663" t="s">
        <v>1380</v>
      </c>
      <c r="J251" s="663" t="s">
        <v>1381</v>
      </c>
      <c r="K251" s="663" t="s">
        <v>1382</v>
      </c>
      <c r="L251" s="665">
        <v>63.650000000000013</v>
      </c>
      <c r="M251" s="665">
        <v>2</v>
      </c>
      <c r="N251" s="666">
        <v>127.30000000000003</v>
      </c>
    </row>
    <row r="252" spans="1:14" ht="14.4" customHeight="1" x14ac:dyDescent="0.3">
      <c r="A252" s="661" t="s">
        <v>521</v>
      </c>
      <c r="B252" s="662" t="s">
        <v>2285</v>
      </c>
      <c r="C252" s="663" t="s">
        <v>531</v>
      </c>
      <c r="D252" s="664" t="s">
        <v>2287</v>
      </c>
      <c r="E252" s="663" t="s">
        <v>549</v>
      </c>
      <c r="F252" s="664" t="s">
        <v>2292</v>
      </c>
      <c r="G252" s="663" t="s">
        <v>550</v>
      </c>
      <c r="H252" s="663" t="s">
        <v>1383</v>
      </c>
      <c r="I252" s="663" t="s">
        <v>1384</v>
      </c>
      <c r="J252" s="663" t="s">
        <v>1385</v>
      </c>
      <c r="K252" s="663" t="s">
        <v>1386</v>
      </c>
      <c r="L252" s="665">
        <v>191.24187125084546</v>
      </c>
      <c r="M252" s="665">
        <v>32</v>
      </c>
      <c r="N252" s="666">
        <v>6119.7398800270548</v>
      </c>
    </row>
    <row r="253" spans="1:14" ht="14.4" customHeight="1" x14ac:dyDescent="0.3">
      <c r="A253" s="661" t="s">
        <v>521</v>
      </c>
      <c r="B253" s="662" t="s">
        <v>2285</v>
      </c>
      <c r="C253" s="663" t="s">
        <v>531</v>
      </c>
      <c r="D253" s="664" t="s">
        <v>2287</v>
      </c>
      <c r="E253" s="663" t="s">
        <v>549</v>
      </c>
      <c r="F253" s="664" t="s">
        <v>2292</v>
      </c>
      <c r="G253" s="663" t="s">
        <v>550</v>
      </c>
      <c r="H253" s="663" t="s">
        <v>1387</v>
      </c>
      <c r="I253" s="663" t="s">
        <v>1388</v>
      </c>
      <c r="J253" s="663" t="s">
        <v>1389</v>
      </c>
      <c r="K253" s="663" t="s">
        <v>1390</v>
      </c>
      <c r="L253" s="665">
        <v>68.149970300411354</v>
      </c>
      <c r="M253" s="665">
        <v>100</v>
      </c>
      <c r="N253" s="666">
        <v>6814.9970300411351</v>
      </c>
    </row>
    <row r="254" spans="1:14" ht="14.4" customHeight="1" x14ac:dyDescent="0.3">
      <c r="A254" s="661" t="s">
        <v>521</v>
      </c>
      <c r="B254" s="662" t="s">
        <v>2285</v>
      </c>
      <c r="C254" s="663" t="s">
        <v>531</v>
      </c>
      <c r="D254" s="664" t="s">
        <v>2287</v>
      </c>
      <c r="E254" s="663" t="s">
        <v>549</v>
      </c>
      <c r="F254" s="664" t="s">
        <v>2292</v>
      </c>
      <c r="G254" s="663" t="s">
        <v>550</v>
      </c>
      <c r="H254" s="663" t="s">
        <v>1391</v>
      </c>
      <c r="I254" s="663" t="s">
        <v>1392</v>
      </c>
      <c r="J254" s="663" t="s">
        <v>1393</v>
      </c>
      <c r="K254" s="663" t="s">
        <v>1394</v>
      </c>
      <c r="L254" s="665">
        <v>563.9703477726207</v>
      </c>
      <c r="M254" s="665">
        <v>4</v>
      </c>
      <c r="N254" s="666">
        <v>2255.8813910904828</v>
      </c>
    </row>
    <row r="255" spans="1:14" ht="14.4" customHeight="1" x14ac:dyDescent="0.3">
      <c r="A255" s="661" t="s">
        <v>521</v>
      </c>
      <c r="B255" s="662" t="s">
        <v>2285</v>
      </c>
      <c r="C255" s="663" t="s">
        <v>531</v>
      </c>
      <c r="D255" s="664" t="s">
        <v>2287</v>
      </c>
      <c r="E255" s="663" t="s">
        <v>549</v>
      </c>
      <c r="F255" s="664" t="s">
        <v>2292</v>
      </c>
      <c r="G255" s="663" t="s">
        <v>550</v>
      </c>
      <c r="H255" s="663" t="s">
        <v>1395</v>
      </c>
      <c r="I255" s="663" t="s">
        <v>1396</v>
      </c>
      <c r="J255" s="663" t="s">
        <v>1397</v>
      </c>
      <c r="K255" s="663" t="s">
        <v>1398</v>
      </c>
      <c r="L255" s="665">
        <v>539.3900000000001</v>
      </c>
      <c r="M255" s="665">
        <v>3</v>
      </c>
      <c r="N255" s="666">
        <v>1618.1700000000003</v>
      </c>
    </row>
    <row r="256" spans="1:14" ht="14.4" customHeight="1" x14ac:dyDescent="0.3">
      <c r="A256" s="661" t="s">
        <v>521</v>
      </c>
      <c r="B256" s="662" t="s">
        <v>2285</v>
      </c>
      <c r="C256" s="663" t="s">
        <v>531</v>
      </c>
      <c r="D256" s="664" t="s">
        <v>2287</v>
      </c>
      <c r="E256" s="663" t="s">
        <v>549</v>
      </c>
      <c r="F256" s="664" t="s">
        <v>2292</v>
      </c>
      <c r="G256" s="663" t="s">
        <v>550</v>
      </c>
      <c r="H256" s="663" t="s">
        <v>1399</v>
      </c>
      <c r="I256" s="663" t="s">
        <v>1399</v>
      </c>
      <c r="J256" s="663" t="s">
        <v>1400</v>
      </c>
      <c r="K256" s="663" t="s">
        <v>1401</v>
      </c>
      <c r="L256" s="665">
        <v>332.90773584905662</v>
      </c>
      <c r="M256" s="665">
        <v>212</v>
      </c>
      <c r="N256" s="666">
        <v>70576.44</v>
      </c>
    </row>
    <row r="257" spans="1:14" ht="14.4" customHeight="1" x14ac:dyDescent="0.3">
      <c r="A257" s="661" t="s">
        <v>521</v>
      </c>
      <c r="B257" s="662" t="s">
        <v>2285</v>
      </c>
      <c r="C257" s="663" t="s">
        <v>531</v>
      </c>
      <c r="D257" s="664" t="s">
        <v>2287</v>
      </c>
      <c r="E257" s="663" t="s">
        <v>549</v>
      </c>
      <c r="F257" s="664" t="s">
        <v>2292</v>
      </c>
      <c r="G257" s="663" t="s">
        <v>550</v>
      </c>
      <c r="H257" s="663" t="s">
        <v>1402</v>
      </c>
      <c r="I257" s="663" t="s">
        <v>1403</v>
      </c>
      <c r="J257" s="663" t="s">
        <v>1304</v>
      </c>
      <c r="K257" s="663" t="s">
        <v>1404</v>
      </c>
      <c r="L257" s="665">
        <v>104.31000000000003</v>
      </c>
      <c r="M257" s="665">
        <v>2</v>
      </c>
      <c r="N257" s="666">
        <v>208.62000000000006</v>
      </c>
    </row>
    <row r="258" spans="1:14" ht="14.4" customHeight="1" x14ac:dyDescent="0.3">
      <c r="A258" s="661" t="s">
        <v>521</v>
      </c>
      <c r="B258" s="662" t="s">
        <v>2285</v>
      </c>
      <c r="C258" s="663" t="s">
        <v>531</v>
      </c>
      <c r="D258" s="664" t="s">
        <v>2287</v>
      </c>
      <c r="E258" s="663" t="s">
        <v>549</v>
      </c>
      <c r="F258" s="664" t="s">
        <v>2292</v>
      </c>
      <c r="G258" s="663" t="s">
        <v>550</v>
      </c>
      <c r="H258" s="663" t="s">
        <v>1405</v>
      </c>
      <c r="I258" s="663" t="s">
        <v>1406</v>
      </c>
      <c r="J258" s="663" t="s">
        <v>1407</v>
      </c>
      <c r="K258" s="663" t="s">
        <v>1408</v>
      </c>
      <c r="L258" s="665">
        <v>410.16999999999996</v>
      </c>
      <c r="M258" s="665">
        <v>4</v>
      </c>
      <c r="N258" s="666">
        <v>1640.6799999999998</v>
      </c>
    </row>
    <row r="259" spans="1:14" ht="14.4" customHeight="1" x14ac:dyDescent="0.3">
      <c r="A259" s="661" t="s">
        <v>521</v>
      </c>
      <c r="B259" s="662" t="s">
        <v>2285</v>
      </c>
      <c r="C259" s="663" t="s">
        <v>531</v>
      </c>
      <c r="D259" s="664" t="s">
        <v>2287</v>
      </c>
      <c r="E259" s="663" t="s">
        <v>549</v>
      </c>
      <c r="F259" s="664" t="s">
        <v>2292</v>
      </c>
      <c r="G259" s="663" t="s">
        <v>550</v>
      </c>
      <c r="H259" s="663" t="s">
        <v>1409</v>
      </c>
      <c r="I259" s="663" t="s">
        <v>1410</v>
      </c>
      <c r="J259" s="663" t="s">
        <v>1411</v>
      </c>
      <c r="K259" s="663" t="s">
        <v>1412</v>
      </c>
      <c r="L259" s="665">
        <v>98.899999999999977</v>
      </c>
      <c r="M259" s="665">
        <v>19</v>
      </c>
      <c r="N259" s="666">
        <v>1879.0999999999995</v>
      </c>
    </row>
    <row r="260" spans="1:14" ht="14.4" customHeight="1" x14ac:dyDescent="0.3">
      <c r="A260" s="661" t="s">
        <v>521</v>
      </c>
      <c r="B260" s="662" t="s">
        <v>2285</v>
      </c>
      <c r="C260" s="663" t="s">
        <v>531</v>
      </c>
      <c r="D260" s="664" t="s">
        <v>2287</v>
      </c>
      <c r="E260" s="663" t="s">
        <v>549</v>
      </c>
      <c r="F260" s="664" t="s">
        <v>2292</v>
      </c>
      <c r="G260" s="663" t="s">
        <v>550</v>
      </c>
      <c r="H260" s="663" t="s">
        <v>1413</v>
      </c>
      <c r="I260" s="663" t="s">
        <v>1413</v>
      </c>
      <c r="J260" s="663" t="s">
        <v>1414</v>
      </c>
      <c r="K260" s="663" t="s">
        <v>1415</v>
      </c>
      <c r="L260" s="665">
        <v>606.50983282865786</v>
      </c>
      <c r="M260" s="665">
        <v>20</v>
      </c>
      <c r="N260" s="666">
        <v>12130.196656573156</v>
      </c>
    </row>
    <row r="261" spans="1:14" ht="14.4" customHeight="1" x14ac:dyDescent="0.3">
      <c r="A261" s="661" t="s">
        <v>521</v>
      </c>
      <c r="B261" s="662" t="s">
        <v>2285</v>
      </c>
      <c r="C261" s="663" t="s">
        <v>531</v>
      </c>
      <c r="D261" s="664" t="s">
        <v>2287</v>
      </c>
      <c r="E261" s="663" t="s">
        <v>549</v>
      </c>
      <c r="F261" s="664" t="s">
        <v>2292</v>
      </c>
      <c r="G261" s="663" t="s">
        <v>550</v>
      </c>
      <c r="H261" s="663" t="s">
        <v>1416</v>
      </c>
      <c r="I261" s="663" t="s">
        <v>1417</v>
      </c>
      <c r="J261" s="663" t="s">
        <v>1418</v>
      </c>
      <c r="K261" s="663" t="s">
        <v>1327</v>
      </c>
      <c r="L261" s="665">
        <v>80.395826053272813</v>
      </c>
      <c r="M261" s="665">
        <v>162</v>
      </c>
      <c r="N261" s="666">
        <v>13024.123820630195</v>
      </c>
    </row>
    <row r="262" spans="1:14" ht="14.4" customHeight="1" x14ac:dyDescent="0.3">
      <c r="A262" s="661" t="s">
        <v>521</v>
      </c>
      <c r="B262" s="662" t="s">
        <v>2285</v>
      </c>
      <c r="C262" s="663" t="s">
        <v>531</v>
      </c>
      <c r="D262" s="664" t="s">
        <v>2287</v>
      </c>
      <c r="E262" s="663" t="s">
        <v>549</v>
      </c>
      <c r="F262" s="664" t="s">
        <v>2292</v>
      </c>
      <c r="G262" s="663" t="s">
        <v>550</v>
      </c>
      <c r="H262" s="663" t="s">
        <v>1419</v>
      </c>
      <c r="I262" s="663" t="s">
        <v>594</v>
      </c>
      <c r="J262" s="663" t="s">
        <v>1420</v>
      </c>
      <c r="K262" s="663" t="s">
        <v>1421</v>
      </c>
      <c r="L262" s="665">
        <v>65.247126666666659</v>
      </c>
      <c r="M262" s="665">
        <v>25</v>
      </c>
      <c r="N262" s="666">
        <v>1631.1781666666666</v>
      </c>
    </row>
    <row r="263" spans="1:14" ht="14.4" customHeight="1" x14ac:dyDescent="0.3">
      <c r="A263" s="661" t="s">
        <v>521</v>
      </c>
      <c r="B263" s="662" t="s">
        <v>2285</v>
      </c>
      <c r="C263" s="663" t="s">
        <v>531</v>
      </c>
      <c r="D263" s="664" t="s">
        <v>2287</v>
      </c>
      <c r="E263" s="663" t="s">
        <v>549</v>
      </c>
      <c r="F263" s="664" t="s">
        <v>2292</v>
      </c>
      <c r="G263" s="663" t="s">
        <v>550</v>
      </c>
      <c r="H263" s="663" t="s">
        <v>1422</v>
      </c>
      <c r="I263" s="663" t="s">
        <v>1423</v>
      </c>
      <c r="J263" s="663" t="s">
        <v>1424</v>
      </c>
      <c r="K263" s="663" t="s">
        <v>1235</v>
      </c>
      <c r="L263" s="665">
        <v>934.01</v>
      </c>
      <c r="M263" s="665">
        <v>10</v>
      </c>
      <c r="N263" s="666">
        <v>9340.1</v>
      </c>
    </row>
    <row r="264" spans="1:14" ht="14.4" customHeight="1" x14ac:dyDescent="0.3">
      <c r="A264" s="661" t="s">
        <v>521</v>
      </c>
      <c r="B264" s="662" t="s">
        <v>2285</v>
      </c>
      <c r="C264" s="663" t="s">
        <v>531</v>
      </c>
      <c r="D264" s="664" t="s">
        <v>2287</v>
      </c>
      <c r="E264" s="663" t="s">
        <v>549</v>
      </c>
      <c r="F264" s="664" t="s">
        <v>2292</v>
      </c>
      <c r="G264" s="663" t="s">
        <v>550</v>
      </c>
      <c r="H264" s="663" t="s">
        <v>1425</v>
      </c>
      <c r="I264" s="663" t="s">
        <v>1426</v>
      </c>
      <c r="J264" s="663" t="s">
        <v>1427</v>
      </c>
      <c r="K264" s="663" t="s">
        <v>1428</v>
      </c>
      <c r="L264" s="665">
        <v>2145</v>
      </c>
      <c r="M264" s="665">
        <v>1</v>
      </c>
      <c r="N264" s="666">
        <v>2145</v>
      </c>
    </row>
    <row r="265" spans="1:14" ht="14.4" customHeight="1" x14ac:dyDescent="0.3">
      <c r="A265" s="661" t="s">
        <v>521</v>
      </c>
      <c r="B265" s="662" t="s">
        <v>2285</v>
      </c>
      <c r="C265" s="663" t="s">
        <v>531</v>
      </c>
      <c r="D265" s="664" t="s">
        <v>2287</v>
      </c>
      <c r="E265" s="663" t="s">
        <v>549</v>
      </c>
      <c r="F265" s="664" t="s">
        <v>2292</v>
      </c>
      <c r="G265" s="663" t="s">
        <v>550</v>
      </c>
      <c r="H265" s="663" t="s">
        <v>1429</v>
      </c>
      <c r="I265" s="663" t="s">
        <v>594</v>
      </c>
      <c r="J265" s="663" t="s">
        <v>1430</v>
      </c>
      <c r="K265" s="663"/>
      <c r="L265" s="665">
        <v>296.47000000000003</v>
      </c>
      <c r="M265" s="665">
        <v>3</v>
      </c>
      <c r="N265" s="666">
        <v>889.41000000000008</v>
      </c>
    </row>
    <row r="266" spans="1:14" ht="14.4" customHeight="1" x14ac:dyDescent="0.3">
      <c r="A266" s="661" t="s">
        <v>521</v>
      </c>
      <c r="B266" s="662" t="s">
        <v>2285</v>
      </c>
      <c r="C266" s="663" t="s">
        <v>531</v>
      </c>
      <c r="D266" s="664" t="s">
        <v>2287</v>
      </c>
      <c r="E266" s="663" t="s">
        <v>549</v>
      </c>
      <c r="F266" s="664" t="s">
        <v>2292</v>
      </c>
      <c r="G266" s="663" t="s">
        <v>550</v>
      </c>
      <c r="H266" s="663" t="s">
        <v>1431</v>
      </c>
      <c r="I266" s="663" t="s">
        <v>594</v>
      </c>
      <c r="J266" s="663" t="s">
        <v>1432</v>
      </c>
      <c r="K266" s="663" t="s">
        <v>1433</v>
      </c>
      <c r="L266" s="665">
        <v>396.74999695490931</v>
      </c>
      <c r="M266" s="665">
        <v>342</v>
      </c>
      <c r="N266" s="666">
        <v>135688.49895857897</v>
      </c>
    </row>
    <row r="267" spans="1:14" ht="14.4" customHeight="1" x14ac:dyDescent="0.3">
      <c r="A267" s="661" t="s">
        <v>521</v>
      </c>
      <c r="B267" s="662" t="s">
        <v>2285</v>
      </c>
      <c r="C267" s="663" t="s">
        <v>531</v>
      </c>
      <c r="D267" s="664" t="s">
        <v>2287</v>
      </c>
      <c r="E267" s="663" t="s">
        <v>549</v>
      </c>
      <c r="F267" s="664" t="s">
        <v>2292</v>
      </c>
      <c r="G267" s="663" t="s">
        <v>550</v>
      </c>
      <c r="H267" s="663" t="s">
        <v>1434</v>
      </c>
      <c r="I267" s="663" t="s">
        <v>1434</v>
      </c>
      <c r="J267" s="663" t="s">
        <v>1435</v>
      </c>
      <c r="K267" s="663" t="s">
        <v>1436</v>
      </c>
      <c r="L267" s="665">
        <v>975.21519477105915</v>
      </c>
      <c r="M267" s="665">
        <v>77</v>
      </c>
      <c r="N267" s="666">
        <v>75091.569997371553</v>
      </c>
    </row>
    <row r="268" spans="1:14" ht="14.4" customHeight="1" x14ac:dyDescent="0.3">
      <c r="A268" s="661" t="s">
        <v>521</v>
      </c>
      <c r="B268" s="662" t="s">
        <v>2285</v>
      </c>
      <c r="C268" s="663" t="s">
        <v>531</v>
      </c>
      <c r="D268" s="664" t="s">
        <v>2287</v>
      </c>
      <c r="E268" s="663" t="s">
        <v>549</v>
      </c>
      <c r="F268" s="664" t="s">
        <v>2292</v>
      </c>
      <c r="G268" s="663" t="s">
        <v>550</v>
      </c>
      <c r="H268" s="663" t="s">
        <v>1437</v>
      </c>
      <c r="I268" s="663" t="s">
        <v>1438</v>
      </c>
      <c r="J268" s="663" t="s">
        <v>1439</v>
      </c>
      <c r="K268" s="663" t="s">
        <v>1440</v>
      </c>
      <c r="L268" s="665">
        <v>121.31000000000006</v>
      </c>
      <c r="M268" s="665">
        <v>1</v>
      </c>
      <c r="N268" s="666">
        <v>121.31000000000006</v>
      </c>
    </row>
    <row r="269" spans="1:14" ht="14.4" customHeight="1" x14ac:dyDescent="0.3">
      <c r="A269" s="661" t="s">
        <v>521</v>
      </c>
      <c r="B269" s="662" t="s">
        <v>2285</v>
      </c>
      <c r="C269" s="663" t="s">
        <v>531</v>
      </c>
      <c r="D269" s="664" t="s">
        <v>2287</v>
      </c>
      <c r="E269" s="663" t="s">
        <v>549</v>
      </c>
      <c r="F269" s="664" t="s">
        <v>2292</v>
      </c>
      <c r="G269" s="663" t="s">
        <v>550</v>
      </c>
      <c r="H269" s="663" t="s">
        <v>1441</v>
      </c>
      <c r="I269" s="663" t="s">
        <v>1442</v>
      </c>
      <c r="J269" s="663" t="s">
        <v>1443</v>
      </c>
      <c r="K269" s="663" t="s">
        <v>1444</v>
      </c>
      <c r="L269" s="665">
        <v>87.010000000000019</v>
      </c>
      <c r="M269" s="665">
        <v>4</v>
      </c>
      <c r="N269" s="666">
        <v>348.04000000000008</v>
      </c>
    </row>
    <row r="270" spans="1:14" ht="14.4" customHeight="1" x14ac:dyDescent="0.3">
      <c r="A270" s="661" t="s">
        <v>521</v>
      </c>
      <c r="B270" s="662" t="s">
        <v>2285</v>
      </c>
      <c r="C270" s="663" t="s">
        <v>531</v>
      </c>
      <c r="D270" s="664" t="s">
        <v>2287</v>
      </c>
      <c r="E270" s="663" t="s">
        <v>549</v>
      </c>
      <c r="F270" s="664" t="s">
        <v>2292</v>
      </c>
      <c r="G270" s="663" t="s">
        <v>550</v>
      </c>
      <c r="H270" s="663" t="s">
        <v>1445</v>
      </c>
      <c r="I270" s="663" t="s">
        <v>1446</v>
      </c>
      <c r="J270" s="663" t="s">
        <v>1447</v>
      </c>
      <c r="K270" s="663" t="s">
        <v>1448</v>
      </c>
      <c r="L270" s="665">
        <v>47.23</v>
      </c>
      <c r="M270" s="665">
        <v>1</v>
      </c>
      <c r="N270" s="666">
        <v>47.23</v>
      </c>
    </row>
    <row r="271" spans="1:14" ht="14.4" customHeight="1" x14ac:dyDescent="0.3">
      <c r="A271" s="661" t="s">
        <v>521</v>
      </c>
      <c r="B271" s="662" t="s">
        <v>2285</v>
      </c>
      <c r="C271" s="663" t="s">
        <v>531</v>
      </c>
      <c r="D271" s="664" t="s">
        <v>2287</v>
      </c>
      <c r="E271" s="663" t="s">
        <v>549</v>
      </c>
      <c r="F271" s="664" t="s">
        <v>2292</v>
      </c>
      <c r="G271" s="663" t="s">
        <v>550</v>
      </c>
      <c r="H271" s="663" t="s">
        <v>1449</v>
      </c>
      <c r="I271" s="663" t="s">
        <v>594</v>
      </c>
      <c r="J271" s="663" t="s">
        <v>1450</v>
      </c>
      <c r="K271" s="663"/>
      <c r="L271" s="665">
        <v>44.045000000000002</v>
      </c>
      <c r="M271" s="665">
        <v>2</v>
      </c>
      <c r="N271" s="666">
        <v>88.09</v>
      </c>
    </row>
    <row r="272" spans="1:14" ht="14.4" customHeight="1" x14ac:dyDescent="0.3">
      <c r="A272" s="661" t="s">
        <v>521</v>
      </c>
      <c r="B272" s="662" t="s">
        <v>2285</v>
      </c>
      <c r="C272" s="663" t="s">
        <v>531</v>
      </c>
      <c r="D272" s="664" t="s">
        <v>2287</v>
      </c>
      <c r="E272" s="663" t="s">
        <v>549</v>
      </c>
      <c r="F272" s="664" t="s">
        <v>2292</v>
      </c>
      <c r="G272" s="663" t="s">
        <v>550</v>
      </c>
      <c r="H272" s="663" t="s">
        <v>1451</v>
      </c>
      <c r="I272" s="663" t="s">
        <v>1452</v>
      </c>
      <c r="J272" s="663" t="s">
        <v>1453</v>
      </c>
      <c r="K272" s="663" t="s">
        <v>1454</v>
      </c>
      <c r="L272" s="665">
        <v>124.95963496413225</v>
      </c>
      <c r="M272" s="665">
        <v>1</v>
      </c>
      <c r="N272" s="666">
        <v>124.95963496413225</v>
      </c>
    </row>
    <row r="273" spans="1:14" ht="14.4" customHeight="1" x14ac:dyDescent="0.3">
      <c r="A273" s="661" t="s">
        <v>521</v>
      </c>
      <c r="B273" s="662" t="s">
        <v>2285</v>
      </c>
      <c r="C273" s="663" t="s">
        <v>531</v>
      </c>
      <c r="D273" s="664" t="s">
        <v>2287</v>
      </c>
      <c r="E273" s="663" t="s">
        <v>549</v>
      </c>
      <c r="F273" s="664" t="s">
        <v>2292</v>
      </c>
      <c r="G273" s="663" t="s">
        <v>550</v>
      </c>
      <c r="H273" s="663" t="s">
        <v>1455</v>
      </c>
      <c r="I273" s="663" t="s">
        <v>1455</v>
      </c>
      <c r="J273" s="663" t="s">
        <v>1456</v>
      </c>
      <c r="K273" s="663" t="s">
        <v>1171</v>
      </c>
      <c r="L273" s="665">
        <v>389.93048350242606</v>
      </c>
      <c r="M273" s="665">
        <v>11</v>
      </c>
      <c r="N273" s="666">
        <v>4289.2353185266866</v>
      </c>
    </row>
    <row r="274" spans="1:14" ht="14.4" customHeight="1" x14ac:dyDescent="0.3">
      <c r="A274" s="661" t="s">
        <v>521</v>
      </c>
      <c r="B274" s="662" t="s">
        <v>2285</v>
      </c>
      <c r="C274" s="663" t="s">
        <v>531</v>
      </c>
      <c r="D274" s="664" t="s">
        <v>2287</v>
      </c>
      <c r="E274" s="663" t="s">
        <v>549</v>
      </c>
      <c r="F274" s="664" t="s">
        <v>2292</v>
      </c>
      <c r="G274" s="663" t="s">
        <v>550</v>
      </c>
      <c r="H274" s="663" t="s">
        <v>1457</v>
      </c>
      <c r="I274" s="663" t="s">
        <v>1458</v>
      </c>
      <c r="J274" s="663" t="s">
        <v>727</v>
      </c>
      <c r="K274" s="663" t="s">
        <v>1459</v>
      </c>
      <c r="L274" s="665">
        <v>107.3299110356791</v>
      </c>
      <c r="M274" s="665">
        <v>5</v>
      </c>
      <c r="N274" s="666">
        <v>536.64955517839553</v>
      </c>
    </row>
    <row r="275" spans="1:14" ht="14.4" customHeight="1" x14ac:dyDescent="0.3">
      <c r="A275" s="661" t="s">
        <v>521</v>
      </c>
      <c r="B275" s="662" t="s">
        <v>2285</v>
      </c>
      <c r="C275" s="663" t="s">
        <v>531</v>
      </c>
      <c r="D275" s="664" t="s">
        <v>2287</v>
      </c>
      <c r="E275" s="663" t="s">
        <v>549</v>
      </c>
      <c r="F275" s="664" t="s">
        <v>2292</v>
      </c>
      <c r="G275" s="663" t="s">
        <v>550</v>
      </c>
      <c r="H275" s="663" t="s">
        <v>1460</v>
      </c>
      <c r="I275" s="663" t="s">
        <v>1461</v>
      </c>
      <c r="J275" s="663" t="s">
        <v>1462</v>
      </c>
      <c r="K275" s="663" t="s">
        <v>1463</v>
      </c>
      <c r="L275" s="665">
        <v>148.67000000000002</v>
      </c>
      <c r="M275" s="665">
        <v>2</v>
      </c>
      <c r="N275" s="666">
        <v>297.34000000000003</v>
      </c>
    </row>
    <row r="276" spans="1:14" ht="14.4" customHeight="1" x14ac:dyDescent="0.3">
      <c r="A276" s="661" t="s">
        <v>521</v>
      </c>
      <c r="B276" s="662" t="s">
        <v>2285</v>
      </c>
      <c r="C276" s="663" t="s">
        <v>531</v>
      </c>
      <c r="D276" s="664" t="s">
        <v>2287</v>
      </c>
      <c r="E276" s="663" t="s">
        <v>549</v>
      </c>
      <c r="F276" s="664" t="s">
        <v>2292</v>
      </c>
      <c r="G276" s="663" t="s">
        <v>550</v>
      </c>
      <c r="H276" s="663" t="s">
        <v>1464</v>
      </c>
      <c r="I276" s="663" t="s">
        <v>594</v>
      </c>
      <c r="J276" s="663" t="s">
        <v>1465</v>
      </c>
      <c r="K276" s="663"/>
      <c r="L276" s="665">
        <v>202.81160115219629</v>
      </c>
      <c r="M276" s="665">
        <v>1</v>
      </c>
      <c r="N276" s="666">
        <v>202.81160115219629</v>
      </c>
    </row>
    <row r="277" spans="1:14" ht="14.4" customHeight="1" x14ac:dyDescent="0.3">
      <c r="A277" s="661" t="s">
        <v>521</v>
      </c>
      <c r="B277" s="662" t="s">
        <v>2285</v>
      </c>
      <c r="C277" s="663" t="s">
        <v>531</v>
      </c>
      <c r="D277" s="664" t="s">
        <v>2287</v>
      </c>
      <c r="E277" s="663" t="s">
        <v>549</v>
      </c>
      <c r="F277" s="664" t="s">
        <v>2292</v>
      </c>
      <c r="G277" s="663" t="s">
        <v>550</v>
      </c>
      <c r="H277" s="663" t="s">
        <v>1466</v>
      </c>
      <c r="I277" s="663" t="s">
        <v>594</v>
      </c>
      <c r="J277" s="663" t="s">
        <v>1467</v>
      </c>
      <c r="K277" s="663" t="s">
        <v>1468</v>
      </c>
      <c r="L277" s="665">
        <v>85.77000000000001</v>
      </c>
      <c r="M277" s="665">
        <v>1</v>
      </c>
      <c r="N277" s="666">
        <v>85.77000000000001</v>
      </c>
    </row>
    <row r="278" spans="1:14" ht="14.4" customHeight="1" x14ac:dyDescent="0.3">
      <c r="A278" s="661" t="s">
        <v>521</v>
      </c>
      <c r="B278" s="662" t="s">
        <v>2285</v>
      </c>
      <c r="C278" s="663" t="s">
        <v>531</v>
      </c>
      <c r="D278" s="664" t="s">
        <v>2287</v>
      </c>
      <c r="E278" s="663" t="s">
        <v>549</v>
      </c>
      <c r="F278" s="664" t="s">
        <v>2292</v>
      </c>
      <c r="G278" s="663" t="s">
        <v>550</v>
      </c>
      <c r="H278" s="663" t="s">
        <v>1469</v>
      </c>
      <c r="I278" s="663" t="s">
        <v>1470</v>
      </c>
      <c r="J278" s="663" t="s">
        <v>1471</v>
      </c>
      <c r="K278" s="663" t="s">
        <v>1472</v>
      </c>
      <c r="L278" s="665">
        <v>550.5</v>
      </c>
      <c r="M278" s="665">
        <v>4</v>
      </c>
      <c r="N278" s="666">
        <v>2202</v>
      </c>
    </row>
    <row r="279" spans="1:14" ht="14.4" customHeight="1" x14ac:dyDescent="0.3">
      <c r="A279" s="661" t="s">
        <v>521</v>
      </c>
      <c r="B279" s="662" t="s">
        <v>2285</v>
      </c>
      <c r="C279" s="663" t="s">
        <v>531</v>
      </c>
      <c r="D279" s="664" t="s">
        <v>2287</v>
      </c>
      <c r="E279" s="663" t="s">
        <v>549</v>
      </c>
      <c r="F279" s="664" t="s">
        <v>2292</v>
      </c>
      <c r="G279" s="663" t="s">
        <v>550</v>
      </c>
      <c r="H279" s="663" t="s">
        <v>1473</v>
      </c>
      <c r="I279" s="663" t="s">
        <v>1474</v>
      </c>
      <c r="J279" s="663" t="s">
        <v>1475</v>
      </c>
      <c r="K279" s="663" t="s">
        <v>1476</v>
      </c>
      <c r="L279" s="665">
        <v>141.77999999999997</v>
      </c>
      <c r="M279" s="665">
        <v>1</v>
      </c>
      <c r="N279" s="666">
        <v>141.77999999999997</v>
      </c>
    </row>
    <row r="280" spans="1:14" ht="14.4" customHeight="1" x14ac:dyDescent="0.3">
      <c r="A280" s="661" t="s">
        <v>521</v>
      </c>
      <c r="B280" s="662" t="s">
        <v>2285</v>
      </c>
      <c r="C280" s="663" t="s">
        <v>531</v>
      </c>
      <c r="D280" s="664" t="s">
        <v>2287</v>
      </c>
      <c r="E280" s="663" t="s">
        <v>549</v>
      </c>
      <c r="F280" s="664" t="s">
        <v>2292</v>
      </c>
      <c r="G280" s="663" t="s">
        <v>550</v>
      </c>
      <c r="H280" s="663" t="s">
        <v>1477</v>
      </c>
      <c r="I280" s="663" t="s">
        <v>594</v>
      </c>
      <c r="J280" s="663" t="s">
        <v>1478</v>
      </c>
      <c r="K280" s="663" t="s">
        <v>1479</v>
      </c>
      <c r="L280" s="665">
        <v>25.599999999999998</v>
      </c>
      <c r="M280" s="665">
        <v>4</v>
      </c>
      <c r="N280" s="666">
        <v>102.39999999999999</v>
      </c>
    </row>
    <row r="281" spans="1:14" ht="14.4" customHeight="1" x14ac:dyDescent="0.3">
      <c r="A281" s="661" t="s">
        <v>521</v>
      </c>
      <c r="B281" s="662" t="s">
        <v>2285</v>
      </c>
      <c r="C281" s="663" t="s">
        <v>531</v>
      </c>
      <c r="D281" s="664" t="s">
        <v>2287</v>
      </c>
      <c r="E281" s="663" t="s">
        <v>549</v>
      </c>
      <c r="F281" s="664" t="s">
        <v>2292</v>
      </c>
      <c r="G281" s="663" t="s">
        <v>550</v>
      </c>
      <c r="H281" s="663" t="s">
        <v>1480</v>
      </c>
      <c r="I281" s="663" t="s">
        <v>1480</v>
      </c>
      <c r="J281" s="663" t="s">
        <v>1481</v>
      </c>
      <c r="K281" s="663" t="s">
        <v>1482</v>
      </c>
      <c r="L281" s="665">
        <v>262.58999999999997</v>
      </c>
      <c r="M281" s="665">
        <v>1</v>
      </c>
      <c r="N281" s="666">
        <v>262.58999999999997</v>
      </c>
    </row>
    <row r="282" spans="1:14" ht="14.4" customHeight="1" x14ac:dyDescent="0.3">
      <c r="A282" s="661" t="s">
        <v>521</v>
      </c>
      <c r="B282" s="662" t="s">
        <v>2285</v>
      </c>
      <c r="C282" s="663" t="s">
        <v>531</v>
      </c>
      <c r="D282" s="664" t="s">
        <v>2287</v>
      </c>
      <c r="E282" s="663" t="s">
        <v>549</v>
      </c>
      <c r="F282" s="664" t="s">
        <v>2292</v>
      </c>
      <c r="G282" s="663" t="s">
        <v>550</v>
      </c>
      <c r="H282" s="663" t="s">
        <v>1483</v>
      </c>
      <c r="I282" s="663" t="s">
        <v>1483</v>
      </c>
      <c r="J282" s="663" t="s">
        <v>1484</v>
      </c>
      <c r="K282" s="663" t="s">
        <v>1485</v>
      </c>
      <c r="L282" s="665">
        <v>247.5</v>
      </c>
      <c r="M282" s="665">
        <v>2</v>
      </c>
      <c r="N282" s="666">
        <v>495</v>
      </c>
    </row>
    <row r="283" spans="1:14" ht="14.4" customHeight="1" x14ac:dyDescent="0.3">
      <c r="A283" s="661" t="s">
        <v>521</v>
      </c>
      <c r="B283" s="662" t="s">
        <v>2285</v>
      </c>
      <c r="C283" s="663" t="s">
        <v>531</v>
      </c>
      <c r="D283" s="664" t="s">
        <v>2287</v>
      </c>
      <c r="E283" s="663" t="s">
        <v>549</v>
      </c>
      <c r="F283" s="664" t="s">
        <v>2292</v>
      </c>
      <c r="G283" s="663" t="s">
        <v>550</v>
      </c>
      <c r="H283" s="663" t="s">
        <v>1486</v>
      </c>
      <c r="I283" s="663" t="s">
        <v>1487</v>
      </c>
      <c r="J283" s="663" t="s">
        <v>1488</v>
      </c>
      <c r="K283" s="663" t="s">
        <v>1489</v>
      </c>
      <c r="L283" s="665">
        <v>92.239999999999966</v>
      </c>
      <c r="M283" s="665">
        <v>1</v>
      </c>
      <c r="N283" s="666">
        <v>92.239999999999966</v>
      </c>
    </row>
    <row r="284" spans="1:14" ht="14.4" customHeight="1" x14ac:dyDescent="0.3">
      <c r="A284" s="661" t="s">
        <v>521</v>
      </c>
      <c r="B284" s="662" t="s">
        <v>2285</v>
      </c>
      <c r="C284" s="663" t="s">
        <v>531</v>
      </c>
      <c r="D284" s="664" t="s">
        <v>2287</v>
      </c>
      <c r="E284" s="663" t="s">
        <v>549</v>
      </c>
      <c r="F284" s="664" t="s">
        <v>2292</v>
      </c>
      <c r="G284" s="663" t="s">
        <v>550</v>
      </c>
      <c r="H284" s="663" t="s">
        <v>1490</v>
      </c>
      <c r="I284" s="663" t="s">
        <v>1490</v>
      </c>
      <c r="J284" s="663" t="s">
        <v>1491</v>
      </c>
      <c r="K284" s="663" t="s">
        <v>1492</v>
      </c>
      <c r="L284" s="665">
        <v>3481.5795004103206</v>
      </c>
      <c r="M284" s="665">
        <v>2</v>
      </c>
      <c r="N284" s="666">
        <v>6963.1590008206413</v>
      </c>
    </row>
    <row r="285" spans="1:14" ht="14.4" customHeight="1" x14ac:dyDescent="0.3">
      <c r="A285" s="661" t="s">
        <v>521</v>
      </c>
      <c r="B285" s="662" t="s">
        <v>2285</v>
      </c>
      <c r="C285" s="663" t="s">
        <v>531</v>
      </c>
      <c r="D285" s="664" t="s">
        <v>2287</v>
      </c>
      <c r="E285" s="663" t="s">
        <v>549</v>
      </c>
      <c r="F285" s="664" t="s">
        <v>2292</v>
      </c>
      <c r="G285" s="663" t="s">
        <v>550</v>
      </c>
      <c r="H285" s="663" t="s">
        <v>1493</v>
      </c>
      <c r="I285" s="663" t="s">
        <v>1493</v>
      </c>
      <c r="J285" s="663" t="s">
        <v>1494</v>
      </c>
      <c r="K285" s="663" t="s">
        <v>1495</v>
      </c>
      <c r="L285" s="665">
        <v>95.687161775469903</v>
      </c>
      <c r="M285" s="665">
        <v>7</v>
      </c>
      <c r="N285" s="666">
        <v>669.81013242828931</v>
      </c>
    </row>
    <row r="286" spans="1:14" ht="14.4" customHeight="1" x14ac:dyDescent="0.3">
      <c r="A286" s="661" t="s">
        <v>521</v>
      </c>
      <c r="B286" s="662" t="s">
        <v>2285</v>
      </c>
      <c r="C286" s="663" t="s">
        <v>531</v>
      </c>
      <c r="D286" s="664" t="s">
        <v>2287</v>
      </c>
      <c r="E286" s="663" t="s">
        <v>549</v>
      </c>
      <c r="F286" s="664" t="s">
        <v>2292</v>
      </c>
      <c r="G286" s="663" t="s">
        <v>550</v>
      </c>
      <c r="H286" s="663" t="s">
        <v>1496</v>
      </c>
      <c r="I286" s="663" t="s">
        <v>594</v>
      </c>
      <c r="J286" s="663" t="s">
        <v>1497</v>
      </c>
      <c r="K286" s="663"/>
      <c r="L286" s="665">
        <v>70.194812719740952</v>
      </c>
      <c r="M286" s="665">
        <v>12</v>
      </c>
      <c r="N286" s="666">
        <v>842.33775263689142</v>
      </c>
    </row>
    <row r="287" spans="1:14" ht="14.4" customHeight="1" x14ac:dyDescent="0.3">
      <c r="A287" s="661" t="s">
        <v>521</v>
      </c>
      <c r="B287" s="662" t="s">
        <v>2285</v>
      </c>
      <c r="C287" s="663" t="s">
        <v>531</v>
      </c>
      <c r="D287" s="664" t="s">
        <v>2287</v>
      </c>
      <c r="E287" s="663" t="s">
        <v>549</v>
      </c>
      <c r="F287" s="664" t="s">
        <v>2292</v>
      </c>
      <c r="G287" s="663" t="s">
        <v>550</v>
      </c>
      <c r="H287" s="663" t="s">
        <v>1498</v>
      </c>
      <c r="I287" s="663" t="s">
        <v>1498</v>
      </c>
      <c r="J287" s="663" t="s">
        <v>668</v>
      </c>
      <c r="K287" s="663" t="s">
        <v>1499</v>
      </c>
      <c r="L287" s="665">
        <v>63.77</v>
      </c>
      <c r="M287" s="665">
        <v>2</v>
      </c>
      <c r="N287" s="666">
        <v>127.54</v>
      </c>
    </row>
    <row r="288" spans="1:14" ht="14.4" customHeight="1" x14ac:dyDescent="0.3">
      <c r="A288" s="661" t="s">
        <v>521</v>
      </c>
      <c r="B288" s="662" t="s">
        <v>2285</v>
      </c>
      <c r="C288" s="663" t="s">
        <v>531</v>
      </c>
      <c r="D288" s="664" t="s">
        <v>2287</v>
      </c>
      <c r="E288" s="663" t="s">
        <v>549</v>
      </c>
      <c r="F288" s="664" t="s">
        <v>2292</v>
      </c>
      <c r="G288" s="663" t="s">
        <v>550</v>
      </c>
      <c r="H288" s="663" t="s">
        <v>1500</v>
      </c>
      <c r="I288" s="663" t="s">
        <v>594</v>
      </c>
      <c r="J288" s="663" t="s">
        <v>1501</v>
      </c>
      <c r="K288" s="663"/>
      <c r="L288" s="665">
        <v>28.636823349906823</v>
      </c>
      <c r="M288" s="665">
        <v>19</v>
      </c>
      <c r="N288" s="666">
        <v>544.09964364822963</v>
      </c>
    </row>
    <row r="289" spans="1:14" ht="14.4" customHeight="1" x14ac:dyDescent="0.3">
      <c r="A289" s="661" t="s">
        <v>521</v>
      </c>
      <c r="B289" s="662" t="s">
        <v>2285</v>
      </c>
      <c r="C289" s="663" t="s">
        <v>531</v>
      </c>
      <c r="D289" s="664" t="s">
        <v>2287</v>
      </c>
      <c r="E289" s="663" t="s">
        <v>549</v>
      </c>
      <c r="F289" s="664" t="s">
        <v>2292</v>
      </c>
      <c r="G289" s="663" t="s">
        <v>550</v>
      </c>
      <c r="H289" s="663" t="s">
        <v>1502</v>
      </c>
      <c r="I289" s="663" t="s">
        <v>594</v>
      </c>
      <c r="J289" s="663" t="s">
        <v>1503</v>
      </c>
      <c r="K289" s="663"/>
      <c r="L289" s="665">
        <v>69.260000000000019</v>
      </c>
      <c r="M289" s="665">
        <v>6</v>
      </c>
      <c r="N289" s="666">
        <v>415.56000000000012</v>
      </c>
    </row>
    <row r="290" spans="1:14" ht="14.4" customHeight="1" x14ac:dyDescent="0.3">
      <c r="A290" s="661" t="s">
        <v>521</v>
      </c>
      <c r="B290" s="662" t="s">
        <v>2285</v>
      </c>
      <c r="C290" s="663" t="s">
        <v>531</v>
      </c>
      <c r="D290" s="664" t="s">
        <v>2287</v>
      </c>
      <c r="E290" s="663" t="s">
        <v>549</v>
      </c>
      <c r="F290" s="664" t="s">
        <v>2292</v>
      </c>
      <c r="G290" s="663" t="s">
        <v>550</v>
      </c>
      <c r="H290" s="663" t="s">
        <v>1504</v>
      </c>
      <c r="I290" s="663" t="s">
        <v>1504</v>
      </c>
      <c r="J290" s="663" t="s">
        <v>1505</v>
      </c>
      <c r="K290" s="663" t="s">
        <v>1506</v>
      </c>
      <c r="L290" s="665">
        <v>534.15</v>
      </c>
      <c r="M290" s="665">
        <v>1</v>
      </c>
      <c r="N290" s="666">
        <v>534.15</v>
      </c>
    </row>
    <row r="291" spans="1:14" ht="14.4" customHeight="1" x14ac:dyDescent="0.3">
      <c r="A291" s="661" t="s">
        <v>521</v>
      </c>
      <c r="B291" s="662" t="s">
        <v>2285</v>
      </c>
      <c r="C291" s="663" t="s">
        <v>531</v>
      </c>
      <c r="D291" s="664" t="s">
        <v>2287</v>
      </c>
      <c r="E291" s="663" t="s">
        <v>549</v>
      </c>
      <c r="F291" s="664" t="s">
        <v>2292</v>
      </c>
      <c r="G291" s="663" t="s">
        <v>550</v>
      </c>
      <c r="H291" s="663" t="s">
        <v>1507</v>
      </c>
      <c r="I291" s="663" t="s">
        <v>1507</v>
      </c>
      <c r="J291" s="663" t="s">
        <v>900</v>
      </c>
      <c r="K291" s="663" t="s">
        <v>1508</v>
      </c>
      <c r="L291" s="665">
        <v>130.35000000000002</v>
      </c>
      <c r="M291" s="665">
        <v>2</v>
      </c>
      <c r="N291" s="666">
        <v>260.70000000000005</v>
      </c>
    </row>
    <row r="292" spans="1:14" ht="14.4" customHeight="1" x14ac:dyDescent="0.3">
      <c r="A292" s="661" t="s">
        <v>521</v>
      </c>
      <c r="B292" s="662" t="s">
        <v>2285</v>
      </c>
      <c r="C292" s="663" t="s">
        <v>531</v>
      </c>
      <c r="D292" s="664" t="s">
        <v>2287</v>
      </c>
      <c r="E292" s="663" t="s">
        <v>549</v>
      </c>
      <c r="F292" s="664" t="s">
        <v>2292</v>
      </c>
      <c r="G292" s="663" t="s">
        <v>550</v>
      </c>
      <c r="H292" s="663" t="s">
        <v>1509</v>
      </c>
      <c r="I292" s="663" t="s">
        <v>1509</v>
      </c>
      <c r="J292" s="663" t="s">
        <v>1510</v>
      </c>
      <c r="K292" s="663" t="s">
        <v>1511</v>
      </c>
      <c r="L292" s="665">
        <v>44</v>
      </c>
      <c r="M292" s="665">
        <v>9</v>
      </c>
      <c r="N292" s="666">
        <v>396</v>
      </c>
    </row>
    <row r="293" spans="1:14" ht="14.4" customHeight="1" x14ac:dyDescent="0.3">
      <c r="A293" s="661" t="s">
        <v>521</v>
      </c>
      <c r="B293" s="662" t="s">
        <v>2285</v>
      </c>
      <c r="C293" s="663" t="s">
        <v>531</v>
      </c>
      <c r="D293" s="664" t="s">
        <v>2287</v>
      </c>
      <c r="E293" s="663" t="s">
        <v>549</v>
      </c>
      <c r="F293" s="664" t="s">
        <v>2292</v>
      </c>
      <c r="G293" s="663" t="s">
        <v>550</v>
      </c>
      <c r="H293" s="663" t="s">
        <v>1512</v>
      </c>
      <c r="I293" s="663" t="s">
        <v>1512</v>
      </c>
      <c r="J293" s="663" t="s">
        <v>1513</v>
      </c>
      <c r="K293" s="663" t="s">
        <v>1514</v>
      </c>
      <c r="L293" s="665">
        <v>114.10000000000002</v>
      </c>
      <c r="M293" s="665">
        <v>1</v>
      </c>
      <c r="N293" s="666">
        <v>114.10000000000002</v>
      </c>
    </row>
    <row r="294" spans="1:14" ht="14.4" customHeight="1" x14ac:dyDescent="0.3">
      <c r="A294" s="661" t="s">
        <v>521</v>
      </c>
      <c r="B294" s="662" t="s">
        <v>2285</v>
      </c>
      <c r="C294" s="663" t="s">
        <v>531</v>
      </c>
      <c r="D294" s="664" t="s">
        <v>2287</v>
      </c>
      <c r="E294" s="663" t="s">
        <v>549</v>
      </c>
      <c r="F294" s="664" t="s">
        <v>2292</v>
      </c>
      <c r="G294" s="663" t="s">
        <v>550</v>
      </c>
      <c r="H294" s="663" t="s">
        <v>1515</v>
      </c>
      <c r="I294" s="663" t="s">
        <v>1515</v>
      </c>
      <c r="J294" s="663" t="s">
        <v>1516</v>
      </c>
      <c r="K294" s="663" t="s">
        <v>1517</v>
      </c>
      <c r="L294" s="665">
        <v>2663.13</v>
      </c>
      <c r="M294" s="665">
        <v>2</v>
      </c>
      <c r="N294" s="666">
        <v>5326.26</v>
      </c>
    </row>
    <row r="295" spans="1:14" ht="14.4" customHeight="1" x14ac:dyDescent="0.3">
      <c r="A295" s="661" t="s">
        <v>521</v>
      </c>
      <c r="B295" s="662" t="s">
        <v>2285</v>
      </c>
      <c r="C295" s="663" t="s">
        <v>531</v>
      </c>
      <c r="D295" s="664" t="s">
        <v>2287</v>
      </c>
      <c r="E295" s="663" t="s">
        <v>549</v>
      </c>
      <c r="F295" s="664" t="s">
        <v>2292</v>
      </c>
      <c r="G295" s="663" t="s">
        <v>550</v>
      </c>
      <c r="H295" s="663" t="s">
        <v>1518</v>
      </c>
      <c r="I295" s="663" t="s">
        <v>1519</v>
      </c>
      <c r="J295" s="663" t="s">
        <v>1516</v>
      </c>
      <c r="K295" s="663" t="s">
        <v>1520</v>
      </c>
      <c r="L295" s="665">
        <v>13540.003818886229</v>
      </c>
      <c r="M295" s="665">
        <v>6</v>
      </c>
      <c r="N295" s="666">
        <v>81240.022913317371</v>
      </c>
    </row>
    <row r="296" spans="1:14" ht="14.4" customHeight="1" x14ac:dyDescent="0.3">
      <c r="A296" s="661" t="s">
        <v>521</v>
      </c>
      <c r="B296" s="662" t="s">
        <v>2285</v>
      </c>
      <c r="C296" s="663" t="s">
        <v>531</v>
      </c>
      <c r="D296" s="664" t="s">
        <v>2287</v>
      </c>
      <c r="E296" s="663" t="s">
        <v>549</v>
      </c>
      <c r="F296" s="664" t="s">
        <v>2292</v>
      </c>
      <c r="G296" s="663" t="s">
        <v>550</v>
      </c>
      <c r="H296" s="663" t="s">
        <v>1521</v>
      </c>
      <c r="I296" s="663" t="s">
        <v>1521</v>
      </c>
      <c r="J296" s="663" t="s">
        <v>1522</v>
      </c>
      <c r="K296" s="663" t="s">
        <v>954</v>
      </c>
      <c r="L296" s="665">
        <v>223.97</v>
      </c>
      <c r="M296" s="665">
        <v>1</v>
      </c>
      <c r="N296" s="666">
        <v>223.97</v>
      </c>
    </row>
    <row r="297" spans="1:14" ht="14.4" customHeight="1" x14ac:dyDescent="0.3">
      <c r="A297" s="661" t="s">
        <v>521</v>
      </c>
      <c r="B297" s="662" t="s">
        <v>2285</v>
      </c>
      <c r="C297" s="663" t="s">
        <v>531</v>
      </c>
      <c r="D297" s="664" t="s">
        <v>2287</v>
      </c>
      <c r="E297" s="663" t="s">
        <v>549</v>
      </c>
      <c r="F297" s="664" t="s">
        <v>2292</v>
      </c>
      <c r="G297" s="663" t="s">
        <v>550</v>
      </c>
      <c r="H297" s="663" t="s">
        <v>1523</v>
      </c>
      <c r="I297" s="663" t="s">
        <v>1523</v>
      </c>
      <c r="J297" s="663" t="s">
        <v>1524</v>
      </c>
      <c r="K297" s="663" t="s">
        <v>954</v>
      </c>
      <c r="L297" s="665">
        <v>264.99</v>
      </c>
      <c r="M297" s="665">
        <v>1</v>
      </c>
      <c r="N297" s="666">
        <v>264.99</v>
      </c>
    </row>
    <row r="298" spans="1:14" ht="14.4" customHeight="1" x14ac:dyDescent="0.3">
      <c r="A298" s="661" t="s">
        <v>521</v>
      </c>
      <c r="B298" s="662" t="s">
        <v>2285</v>
      </c>
      <c r="C298" s="663" t="s">
        <v>531</v>
      </c>
      <c r="D298" s="664" t="s">
        <v>2287</v>
      </c>
      <c r="E298" s="663" t="s">
        <v>549</v>
      </c>
      <c r="F298" s="664" t="s">
        <v>2292</v>
      </c>
      <c r="G298" s="663" t="s">
        <v>550</v>
      </c>
      <c r="H298" s="663" t="s">
        <v>1525</v>
      </c>
      <c r="I298" s="663" t="s">
        <v>594</v>
      </c>
      <c r="J298" s="663" t="s">
        <v>1526</v>
      </c>
      <c r="K298" s="663"/>
      <c r="L298" s="665">
        <v>73.951176470588237</v>
      </c>
      <c r="M298" s="665">
        <v>17</v>
      </c>
      <c r="N298" s="666">
        <v>1257.17</v>
      </c>
    </row>
    <row r="299" spans="1:14" ht="14.4" customHeight="1" x14ac:dyDescent="0.3">
      <c r="A299" s="661" t="s">
        <v>521</v>
      </c>
      <c r="B299" s="662" t="s">
        <v>2285</v>
      </c>
      <c r="C299" s="663" t="s">
        <v>531</v>
      </c>
      <c r="D299" s="664" t="s">
        <v>2287</v>
      </c>
      <c r="E299" s="663" t="s">
        <v>549</v>
      </c>
      <c r="F299" s="664" t="s">
        <v>2292</v>
      </c>
      <c r="G299" s="663" t="s">
        <v>550</v>
      </c>
      <c r="H299" s="663" t="s">
        <v>1527</v>
      </c>
      <c r="I299" s="663" t="s">
        <v>1527</v>
      </c>
      <c r="J299" s="663" t="s">
        <v>1528</v>
      </c>
      <c r="K299" s="663" t="s">
        <v>1529</v>
      </c>
      <c r="L299" s="665">
        <v>1063.7575000000002</v>
      </c>
      <c r="M299" s="665">
        <v>4</v>
      </c>
      <c r="N299" s="666">
        <v>4255.0300000000007</v>
      </c>
    </row>
    <row r="300" spans="1:14" ht="14.4" customHeight="1" x14ac:dyDescent="0.3">
      <c r="A300" s="661" t="s">
        <v>521</v>
      </c>
      <c r="B300" s="662" t="s">
        <v>2285</v>
      </c>
      <c r="C300" s="663" t="s">
        <v>531</v>
      </c>
      <c r="D300" s="664" t="s">
        <v>2287</v>
      </c>
      <c r="E300" s="663" t="s">
        <v>549</v>
      </c>
      <c r="F300" s="664" t="s">
        <v>2292</v>
      </c>
      <c r="G300" s="663" t="s">
        <v>550</v>
      </c>
      <c r="H300" s="663" t="s">
        <v>1530</v>
      </c>
      <c r="I300" s="663" t="s">
        <v>594</v>
      </c>
      <c r="J300" s="663" t="s">
        <v>1531</v>
      </c>
      <c r="K300" s="663"/>
      <c r="L300" s="665">
        <v>30.556701057995046</v>
      </c>
      <c r="M300" s="665">
        <v>25</v>
      </c>
      <c r="N300" s="666">
        <v>763.91752644987616</v>
      </c>
    </row>
    <row r="301" spans="1:14" ht="14.4" customHeight="1" x14ac:dyDescent="0.3">
      <c r="A301" s="661" t="s">
        <v>521</v>
      </c>
      <c r="B301" s="662" t="s">
        <v>2285</v>
      </c>
      <c r="C301" s="663" t="s">
        <v>531</v>
      </c>
      <c r="D301" s="664" t="s">
        <v>2287</v>
      </c>
      <c r="E301" s="663" t="s">
        <v>549</v>
      </c>
      <c r="F301" s="664" t="s">
        <v>2292</v>
      </c>
      <c r="G301" s="663" t="s">
        <v>550</v>
      </c>
      <c r="H301" s="663" t="s">
        <v>1532</v>
      </c>
      <c r="I301" s="663" t="s">
        <v>1532</v>
      </c>
      <c r="J301" s="663" t="s">
        <v>1533</v>
      </c>
      <c r="K301" s="663" t="s">
        <v>1534</v>
      </c>
      <c r="L301" s="665">
        <v>793.32000000000016</v>
      </c>
      <c r="M301" s="665">
        <v>9</v>
      </c>
      <c r="N301" s="666">
        <v>7139.8800000000019</v>
      </c>
    </row>
    <row r="302" spans="1:14" ht="14.4" customHeight="1" x14ac:dyDescent="0.3">
      <c r="A302" s="661" t="s">
        <v>521</v>
      </c>
      <c r="B302" s="662" t="s">
        <v>2285</v>
      </c>
      <c r="C302" s="663" t="s">
        <v>531</v>
      </c>
      <c r="D302" s="664" t="s">
        <v>2287</v>
      </c>
      <c r="E302" s="663" t="s">
        <v>549</v>
      </c>
      <c r="F302" s="664" t="s">
        <v>2292</v>
      </c>
      <c r="G302" s="663" t="s">
        <v>550</v>
      </c>
      <c r="H302" s="663" t="s">
        <v>1535</v>
      </c>
      <c r="I302" s="663" t="s">
        <v>1535</v>
      </c>
      <c r="J302" s="663" t="s">
        <v>1536</v>
      </c>
      <c r="K302" s="663" t="s">
        <v>1537</v>
      </c>
      <c r="L302" s="665">
        <v>151.55999999999989</v>
      </c>
      <c r="M302" s="665">
        <v>1</v>
      </c>
      <c r="N302" s="666">
        <v>151.55999999999989</v>
      </c>
    </row>
    <row r="303" spans="1:14" ht="14.4" customHeight="1" x14ac:dyDescent="0.3">
      <c r="A303" s="661" t="s">
        <v>521</v>
      </c>
      <c r="B303" s="662" t="s">
        <v>2285</v>
      </c>
      <c r="C303" s="663" t="s">
        <v>531</v>
      </c>
      <c r="D303" s="664" t="s">
        <v>2287</v>
      </c>
      <c r="E303" s="663" t="s">
        <v>549</v>
      </c>
      <c r="F303" s="664" t="s">
        <v>2292</v>
      </c>
      <c r="G303" s="663" t="s">
        <v>550</v>
      </c>
      <c r="H303" s="663" t="s">
        <v>1538</v>
      </c>
      <c r="I303" s="663" t="s">
        <v>1538</v>
      </c>
      <c r="J303" s="663" t="s">
        <v>808</v>
      </c>
      <c r="K303" s="663" t="s">
        <v>1539</v>
      </c>
      <c r="L303" s="665">
        <v>248.24999999999994</v>
      </c>
      <c r="M303" s="665">
        <v>1</v>
      </c>
      <c r="N303" s="666">
        <v>248.24999999999994</v>
      </c>
    </row>
    <row r="304" spans="1:14" ht="14.4" customHeight="1" x14ac:dyDescent="0.3">
      <c r="A304" s="661" t="s">
        <v>521</v>
      </c>
      <c r="B304" s="662" t="s">
        <v>2285</v>
      </c>
      <c r="C304" s="663" t="s">
        <v>531</v>
      </c>
      <c r="D304" s="664" t="s">
        <v>2287</v>
      </c>
      <c r="E304" s="663" t="s">
        <v>549</v>
      </c>
      <c r="F304" s="664" t="s">
        <v>2292</v>
      </c>
      <c r="G304" s="663" t="s">
        <v>550</v>
      </c>
      <c r="H304" s="663" t="s">
        <v>1540</v>
      </c>
      <c r="I304" s="663" t="s">
        <v>594</v>
      </c>
      <c r="J304" s="663" t="s">
        <v>1541</v>
      </c>
      <c r="K304" s="663"/>
      <c r="L304" s="665">
        <v>329.22766666666666</v>
      </c>
      <c r="M304" s="665">
        <v>5</v>
      </c>
      <c r="N304" s="666">
        <v>1646.1383333333333</v>
      </c>
    </row>
    <row r="305" spans="1:14" ht="14.4" customHeight="1" x14ac:dyDescent="0.3">
      <c r="A305" s="661" t="s">
        <v>521</v>
      </c>
      <c r="B305" s="662" t="s">
        <v>2285</v>
      </c>
      <c r="C305" s="663" t="s">
        <v>531</v>
      </c>
      <c r="D305" s="664" t="s">
        <v>2287</v>
      </c>
      <c r="E305" s="663" t="s">
        <v>549</v>
      </c>
      <c r="F305" s="664" t="s">
        <v>2292</v>
      </c>
      <c r="G305" s="663" t="s">
        <v>550</v>
      </c>
      <c r="H305" s="663" t="s">
        <v>1542</v>
      </c>
      <c r="I305" s="663" t="s">
        <v>1542</v>
      </c>
      <c r="J305" s="663" t="s">
        <v>1543</v>
      </c>
      <c r="K305" s="663" t="s">
        <v>1544</v>
      </c>
      <c r="L305" s="665">
        <v>350.88</v>
      </c>
      <c r="M305" s="665">
        <v>1</v>
      </c>
      <c r="N305" s="666">
        <v>350.88</v>
      </c>
    </row>
    <row r="306" spans="1:14" ht="14.4" customHeight="1" x14ac:dyDescent="0.3">
      <c r="A306" s="661" t="s">
        <v>521</v>
      </c>
      <c r="B306" s="662" t="s">
        <v>2285</v>
      </c>
      <c r="C306" s="663" t="s">
        <v>531</v>
      </c>
      <c r="D306" s="664" t="s">
        <v>2287</v>
      </c>
      <c r="E306" s="663" t="s">
        <v>549</v>
      </c>
      <c r="F306" s="664" t="s">
        <v>2292</v>
      </c>
      <c r="G306" s="663" t="s">
        <v>550</v>
      </c>
      <c r="H306" s="663" t="s">
        <v>1545</v>
      </c>
      <c r="I306" s="663" t="s">
        <v>1545</v>
      </c>
      <c r="J306" s="663" t="s">
        <v>1546</v>
      </c>
      <c r="K306" s="663" t="s">
        <v>735</v>
      </c>
      <c r="L306" s="665">
        <v>62.2098084740243</v>
      </c>
      <c r="M306" s="665">
        <v>9</v>
      </c>
      <c r="N306" s="666">
        <v>559.88827626621867</v>
      </c>
    </row>
    <row r="307" spans="1:14" ht="14.4" customHeight="1" x14ac:dyDescent="0.3">
      <c r="A307" s="661" t="s">
        <v>521</v>
      </c>
      <c r="B307" s="662" t="s">
        <v>2285</v>
      </c>
      <c r="C307" s="663" t="s">
        <v>531</v>
      </c>
      <c r="D307" s="664" t="s">
        <v>2287</v>
      </c>
      <c r="E307" s="663" t="s">
        <v>549</v>
      </c>
      <c r="F307" s="664" t="s">
        <v>2292</v>
      </c>
      <c r="G307" s="663" t="s">
        <v>550</v>
      </c>
      <c r="H307" s="663" t="s">
        <v>1547</v>
      </c>
      <c r="I307" s="663" t="s">
        <v>1547</v>
      </c>
      <c r="J307" s="663" t="s">
        <v>1548</v>
      </c>
      <c r="K307" s="663" t="s">
        <v>1549</v>
      </c>
      <c r="L307" s="665">
        <v>124.2</v>
      </c>
      <c r="M307" s="665">
        <v>1</v>
      </c>
      <c r="N307" s="666">
        <v>124.2</v>
      </c>
    </row>
    <row r="308" spans="1:14" ht="14.4" customHeight="1" x14ac:dyDescent="0.3">
      <c r="A308" s="661" t="s">
        <v>521</v>
      </c>
      <c r="B308" s="662" t="s">
        <v>2285</v>
      </c>
      <c r="C308" s="663" t="s">
        <v>531</v>
      </c>
      <c r="D308" s="664" t="s">
        <v>2287</v>
      </c>
      <c r="E308" s="663" t="s">
        <v>549</v>
      </c>
      <c r="F308" s="664" t="s">
        <v>2292</v>
      </c>
      <c r="G308" s="663" t="s">
        <v>550</v>
      </c>
      <c r="H308" s="663" t="s">
        <v>1550</v>
      </c>
      <c r="I308" s="663" t="s">
        <v>1550</v>
      </c>
      <c r="J308" s="663" t="s">
        <v>1551</v>
      </c>
      <c r="K308" s="663" t="s">
        <v>1552</v>
      </c>
      <c r="L308" s="665">
        <v>199.97981402923114</v>
      </c>
      <c r="M308" s="665">
        <v>117</v>
      </c>
      <c r="N308" s="666">
        <v>23397.638241420042</v>
      </c>
    </row>
    <row r="309" spans="1:14" ht="14.4" customHeight="1" x14ac:dyDescent="0.3">
      <c r="A309" s="661" t="s">
        <v>521</v>
      </c>
      <c r="B309" s="662" t="s">
        <v>2285</v>
      </c>
      <c r="C309" s="663" t="s">
        <v>531</v>
      </c>
      <c r="D309" s="664" t="s">
        <v>2287</v>
      </c>
      <c r="E309" s="663" t="s">
        <v>549</v>
      </c>
      <c r="F309" s="664" t="s">
        <v>2292</v>
      </c>
      <c r="G309" s="663" t="s">
        <v>550</v>
      </c>
      <c r="H309" s="663" t="s">
        <v>1553</v>
      </c>
      <c r="I309" s="663" t="s">
        <v>1553</v>
      </c>
      <c r="J309" s="663" t="s">
        <v>1554</v>
      </c>
      <c r="K309" s="663" t="s">
        <v>1555</v>
      </c>
      <c r="L309" s="665">
        <v>73.10000000000008</v>
      </c>
      <c r="M309" s="665">
        <v>1</v>
      </c>
      <c r="N309" s="666">
        <v>73.10000000000008</v>
      </c>
    </row>
    <row r="310" spans="1:14" ht="14.4" customHeight="1" x14ac:dyDescent="0.3">
      <c r="A310" s="661" t="s">
        <v>521</v>
      </c>
      <c r="B310" s="662" t="s">
        <v>2285</v>
      </c>
      <c r="C310" s="663" t="s">
        <v>531</v>
      </c>
      <c r="D310" s="664" t="s">
        <v>2287</v>
      </c>
      <c r="E310" s="663" t="s">
        <v>549</v>
      </c>
      <c r="F310" s="664" t="s">
        <v>2292</v>
      </c>
      <c r="G310" s="663" t="s">
        <v>550</v>
      </c>
      <c r="H310" s="663" t="s">
        <v>1556</v>
      </c>
      <c r="I310" s="663" t="s">
        <v>1557</v>
      </c>
      <c r="J310" s="663" t="s">
        <v>1246</v>
      </c>
      <c r="K310" s="663" t="s">
        <v>1558</v>
      </c>
      <c r="L310" s="665">
        <v>138.90758824244318</v>
      </c>
      <c r="M310" s="665">
        <v>3</v>
      </c>
      <c r="N310" s="666">
        <v>416.72276472732955</v>
      </c>
    </row>
    <row r="311" spans="1:14" ht="14.4" customHeight="1" x14ac:dyDescent="0.3">
      <c r="A311" s="661" t="s">
        <v>521</v>
      </c>
      <c r="B311" s="662" t="s">
        <v>2285</v>
      </c>
      <c r="C311" s="663" t="s">
        <v>531</v>
      </c>
      <c r="D311" s="664" t="s">
        <v>2287</v>
      </c>
      <c r="E311" s="663" t="s">
        <v>549</v>
      </c>
      <c r="F311" s="664" t="s">
        <v>2292</v>
      </c>
      <c r="G311" s="663" t="s">
        <v>550</v>
      </c>
      <c r="H311" s="663" t="s">
        <v>1559</v>
      </c>
      <c r="I311" s="663" t="s">
        <v>1559</v>
      </c>
      <c r="J311" s="663" t="s">
        <v>1435</v>
      </c>
      <c r="K311" s="663" t="s">
        <v>1560</v>
      </c>
      <c r="L311" s="665">
        <v>622.12610827907747</v>
      </c>
      <c r="M311" s="665">
        <v>154</v>
      </c>
      <c r="N311" s="666">
        <v>95807.420674977926</v>
      </c>
    </row>
    <row r="312" spans="1:14" ht="14.4" customHeight="1" x14ac:dyDescent="0.3">
      <c r="A312" s="661" t="s">
        <v>521</v>
      </c>
      <c r="B312" s="662" t="s">
        <v>2285</v>
      </c>
      <c r="C312" s="663" t="s">
        <v>531</v>
      </c>
      <c r="D312" s="664" t="s">
        <v>2287</v>
      </c>
      <c r="E312" s="663" t="s">
        <v>549</v>
      </c>
      <c r="F312" s="664" t="s">
        <v>2292</v>
      </c>
      <c r="G312" s="663" t="s">
        <v>550</v>
      </c>
      <c r="H312" s="663" t="s">
        <v>1561</v>
      </c>
      <c r="I312" s="663" t="s">
        <v>1561</v>
      </c>
      <c r="J312" s="663" t="s">
        <v>1562</v>
      </c>
      <c r="K312" s="663" t="s">
        <v>1563</v>
      </c>
      <c r="L312" s="665">
        <v>372.798452759204</v>
      </c>
      <c r="M312" s="665">
        <v>80</v>
      </c>
      <c r="N312" s="666">
        <v>29823.876220736318</v>
      </c>
    </row>
    <row r="313" spans="1:14" ht="14.4" customHeight="1" x14ac:dyDescent="0.3">
      <c r="A313" s="661" t="s">
        <v>521</v>
      </c>
      <c r="B313" s="662" t="s">
        <v>2285</v>
      </c>
      <c r="C313" s="663" t="s">
        <v>531</v>
      </c>
      <c r="D313" s="664" t="s">
        <v>2287</v>
      </c>
      <c r="E313" s="663" t="s">
        <v>549</v>
      </c>
      <c r="F313" s="664" t="s">
        <v>2292</v>
      </c>
      <c r="G313" s="663" t="s">
        <v>550</v>
      </c>
      <c r="H313" s="663" t="s">
        <v>1564</v>
      </c>
      <c r="I313" s="663" t="s">
        <v>1564</v>
      </c>
      <c r="J313" s="663" t="s">
        <v>1565</v>
      </c>
      <c r="K313" s="663" t="s">
        <v>1566</v>
      </c>
      <c r="L313" s="665">
        <v>72.45</v>
      </c>
      <c r="M313" s="665">
        <v>1</v>
      </c>
      <c r="N313" s="666">
        <v>72.45</v>
      </c>
    </row>
    <row r="314" spans="1:14" ht="14.4" customHeight="1" x14ac:dyDescent="0.3">
      <c r="A314" s="661" t="s">
        <v>521</v>
      </c>
      <c r="B314" s="662" t="s">
        <v>2285</v>
      </c>
      <c r="C314" s="663" t="s">
        <v>531</v>
      </c>
      <c r="D314" s="664" t="s">
        <v>2287</v>
      </c>
      <c r="E314" s="663" t="s">
        <v>549</v>
      </c>
      <c r="F314" s="664" t="s">
        <v>2292</v>
      </c>
      <c r="G314" s="663" t="s">
        <v>550</v>
      </c>
      <c r="H314" s="663" t="s">
        <v>1567</v>
      </c>
      <c r="I314" s="663" t="s">
        <v>1567</v>
      </c>
      <c r="J314" s="663" t="s">
        <v>1568</v>
      </c>
      <c r="K314" s="663" t="s">
        <v>1569</v>
      </c>
      <c r="L314" s="665">
        <v>63.419999999999995</v>
      </c>
      <c r="M314" s="665">
        <v>3</v>
      </c>
      <c r="N314" s="666">
        <v>190.26</v>
      </c>
    </row>
    <row r="315" spans="1:14" ht="14.4" customHeight="1" x14ac:dyDescent="0.3">
      <c r="A315" s="661" t="s">
        <v>521</v>
      </c>
      <c r="B315" s="662" t="s">
        <v>2285</v>
      </c>
      <c r="C315" s="663" t="s">
        <v>531</v>
      </c>
      <c r="D315" s="664" t="s">
        <v>2287</v>
      </c>
      <c r="E315" s="663" t="s">
        <v>549</v>
      </c>
      <c r="F315" s="664" t="s">
        <v>2292</v>
      </c>
      <c r="G315" s="663" t="s">
        <v>550</v>
      </c>
      <c r="H315" s="663" t="s">
        <v>1570</v>
      </c>
      <c r="I315" s="663" t="s">
        <v>663</v>
      </c>
      <c r="J315" s="663" t="s">
        <v>1571</v>
      </c>
      <c r="K315" s="663"/>
      <c r="L315" s="665">
        <v>252.38462884380581</v>
      </c>
      <c r="M315" s="665">
        <v>2</v>
      </c>
      <c r="N315" s="666">
        <v>504.76925768761163</v>
      </c>
    </row>
    <row r="316" spans="1:14" ht="14.4" customHeight="1" x14ac:dyDescent="0.3">
      <c r="A316" s="661" t="s">
        <v>521</v>
      </c>
      <c r="B316" s="662" t="s">
        <v>2285</v>
      </c>
      <c r="C316" s="663" t="s">
        <v>531</v>
      </c>
      <c r="D316" s="664" t="s">
        <v>2287</v>
      </c>
      <c r="E316" s="663" t="s">
        <v>549</v>
      </c>
      <c r="F316" s="664" t="s">
        <v>2292</v>
      </c>
      <c r="G316" s="663" t="s">
        <v>550</v>
      </c>
      <c r="H316" s="663" t="s">
        <v>1572</v>
      </c>
      <c r="I316" s="663" t="s">
        <v>594</v>
      </c>
      <c r="J316" s="663" t="s">
        <v>1573</v>
      </c>
      <c r="K316" s="663"/>
      <c r="L316" s="665">
        <v>27085.25</v>
      </c>
      <c r="M316" s="665">
        <v>2</v>
      </c>
      <c r="N316" s="666">
        <v>54170.5</v>
      </c>
    </row>
    <row r="317" spans="1:14" ht="14.4" customHeight="1" x14ac:dyDescent="0.3">
      <c r="A317" s="661" t="s">
        <v>521</v>
      </c>
      <c r="B317" s="662" t="s">
        <v>2285</v>
      </c>
      <c r="C317" s="663" t="s">
        <v>531</v>
      </c>
      <c r="D317" s="664" t="s">
        <v>2287</v>
      </c>
      <c r="E317" s="663" t="s">
        <v>549</v>
      </c>
      <c r="F317" s="664" t="s">
        <v>2292</v>
      </c>
      <c r="G317" s="663" t="s">
        <v>550</v>
      </c>
      <c r="H317" s="663" t="s">
        <v>1574</v>
      </c>
      <c r="I317" s="663" t="s">
        <v>594</v>
      </c>
      <c r="J317" s="663" t="s">
        <v>1575</v>
      </c>
      <c r="K317" s="663"/>
      <c r="L317" s="665">
        <v>62.779609872793813</v>
      </c>
      <c r="M317" s="665">
        <v>15</v>
      </c>
      <c r="N317" s="666">
        <v>941.69414809190721</v>
      </c>
    </row>
    <row r="318" spans="1:14" ht="14.4" customHeight="1" x14ac:dyDescent="0.3">
      <c r="A318" s="661" t="s">
        <v>521</v>
      </c>
      <c r="B318" s="662" t="s">
        <v>2285</v>
      </c>
      <c r="C318" s="663" t="s">
        <v>531</v>
      </c>
      <c r="D318" s="664" t="s">
        <v>2287</v>
      </c>
      <c r="E318" s="663" t="s">
        <v>549</v>
      </c>
      <c r="F318" s="664" t="s">
        <v>2292</v>
      </c>
      <c r="G318" s="663" t="s">
        <v>550</v>
      </c>
      <c r="H318" s="663" t="s">
        <v>1576</v>
      </c>
      <c r="I318" s="663" t="s">
        <v>594</v>
      </c>
      <c r="J318" s="663" t="s">
        <v>1577</v>
      </c>
      <c r="K318" s="663"/>
      <c r="L318" s="665">
        <v>583.9219342802686</v>
      </c>
      <c r="M318" s="665">
        <v>3</v>
      </c>
      <c r="N318" s="666">
        <v>1751.7658028408059</v>
      </c>
    </row>
    <row r="319" spans="1:14" ht="14.4" customHeight="1" x14ac:dyDescent="0.3">
      <c r="A319" s="661" t="s">
        <v>521</v>
      </c>
      <c r="B319" s="662" t="s">
        <v>2285</v>
      </c>
      <c r="C319" s="663" t="s">
        <v>531</v>
      </c>
      <c r="D319" s="664" t="s">
        <v>2287</v>
      </c>
      <c r="E319" s="663" t="s">
        <v>549</v>
      </c>
      <c r="F319" s="664" t="s">
        <v>2292</v>
      </c>
      <c r="G319" s="663" t="s">
        <v>550</v>
      </c>
      <c r="H319" s="663" t="s">
        <v>1578</v>
      </c>
      <c r="I319" s="663" t="s">
        <v>1578</v>
      </c>
      <c r="J319" s="663" t="s">
        <v>1579</v>
      </c>
      <c r="K319" s="663" t="s">
        <v>1580</v>
      </c>
      <c r="L319" s="665">
        <v>169.78999999999996</v>
      </c>
      <c r="M319" s="665">
        <v>6</v>
      </c>
      <c r="N319" s="666">
        <v>1018.7399999999998</v>
      </c>
    </row>
    <row r="320" spans="1:14" ht="14.4" customHeight="1" x14ac:dyDescent="0.3">
      <c r="A320" s="661" t="s">
        <v>521</v>
      </c>
      <c r="B320" s="662" t="s">
        <v>2285</v>
      </c>
      <c r="C320" s="663" t="s">
        <v>531</v>
      </c>
      <c r="D320" s="664" t="s">
        <v>2287</v>
      </c>
      <c r="E320" s="663" t="s">
        <v>549</v>
      </c>
      <c r="F320" s="664" t="s">
        <v>2292</v>
      </c>
      <c r="G320" s="663" t="s">
        <v>550</v>
      </c>
      <c r="H320" s="663" t="s">
        <v>1581</v>
      </c>
      <c r="I320" s="663" t="s">
        <v>663</v>
      </c>
      <c r="J320" s="663" t="s">
        <v>1582</v>
      </c>
      <c r="K320" s="663" t="s">
        <v>1583</v>
      </c>
      <c r="L320" s="665">
        <v>255.8234607512631</v>
      </c>
      <c r="M320" s="665">
        <v>2</v>
      </c>
      <c r="N320" s="666">
        <v>511.6469215025262</v>
      </c>
    </row>
    <row r="321" spans="1:14" ht="14.4" customHeight="1" x14ac:dyDescent="0.3">
      <c r="A321" s="661" t="s">
        <v>521</v>
      </c>
      <c r="B321" s="662" t="s">
        <v>2285</v>
      </c>
      <c r="C321" s="663" t="s">
        <v>531</v>
      </c>
      <c r="D321" s="664" t="s">
        <v>2287</v>
      </c>
      <c r="E321" s="663" t="s">
        <v>549</v>
      </c>
      <c r="F321" s="664" t="s">
        <v>2292</v>
      </c>
      <c r="G321" s="663" t="s">
        <v>550</v>
      </c>
      <c r="H321" s="663" t="s">
        <v>1584</v>
      </c>
      <c r="I321" s="663" t="s">
        <v>594</v>
      </c>
      <c r="J321" s="663" t="s">
        <v>1585</v>
      </c>
      <c r="K321" s="663"/>
      <c r="L321" s="665">
        <v>112.14999999999999</v>
      </c>
      <c r="M321" s="665">
        <v>2</v>
      </c>
      <c r="N321" s="666">
        <v>224.29999999999998</v>
      </c>
    </row>
    <row r="322" spans="1:14" ht="14.4" customHeight="1" x14ac:dyDescent="0.3">
      <c r="A322" s="661" t="s">
        <v>521</v>
      </c>
      <c r="B322" s="662" t="s">
        <v>2285</v>
      </c>
      <c r="C322" s="663" t="s">
        <v>531</v>
      </c>
      <c r="D322" s="664" t="s">
        <v>2287</v>
      </c>
      <c r="E322" s="663" t="s">
        <v>549</v>
      </c>
      <c r="F322" s="664" t="s">
        <v>2292</v>
      </c>
      <c r="G322" s="663" t="s">
        <v>550</v>
      </c>
      <c r="H322" s="663" t="s">
        <v>1586</v>
      </c>
      <c r="I322" s="663" t="s">
        <v>1586</v>
      </c>
      <c r="J322" s="663" t="s">
        <v>1587</v>
      </c>
      <c r="K322" s="663" t="s">
        <v>1588</v>
      </c>
      <c r="L322" s="665">
        <v>31.01</v>
      </c>
      <c r="M322" s="665">
        <v>1</v>
      </c>
      <c r="N322" s="666">
        <v>31.01</v>
      </c>
    </row>
    <row r="323" spans="1:14" ht="14.4" customHeight="1" x14ac:dyDescent="0.3">
      <c r="A323" s="661" t="s">
        <v>521</v>
      </c>
      <c r="B323" s="662" t="s">
        <v>2285</v>
      </c>
      <c r="C323" s="663" t="s">
        <v>531</v>
      </c>
      <c r="D323" s="664" t="s">
        <v>2287</v>
      </c>
      <c r="E323" s="663" t="s">
        <v>549</v>
      </c>
      <c r="F323" s="664" t="s">
        <v>2292</v>
      </c>
      <c r="G323" s="663" t="s">
        <v>550</v>
      </c>
      <c r="H323" s="663" t="s">
        <v>1589</v>
      </c>
      <c r="I323" s="663" t="s">
        <v>663</v>
      </c>
      <c r="J323" s="663" t="s">
        <v>1590</v>
      </c>
      <c r="K323" s="663" t="s">
        <v>1591</v>
      </c>
      <c r="L323" s="665">
        <v>262.12059229558423</v>
      </c>
      <c r="M323" s="665">
        <v>1</v>
      </c>
      <c r="N323" s="666">
        <v>262.12059229558423</v>
      </c>
    </row>
    <row r="324" spans="1:14" ht="14.4" customHeight="1" x14ac:dyDescent="0.3">
      <c r="A324" s="661" t="s">
        <v>521</v>
      </c>
      <c r="B324" s="662" t="s">
        <v>2285</v>
      </c>
      <c r="C324" s="663" t="s">
        <v>531</v>
      </c>
      <c r="D324" s="664" t="s">
        <v>2287</v>
      </c>
      <c r="E324" s="663" t="s">
        <v>549</v>
      </c>
      <c r="F324" s="664" t="s">
        <v>2292</v>
      </c>
      <c r="G324" s="663" t="s">
        <v>550</v>
      </c>
      <c r="H324" s="663" t="s">
        <v>1592</v>
      </c>
      <c r="I324" s="663" t="s">
        <v>594</v>
      </c>
      <c r="J324" s="663" t="s">
        <v>1593</v>
      </c>
      <c r="K324" s="663"/>
      <c r="L324" s="665">
        <v>26.21</v>
      </c>
      <c r="M324" s="665">
        <v>10</v>
      </c>
      <c r="N324" s="666">
        <v>262.10000000000002</v>
      </c>
    </row>
    <row r="325" spans="1:14" ht="14.4" customHeight="1" x14ac:dyDescent="0.3">
      <c r="A325" s="661" t="s">
        <v>521</v>
      </c>
      <c r="B325" s="662" t="s">
        <v>2285</v>
      </c>
      <c r="C325" s="663" t="s">
        <v>531</v>
      </c>
      <c r="D325" s="664" t="s">
        <v>2287</v>
      </c>
      <c r="E325" s="663" t="s">
        <v>549</v>
      </c>
      <c r="F325" s="664" t="s">
        <v>2292</v>
      </c>
      <c r="G325" s="663" t="s">
        <v>550</v>
      </c>
      <c r="H325" s="663" t="s">
        <v>1594</v>
      </c>
      <c r="I325" s="663" t="s">
        <v>1594</v>
      </c>
      <c r="J325" s="663" t="s">
        <v>1595</v>
      </c>
      <c r="K325" s="663" t="s">
        <v>916</v>
      </c>
      <c r="L325" s="665">
        <v>49.640000000000015</v>
      </c>
      <c r="M325" s="665">
        <v>2</v>
      </c>
      <c r="N325" s="666">
        <v>99.28000000000003</v>
      </c>
    </row>
    <row r="326" spans="1:14" ht="14.4" customHeight="1" x14ac:dyDescent="0.3">
      <c r="A326" s="661" t="s">
        <v>521</v>
      </c>
      <c r="B326" s="662" t="s">
        <v>2285</v>
      </c>
      <c r="C326" s="663" t="s">
        <v>531</v>
      </c>
      <c r="D326" s="664" t="s">
        <v>2287</v>
      </c>
      <c r="E326" s="663" t="s">
        <v>549</v>
      </c>
      <c r="F326" s="664" t="s">
        <v>2292</v>
      </c>
      <c r="G326" s="663" t="s">
        <v>550</v>
      </c>
      <c r="H326" s="663" t="s">
        <v>1596</v>
      </c>
      <c r="I326" s="663" t="s">
        <v>594</v>
      </c>
      <c r="J326" s="663" t="s">
        <v>1597</v>
      </c>
      <c r="K326" s="663"/>
      <c r="L326" s="665">
        <v>154.83833333333331</v>
      </c>
      <c r="M326" s="665">
        <v>12</v>
      </c>
      <c r="N326" s="666">
        <v>1858.0599999999997</v>
      </c>
    </row>
    <row r="327" spans="1:14" ht="14.4" customHeight="1" x14ac:dyDescent="0.3">
      <c r="A327" s="661" t="s">
        <v>521</v>
      </c>
      <c r="B327" s="662" t="s">
        <v>2285</v>
      </c>
      <c r="C327" s="663" t="s">
        <v>531</v>
      </c>
      <c r="D327" s="664" t="s">
        <v>2287</v>
      </c>
      <c r="E327" s="663" t="s">
        <v>549</v>
      </c>
      <c r="F327" s="664" t="s">
        <v>2292</v>
      </c>
      <c r="G327" s="663" t="s">
        <v>550</v>
      </c>
      <c r="H327" s="663" t="s">
        <v>1598</v>
      </c>
      <c r="I327" s="663" t="s">
        <v>1598</v>
      </c>
      <c r="J327" s="663" t="s">
        <v>1599</v>
      </c>
      <c r="K327" s="663" t="s">
        <v>1600</v>
      </c>
      <c r="L327" s="665">
        <v>1359.347857142857</v>
      </c>
      <c r="M327" s="665">
        <v>14</v>
      </c>
      <c r="N327" s="666">
        <v>19030.87</v>
      </c>
    </row>
    <row r="328" spans="1:14" ht="14.4" customHeight="1" x14ac:dyDescent="0.3">
      <c r="A328" s="661" t="s">
        <v>521</v>
      </c>
      <c r="B328" s="662" t="s">
        <v>2285</v>
      </c>
      <c r="C328" s="663" t="s">
        <v>531</v>
      </c>
      <c r="D328" s="664" t="s">
        <v>2287</v>
      </c>
      <c r="E328" s="663" t="s">
        <v>549</v>
      </c>
      <c r="F328" s="664" t="s">
        <v>2292</v>
      </c>
      <c r="G328" s="663" t="s">
        <v>550</v>
      </c>
      <c r="H328" s="663" t="s">
        <v>1601</v>
      </c>
      <c r="I328" s="663" t="s">
        <v>594</v>
      </c>
      <c r="J328" s="663" t="s">
        <v>1602</v>
      </c>
      <c r="K328" s="663" t="s">
        <v>1603</v>
      </c>
      <c r="L328" s="665">
        <v>42.670001460093012</v>
      </c>
      <c r="M328" s="665">
        <v>2</v>
      </c>
      <c r="N328" s="666">
        <v>85.340002920186024</v>
      </c>
    </row>
    <row r="329" spans="1:14" ht="14.4" customHeight="1" x14ac:dyDescent="0.3">
      <c r="A329" s="661" t="s">
        <v>521</v>
      </c>
      <c r="B329" s="662" t="s">
        <v>2285</v>
      </c>
      <c r="C329" s="663" t="s">
        <v>531</v>
      </c>
      <c r="D329" s="664" t="s">
        <v>2287</v>
      </c>
      <c r="E329" s="663" t="s">
        <v>549</v>
      </c>
      <c r="F329" s="664" t="s">
        <v>2292</v>
      </c>
      <c r="G329" s="663" t="s">
        <v>550</v>
      </c>
      <c r="H329" s="663" t="s">
        <v>1604</v>
      </c>
      <c r="I329" s="663" t="s">
        <v>594</v>
      </c>
      <c r="J329" s="663" t="s">
        <v>1605</v>
      </c>
      <c r="K329" s="663"/>
      <c r="L329" s="665">
        <v>7514.6975000000002</v>
      </c>
      <c r="M329" s="665">
        <v>8</v>
      </c>
      <c r="N329" s="666">
        <v>60117.58</v>
      </c>
    </row>
    <row r="330" spans="1:14" ht="14.4" customHeight="1" x14ac:dyDescent="0.3">
      <c r="A330" s="661" t="s">
        <v>521</v>
      </c>
      <c r="B330" s="662" t="s">
        <v>2285</v>
      </c>
      <c r="C330" s="663" t="s">
        <v>531</v>
      </c>
      <c r="D330" s="664" t="s">
        <v>2287</v>
      </c>
      <c r="E330" s="663" t="s">
        <v>549</v>
      </c>
      <c r="F330" s="664" t="s">
        <v>2292</v>
      </c>
      <c r="G330" s="663" t="s">
        <v>550</v>
      </c>
      <c r="H330" s="663" t="s">
        <v>1606</v>
      </c>
      <c r="I330" s="663" t="s">
        <v>1606</v>
      </c>
      <c r="J330" s="663" t="s">
        <v>629</v>
      </c>
      <c r="K330" s="663" t="s">
        <v>1607</v>
      </c>
      <c r="L330" s="665">
        <v>3787.29</v>
      </c>
      <c r="M330" s="665">
        <v>1</v>
      </c>
      <c r="N330" s="666">
        <v>3787.29</v>
      </c>
    </row>
    <row r="331" spans="1:14" ht="14.4" customHeight="1" x14ac:dyDescent="0.3">
      <c r="A331" s="661" t="s">
        <v>521</v>
      </c>
      <c r="B331" s="662" t="s">
        <v>2285</v>
      </c>
      <c r="C331" s="663" t="s">
        <v>531</v>
      </c>
      <c r="D331" s="664" t="s">
        <v>2287</v>
      </c>
      <c r="E331" s="663" t="s">
        <v>549</v>
      </c>
      <c r="F331" s="664" t="s">
        <v>2292</v>
      </c>
      <c r="G331" s="663" t="s">
        <v>550</v>
      </c>
      <c r="H331" s="663" t="s">
        <v>1608</v>
      </c>
      <c r="I331" s="663" t="s">
        <v>1608</v>
      </c>
      <c r="J331" s="663" t="s">
        <v>1609</v>
      </c>
      <c r="K331" s="663" t="s">
        <v>1610</v>
      </c>
      <c r="L331" s="665">
        <v>105.62000000000003</v>
      </c>
      <c r="M331" s="665">
        <v>1</v>
      </c>
      <c r="N331" s="666">
        <v>105.62000000000003</v>
      </c>
    </row>
    <row r="332" spans="1:14" ht="14.4" customHeight="1" x14ac:dyDescent="0.3">
      <c r="A332" s="661" t="s">
        <v>521</v>
      </c>
      <c r="B332" s="662" t="s">
        <v>2285</v>
      </c>
      <c r="C332" s="663" t="s">
        <v>531</v>
      </c>
      <c r="D332" s="664" t="s">
        <v>2287</v>
      </c>
      <c r="E332" s="663" t="s">
        <v>549</v>
      </c>
      <c r="F332" s="664" t="s">
        <v>2292</v>
      </c>
      <c r="G332" s="663" t="s">
        <v>550</v>
      </c>
      <c r="H332" s="663" t="s">
        <v>1611</v>
      </c>
      <c r="I332" s="663" t="s">
        <v>594</v>
      </c>
      <c r="J332" s="663" t="s">
        <v>1612</v>
      </c>
      <c r="K332" s="663"/>
      <c r="L332" s="665">
        <v>82</v>
      </c>
      <c r="M332" s="665">
        <v>12</v>
      </c>
      <c r="N332" s="666">
        <v>984</v>
      </c>
    </row>
    <row r="333" spans="1:14" ht="14.4" customHeight="1" x14ac:dyDescent="0.3">
      <c r="A333" s="661" t="s">
        <v>521</v>
      </c>
      <c r="B333" s="662" t="s">
        <v>2285</v>
      </c>
      <c r="C333" s="663" t="s">
        <v>531</v>
      </c>
      <c r="D333" s="664" t="s">
        <v>2287</v>
      </c>
      <c r="E333" s="663" t="s">
        <v>549</v>
      </c>
      <c r="F333" s="664" t="s">
        <v>2292</v>
      </c>
      <c r="G333" s="663" t="s">
        <v>602</v>
      </c>
      <c r="H333" s="663" t="s">
        <v>1613</v>
      </c>
      <c r="I333" s="663" t="s">
        <v>1613</v>
      </c>
      <c r="J333" s="663" t="s">
        <v>1614</v>
      </c>
      <c r="K333" s="663" t="s">
        <v>1615</v>
      </c>
      <c r="L333" s="665">
        <v>14.88</v>
      </c>
      <c r="M333" s="665">
        <v>1</v>
      </c>
      <c r="N333" s="666">
        <v>14.88</v>
      </c>
    </row>
    <row r="334" spans="1:14" ht="14.4" customHeight="1" x14ac:dyDescent="0.3">
      <c r="A334" s="661" t="s">
        <v>521</v>
      </c>
      <c r="B334" s="662" t="s">
        <v>2285</v>
      </c>
      <c r="C334" s="663" t="s">
        <v>531</v>
      </c>
      <c r="D334" s="664" t="s">
        <v>2287</v>
      </c>
      <c r="E334" s="663" t="s">
        <v>549</v>
      </c>
      <c r="F334" s="664" t="s">
        <v>2292</v>
      </c>
      <c r="G334" s="663" t="s">
        <v>602</v>
      </c>
      <c r="H334" s="663" t="s">
        <v>603</v>
      </c>
      <c r="I334" s="663" t="s">
        <v>604</v>
      </c>
      <c r="J334" s="663" t="s">
        <v>605</v>
      </c>
      <c r="K334" s="663" t="s">
        <v>606</v>
      </c>
      <c r="L334" s="665">
        <v>34.75</v>
      </c>
      <c r="M334" s="665">
        <v>215</v>
      </c>
      <c r="N334" s="666">
        <v>7471.25</v>
      </c>
    </row>
    <row r="335" spans="1:14" ht="14.4" customHeight="1" x14ac:dyDescent="0.3">
      <c r="A335" s="661" t="s">
        <v>521</v>
      </c>
      <c r="B335" s="662" t="s">
        <v>2285</v>
      </c>
      <c r="C335" s="663" t="s">
        <v>531</v>
      </c>
      <c r="D335" s="664" t="s">
        <v>2287</v>
      </c>
      <c r="E335" s="663" t="s">
        <v>549</v>
      </c>
      <c r="F335" s="664" t="s">
        <v>2292</v>
      </c>
      <c r="G335" s="663" t="s">
        <v>602</v>
      </c>
      <c r="H335" s="663" t="s">
        <v>1616</v>
      </c>
      <c r="I335" s="663" t="s">
        <v>1617</v>
      </c>
      <c r="J335" s="663" t="s">
        <v>1618</v>
      </c>
      <c r="K335" s="663" t="s">
        <v>1619</v>
      </c>
      <c r="L335" s="665">
        <v>45.189928738307103</v>
      </c>
      <c r="M335" s="665">
        <v>9</v>
      </c>
      <c r="N335" s="666">
        <v>406.70935864476394</v>
      </c>
    </row>
    <row r="336" spans="1:14" ht="14.4" customHeight="1" x14ac:dyDescent="0.3">
      <c r="A336" s="661" t="s">
        <v>521</v>
      </c>
      <c r="B336" s="662" t="s">
        <v>2285</v>
      </c>
      <c r="C336" s="663" t="s">
        <v>531</v>
      </c>
      <c r="D336" s="664" t="s">
        <v>2287</v>
      </c>
      <c r="E336" s="663" t="s">
        <v>549</v>
      </c>
      <c r="F336" s="664" t="s">
        <v>2292</v>
      </c>
      <c r="G336" s="663" t="s">
        <v>602</v>
      </c>
      <c r="H336" s="663" t="s">
        <v>1620</v>
      </c>
      <c r="I336" s="663" t="s">
        <v>1621</v>
      </c>
      <c r="J336" s="663" t="s">
        <v>1622</v>
      </c>
      <c r="K336" s="663" t="s">
        <v>1623</v>
      </c>
      <c r="L336" s="665">
        <v>3300</v>
      </c>
      <c r="M336" s="665">
        <v>1</v>
      </c>
      <c r="N336" s="666">
        <v>3300</v>
      </c>
    </row>
    <row r="337" spans="1:14" ht="14.4" customHeight="1" x14ac:dyDescent="0.3">
      <c r="A337" s="661" t="s">
        <v>521</v>
      </c>
      <c r="B337" s="662" t="s">
        <v>2285</v>
      </c>
      <c r="C337" s="663" t="s">
        <v>531</v>
      </c>
      <c r="D337" s="664" t="s">
        <v>2287</v>
      </c>
      <c r="E337" s="663" t="s">
        <v>549</v>
      </c>
      <c r="F337" s="664" t="s">
        <v>2292</v>
      </c>
      <c r="G337" s="663" t="s">
        <v>602</v>
      </c>
      <c r="H337" s="663" t="s">
        <v>1624</v>
      </c>
      <c r="I337" s="663" t="s">
        <v>1625</v>
      </c>
      <c r="J337" s="663" t="s">
        <v>1626</v>
      </c>
      <c r="K337" s="663" t="s">
        <v>1627</v>
      </c>
      <c r="L337" s="665">
        <v>79.1297840398245</v>
      </c>
      <c r="M337" s="665">
        <v>20</v>
      </c>
      <c r="N337" s="666">
        <v>1582.5956807964899</v>
      </c>
    </row>
    <row r="338" spans="1:14" ht="14.4" customHeight="1" x14ac:dyDescent="0.3">
      <c r="A338" s="661" t="s">
        <v>521</v>
      </c>
      <c r="B338" s="662" t="s">
        <v>2285</v>
      </c>
      <c r="C338" s="663" t="s">
        <v>531</v>
      </c>
      <c r="D338" s="664" t="s">
        <v>2287</v>
      </c>
      <c r="E338" s="663" t="s">
        <v>549</v>
      </c>
      <c r="F338" s="664" t="s">
        <v>2292</v>
      </c>
      <c r="G338" s="663" t="s">
        <v>602</v>
      </c>
      <c r="H338" s="663" t="s">
        <v>1628</v>
      </c>
      <c r="I338" s="663" t="s">
        <v>1628</v>
      </c>
      <c r="J338" s="663" t="s">
        <v>1629</v>
      </c>
      <c r="K338" s="663" t="s">
        <v>1630</v>
      </c>
      <c r="L338" s="665">
        <v>63.828571428571458</v>
      </c>
      <c r="M338" s="665">
        <v>7</v>
      </c>
      <c r="N338" s="666">
        <v>446.80000000000018</v>
      </c>
    </row>
    <row r="339" spans="1:14" ht="14.4" customHeight="1" x14ac:dyDescent="0.3">
      <c r="A339" s="661" t="s">
        <v>521</v>
      </c>
      <c r="B339" s="662" t="s">
        <v>2285</v>
      </c>
      <c r="C339" s="663" t="s">
        <v>531</v>
      </c>
      <c r="D339" s="664" t="s">
        <v>2287</v>
      </c>
      <c r="E339" s="663" t="s">
        <v>549</v>
      </c>
      <c r="F339" s="664" t="s">
        <v>2292</v>
      </c>
      <c r="G339" s="663" t="s">
        <v>602</v>
      </c>
      <c r="H339" s="663" t="s">
        <v>1631</v>
      </c>
      <c r="I339" s="663" t="s">
        <v>1632</v>
      </c>
      <c r="J339" s="663" t="s">
        <v>1633</v>
      </c>
      <c r="K339" s="663" t="s">
        <v>1634</v>
      </c>
      <c r="L339" s="665">
        <v>322.49</v>
      </c>
      <c r="M339" s="665">
        <v>1</v>
      </c>
      <c r="N339" s="666">
        <v>322.49</v>
      </c>
    </row>
    <row r="340" spans="1:14" ht="14.4" customHeight="1" x14ac:dyDescent="0.3">
      <c r="A340" s="661" t="s">
        <v>521</v>
      </c>
      <c r="B340" s="662" t="s">
        <v>2285</v>
      </c>
      <c r="C340" s="663" t="s">
        <v>531</v>
      </c>
      <c r="D340" s="664" t="s">
        <v>2287</v>
      </c>
      <c r="E340" s="663" t="s">
        <v>549</v>
      </c>
      <c r="F340" s="664" t="s">
        <v>2292</v>
      </c>
      <c r="G340" s="663" t="s">
        <v>602</v>
      </c>
      <c r="H340" s="663" t="s">
        <v>1635</v>
      </c>
      <c r="I340" s="663" t="s">
        <v>1636</v>
      </c>
      <c r="J340" s="663" t="s">
        <v>1637</v>
      </c>
      <c r="K340" s="663" t="s">
        <v>1638</v>
      </c>
      <c r="L340" s="665">
        <v>44.120000000000005</v>
      </c>
      <c r="M340" s="665">
        <v>2</v>
      </c>
      <c r="N340" s="666">
        <v>88.240000000000009</v>
      </c>
    </row>
    <row r="341" spans="1:14" ht="14.4" customHeight="1" x14ac:dyDescent="0.3">
      <c r="A341" s="661" t="s">
        <v>521</v>
      </c>
      <c r="B341" s="662" t="s">
        <v>2285</v>
      </c>
      <c r="C341" s="663" t="s">
        <v>531</v>
      </c>
      <c r="D341" s="664" t="s">
        <v>2287</v>
      </c>
      <c r="E341" s="663" t="s">
        <v>549</v>
      </c>
      <c r="F341" s="664" t="s">
        <v>2292</v>
      </c>
      <c r="G341" s="663" t="s">
        <v>602</v>
      </c>
      <c r="H341" s="663" t="s">
        <v>1639</v>
      </c>
      <c r="I341" s="663" t="s">
        <v>1640</v>
      </c>
      <c r="J341" s="663" t="s">
        <v>1641</v>
      </c>
      <c r="K341" s="663" t="s">
        <v>1642</v>
      </c>
      <c r="L341" s="665">
        <v>88.25</v>
      </c>
      <c r="M341" s="665">
        <v>2</v>
      </c>
      <c r="N341" s="666">
        <v>176.5</v>
      </c>
    </row>
    <row r="342" spans="1:14" ht="14.4" customHeight="1" x14ac:dyDescent="0.3">
      <c r="A342" s="661" t="s">
        <v>521</v>
      </c>
      <c r="B342" s="662" t="s">
        <v>2285</v>
      </c>
      <c r="C342" s="663" t="s">
        <v>531</v>
      </c>
      <c r="D342" s="664" t="s">
        <v>2287</v>
      </c>
      <c r="E342" s="663" t="s">
        <v>549</v>
      </c>
      <c r="F342" s="664" t="s">
        <v>2292</v>
      </c>
      <c r="G342" s="663" t="s">
        <v>602</v>
      </c>
      <c r="H342" s="663" t="s">
        <v>1643</v>
      </c>
      <c r="I342" s="663" t="s">
        <v>1644</v>
      </c>
      <c r="J342" s="663" t="s">
        <v>1645</v>
      </c>
      <c r="K342" s="663" t="s">
        <v>954</v>
      </c>
      <c r="L342" s="665">
        <v>117.88941231734567</v>
      </c>
      <c r="M342" s="665">
        <v>1</v>
      </c>
      <c r="N342" s="666">
        <v>117.88941231734567</v>
      </c>
    </row>
    <row r="343" spans="1:14" ht="14.4" customHeight="1" x14ac:dyDescent="0.3">
      <c r="A343" s="661" t="s">
        <v>521</v>
      </c>
      <c r="B343" s="662" t="s">
        <v>2285</v>
      </c>
      <c r="C343" s="663" t="s">
        <v>531</v>
      </c>
      <c r="D343" s="664" t="s">
        <v>2287</v>
      </c>
      <c r="E343" s="663" t="s">
        <v>549</v>
      </c>
      <c r="F343" s="664" t="s">
        <v>2292</v>
      </c>
      <c r="G343" s="663" t="s">
        <v>602</v>
      </c>
      <c r="H343" s="663" t="s">
        <v>1646</v>
      </c>
      <c r="I343" s="663" t="s">
        <v>1647</v>
      </c>
      <c r="J343" s="663" t="s">
        <v>1618</v>
      </c>
      <c r="K343" s="663" t="s">
        <v>1648</v>
      </c>
      <c r="L343" s="665">
        <v>128.95681273393777</v>
      </c>
      <c r="M343" s="665">
        <v>318</v>
      </c>
      <c r="N343" s="666">
        <v>41008.266449392213</v>
      </c>
    </row>
    <row r="344" spans="1:14" ht="14.4" customHeight="1" x14ac:dyDescent="0.3">
      <c r="A344" s="661" t="s">
        <v>521</v>
      </c>
      <c r="B344" s="662" t="s">
        <v>2285</v>
      </c>
      <c r="C344" s="663" t="s">
        <v>531</v>
      </c>
      <c r="D344" s="664" t="s">
        <v>2287</v>
      </c>
      <c r="E344" s="663" t="s">
        <v>549</v>
      </c>
      <c r="F344" s="664" t="s">
        <v>2292</v>
      </c>
      <c r="G344" s="663" t="s">
        <v>602</v>
      </c>
      <c r="H344" s="663" t="s">
        <v>1649</v>
      </c>
      <c r="I344" s="663" t="s">
        <v>1650</v>
      </c>
      <c r="J344" s="663" t="s">
        <v>1651</v>
      </c>
      <c r="K344" s="663" t="s">
        <v>1652</v>
      </c>
      <c r="L344" s="665">
        <v>50.460000000000022</v>
      </c>
      <c r="M344" s="665">
        <v>2</v>
      </c>
      <c r="N344" s="666">
        <v>100.92000000000004</v>
      </c>
    </row>
    <row r="345" spans="1:14" ht="14.4" customHeight="1" x14ac:dyDescent="0.3">
      <c r="A345" s="661" t="s">
        <v>521</v>
      </c>
      <c r="B345" s="662" t="s">
        <v>2285</v>
      </c>
      <c r="C345" s="663" t="s">
        <v>531</v>
      </c>
      <c r="D345" s="664" t="s">
        <v>2287</v>
      </c>
      <c r="E345" s="663" t="s">
        <v>549</v>
      </c>
      <c r="F345" s="664" t="s">
        <v>2292</v>
      </c>
      <c r="G345" s="663" t="s">
        <v>602</v>
      </c>
      <c r="H345" s="663" t="s">
        <v>1653</v>
      </c>
      <c r="I345" s="663" t="s">
        <v>1654</v>
      </c>
      <c r="J345" s="663" t="s">
        <v>1655</v>
      </c>
      <c r="K345" s="663" t="s">
        <v>1656</v>
      </c>
      <c r="L345" s="665">
        <v>79.06</v>
      </c>
      <c r="M345" s="665">
        <v>2</v>
      </c>
      <c r="N345" s="666">
        <v>158.12</v>
      </c>
    </row>
    <row r="346" spans="1:14" ht="14.4" customHeight="1" x14ac:dyDescent="0.3">
      <c r="A346" s="661" t="s">
        <v>521</v>
      </c>
      <c r="B346" s="662" t="s">
        <v>2285</v>
      </c>
      <c r="C346" s="663" t="s">
        <v>531</v>
      </c>
      <c r="D346" s="664" t="s">
        <v>2287</v>
      </c>
      <c r="E346" s="663" t="s">
        <v>549</v>
      </c>
      <c r="F346" s="664" t="s">
        <v>2292</v>
      </c>
      <c r="G346" s="663" t="s">
        <v>602</v>
      </c>
      <c r="H346" s="663" t="s">
        <v>1657</v>
      </c>
      <c r="I346" s="663" t="s">
        <v>1658</v>
      </c>
      <c r="J346" s="663" t="s">
        <v>1659</v>
      </c>
      <c r="K346" s="663" t="s">
        <v>1235</v>
      </c>
      <c r="L346" s="665">
        <v>465.79234050555499</v>
      </c>
      <c r="M346" s="665">
        <v>88</v>
      </c>
      <c r="N346" s="666">
        <v>40989.72596448884</v>
      </c>
    </row>
    <row r="347" spans="1:14" ht="14.4" customHeight="1" x14ac:dyDescent="0.3">
      <c r="A347" s="661" t="s">
        <v>521</v>
      </c>
      <c r="B347" s="662" t="s">
        <v>2285</v>
      </c>
      <c r="C347" s="663" t="s">
        <v>531</v>
      </c>
      <c r="D347" s="664" t="s">
        <v>2287</v>
      </c>
      <c r="E347" s="663" t="s">
        <v>549</v>
      </c>
      <c r="F347" s="664" t="s">
        <v>2292</v>
      </c>
      <c r="G347" s="663" t="s">
        <v>602</v>
      </c>
      <c r="H347" s="663" t="s">
        <v>1660</v>
      </c>
      <c r="I347" s="663" t="s">
        <v>1661</v>
      </c>
      <c r="J347" s="663" t="s">
        <v>1662</v>
      </c>
      <c r="K347" s="663" t="s">
        <v>1663</v>
      </c>
      <c r="L347" s="665">
        <v>73.871831947596405</v>
      </c>
      <c r="M347" s="665">
        <v>25</v>
      </c>
      <c r="N347" s="666">
        <v>1846.79579868991</v>
      </c>
    </row>
    <row r="348" spans="1:14" ht="14.4" customHeight="1" x14ac:dyDescent="0.3">
      <c r="A348" s="661" t="s">
        <v>521</v>
      </c>
      <c r="B348" s="662" t="s">
        <v>2285</v>
      </c>
      <c r="C348" s="663" t="s">
        <v>531</v>
      </c>
      <c r="D348" s="664" t="s">
        <v>2287</v>
      </c>
      <c r="E348" s="663" t="s">
        <v>549</v>
      </c>
      <c r="F348" s="664" t="s">
        <v>2292</v>
      </c>
      <c r="G348" s="663" t="s">
        <v>602</v>
      </c>
      <c r="H348" s="663" t="s">
        <v>1664</v>
      </c>
      <c r="I348" s="663" t="s">
        <v>1665</v>
      </c>
      <c r="J348" s="663" t="s">
        <v>1666</v>
      </c>
      <c r="K348" s="663" t="s">
        <v>1667</v>
      </c>
      <c r="L348" s="665">
        <v>63.004999999999995</v>
      </c>
      <c r="M348" s="665">
        <v>4</v>
      </c>
      <c r="N348" s="666">
        <v>252.01999999999998</v>
      </c>
    </row>
    <row r="349" spans="1:14" ht="14.4" customHeight="1" x14ac:dyDescent="0.3">
      <c r="A349" s="661" t="s">
        <v>521</v>
      </c>
      <c r="B349" s="662" t="s">
        <v>2285</v>
      </c>
      <c r="C349" s="663" t="s">
        <v>531</v>
      </c>
      <c r="D349" s="664" t="s">
        <v>2287</v>
      </c>
      <c r="E349" s="663" t="s">
        <v>549</v>
      </c>
      <c r="F349" s="664" t="s">
        <v>2292</v>
      </c>
      <c r="G349" s="663" t="s">
        <v>602</v>
      </c>
      <c r="H349" s="663" t="s">
        <v>1668</v>
      </c>
      <c r="I349" s="663" t="s">
        <v>1669</v>
      </c>
      <c r="J349" s="663" t="s">
        <v>1670</v>
      </c>
      <c r="K349" s="663" t="s">
        <v>1671</v>
      </c>
      <c r="L349" s="665">
        <v>44.02999999999998</v>
      </c>
      <c r="M349" s="665">
        <v>1</v>
      </c>
      <c r="N349" s="666">
        <v>44.02999999999998</v>
      </c>
    </row>
    <row r="350" spans="1:14" ht="14.4" customHeight="1" x14ac:dyDescent="0.3">
      <c r="A350" s="661" t="s">
        <v>521</v>
      </c>
      <c r="B350" s="662" t="s">
        <v>2285</v>
      </c>
      <c r="C350" s="663" t="s">
        <v>531</v>
      </c>
      <c r="D350" s="664" t="s">
        <v>2287</v>
      </c>
      <c r="E350" s="663" t="s">
        <v>549</v>
      </c>
      <c r="F350" s="664" t="s">
        <v>2292</v>
      </c>
      <c r="G350" s="663" t="s">
        <v>602</v>
      </c>
      <c r="H350" s="663" t="s">
        <v>1672</v>
      </c>
      <c r="I350" s="663" t="s">
        <v>1673</v>
      </c>
      <c r="J350" s="663" t="s">
        <v>1674</v>
      </c>
      <c r="K350" s="663" t="s">
        <v>1675</v>
      </c>
      <c r="L350" s="665">
        <v>135.77999999999994</v>
      </c>
      <c r="M350" s="665">
        <v>1</v>
      </c>
      <c r="N350" s="666">
        <v>135.77999999999994</v>
      </c>
    </row>
    <row r="351" spans="1:14" ht="14.4" customHeight="1" x14ac:dyDescent="0.3">
      <c r="A351" s="661" t="s">
        <v>521</v>
      </c>
      <c r="B351" s="662" t="s">
        <v>2285</v>
      </c>
      <c r="C351" s="663" t="s">
        <v>531</v>
      </c>
      <c r="D351" s="664" t="s">
        <v>2287</v>
      </c>
      <c r="E351" s="663" t="s">
        <v>549</v>
      </c>
      <c r="F351" s="664" t="s">
        <v>2292</v>
      </c>
      <c r="G351" s="663" t="s">
        <v>602</v>
      </c>
      <c r="H351" s="663" t="s">
        <v>1676</v>
      </c>
      <c r="I351" s="663" t="s">
        <v>1075</v>
      </c>
      <c r="J351" s="663" t="s">
        <v>1677</v>
      </c>
      <c r="K351" s="663" t="s">
        <v>1678</v>
      </c>
      <c r="L351" s="665">
        <v>77.810283751078302</v>
      </c>
      <c r="M351" s="665">
        <v>1</v>
      </c>
      <c r="N351" s="666">
        <v>77.810283751078302</v>
      </c>
    </row>
    <row r="352" spans="1:14" ht="14.4" customHeight="1" x14ac:dyDescent="0.3">
      <c r="A352" s="661" t="s">
        <v>521</v>
      </c>
      <c r="B352" s="662" t="s">
        <v>2285</v>
      </c>
      <c r="C352" s="663" t="s">
        <v>531</v>
      </c>
      <c r="D352" s="664" t="s">
        <v>2287</v>
      </c>
      <c r="E352" s="663" t="s">
        <v>549</v>
      </c>
      <c r="F352" s="664" t="s">
        <v>2292</v>
      </c>
      <c r="G352" s="663" t="s">
        <v>602</v>
      </c>
      <c r="H352" s="663" t="s">
        <v>1679</v>
      </c>
      <c r="I352" s="663" t="s">
        <v>1680</v>
      </c>
      <c r="J352" s="663" t="s">
        <v>1681</v>
      </c>
      <c r="K352" s="663" t="s">
        <v>877</v>
      </c>
      <c r="L352" s="665">
        <v>254.25</v>
      </c>
      <c r="M352" s="665">
        <v>1</v>
      </c>
      <c r="N352" s="666">
        <v>254.25</v>
      </c>
    </row>
    <row r="353" spans="1:14" ht="14.4" customHeight="1" x14ac:dyDescent="0.3">
      <c r="A353" s="661" t="s">
        <v>521</v>
      </c>
      <c r="B353" s="662" t="s">
        <v>2285</v>
      </c>
      <c r="C353" s="663" t="s">
        <v>531</v>
      </c>
      <c r="D353" s="664" t="s">
        <v>2287</v>
      </c>
      <c r="E353" s="663" t="s">
        <v>549</v>
      </c>
      <c r="F353" s="664" t="s">
        <v>2292</v>
      </c>
      <c r="G353" s="663" t="s">
        <v>602</v>
      </c>
      <c r="H353" s="663" t="s">
        <v>1682</v>
      </c>
      <c r="I353" s="663" t="s">
        <v>1683</v>
      </c>
      <c r="J353" s="663" t="s">
        <v>1684</v>
      </c>
      <c r="K353" s="663" t="s">
        <v>1685</v>
      </c>
      <c r="L353" s="665">
        <v>210.07000000000002</v>
      </c>
      <c r="M353" s="665">
        <v>2</v>
      </c>
      <c r="N353" s="666">
        <v>420.14000000000004</v>
      </c>
    </row>
    <row r="354" spans="1:14" ht="14.4" customHeight="1" x14ac:dyDescent="0.3">
      <c r="A354" s="661" t="s">
        <v>521</v>
      </c>
      <c r="B354" s="662" t="s">
        <v>2285</v>
      </c>
      <c r="C354" s="663" t="s">
        <v>531</v>
      </c>
      <c r="D354" s="664" t="s">
        <v>2287</v>
      </c>
      <c r="E354" s="663" t="s">
        <v>549</v>
      </c>
      <c r="F354" s="664" t="s">
        <v>2292</v>
      </c>
      <c r="G354" s="663" t="s">
        <v>602</v>
      </c>
      <c r="H354" s="663" t="s">
        <v>1686</v>
      </c>
      <c r="I354" s="663" t="s">
        <v>1687</v>
      </c>
      <c r="J354" s="663" t="s">
        <v>1688</v>
      </c>
      <c r="K354" s="663" t="s">
        <v>1689</v>
      </c>
      <c r="L354" s="665">
        <v>82.070000000000064</v>
      </c>
      <c r="M354" s="665">
        <v>1</v>
      </c>
      <c r="N354" s="666">
        <v>82.070000000000064</v>
      </c>
    </row>
    <row r="355" spans="1:14" ht="14.4" customHeight="1" x14ac:dyDescent="0.3">
      <c r="A355" s="661" t="s">
        <v>521</v>
      </c>
      <c r="B355" s="662" t="s">
        <v>2285</v>
      </c>
      <c r="C355" s="663" t="s">
        <v>531</v>
      </c>
      <c r="D355" s="664" t="s">
        <v>2287</v>
      </c>
      <c r="E355" s="663" t="s">
        <v>549</v>
      </c>
      <c r="F355" s="664" t="s">
        <v>2292</v>
      </c>
      <c r="G355" s="663" t="s">
        <v>602</v>
      </c>
      <c r="H355" s="663" t="s">
        <v>1690</v>
      </c>
      <c r="I355" s="663" t="s">
        <v>1691</v>
      </c>
      <c r="J355" s="663" t="s">
        <v>1692</v>
      </c>
      <c r="K355" s="663" t="s">
        <v>1693</v>
      </c>
      <c r="L355" s="665">
        <v>38.29999999999999</v>
      </c>
      <c r="M355" s="665">
        <v>1</v>
      </c>
      <c r="N355" s="666">
        <v>38.29999999999999</v>
      </c>
    </row>
    <row r="356" spans="1:14" ht="14.4" customHeight="1" x14ac:dyDescent="0.3">
      <c r="A356" s="661" t="s">
        <v>521</v>
      </c>
      <c r="B356" s="662" t="s">
        <v>2285</v>
      </c>
      <c r="C356" s="663" t="s">
        <v>531</v>
      </c>
      <c r="D356" s="664" t="s">
        <v>2287</v>
      </c>
      <c r="E356" s="663" t="s">
        <v>549</v>
      </c>
      <c r="F356" s="664" t="s">
        <v>2292</v>
      </c>
      <c r="G356" s="663" t="s">
        <v>602</v>
      </c>
      <c r="H356" s="663" t="s">
        <v>1694</v>
      </c>
      <c r="I356" s="663" t="s">
        <v>1695</v>
      </c>
      <c r="J356" s="663" t="s">
        <v>1696</v>
      </c>
      <c r="K356" s="663" t="s">
        <v>1697</v>
      </c>
      <c r="L356" s="665">
        <v>102.65000000000003</v>
      </c>
      <c r="M356" s="665">
        <v>2</v>
      </c>
      <c r="N356" s="666">
        <v>205.30000000000007</v>
      </c>
    </row>
    <row r="357" spans="1:14" ht="14.4" customHeight="1" x14ac:dyDescent="0.3">
      <c r="A357" s="661" t="s">
        <v>521</v>
      </c>
      <c r="B357" s="662" t="s">
        <v>2285</v>
      </c>
      <c r="C357" s="663" t="s">
        <v>531</v>
      </c>
      <c r="D357" s="664" t="s">
        <v>2287</v>
      </c>
      <c r="E357" s="663" t="s">
        <v>549</v>
      </c>
      <c r="F357" s="664" t="s">
        <v>2292</v>
      </c>
      <c r="G357" s="663" t="s">
        <v>602</v>
      </c>
      <c r="H357" s="663" t="s">
        <v>1698</v>
      </c>
      <c r="I357" s="663" t="s">
        <v>1699</v>
      </c>
      <c r="J357" s="663" t="s">
        <v>605</v>
      </c>
      <c r="K357" s="663" t="s">
        <v>1700</v>
      </c>
      <c r="L357" s="665">
        <v>171.67000000000002</v>
      </c>
      <c r="M357" s="665">
        <v>10</v>
      </c>
      <c r="N357" s="666">
        <v>1716.7000000000003</v>
      </c>
    </row>
    <row r="358" spans="1:14" ht="14.4" customHeight="1" x14ac:dyDescent="0.3">
      <c r="A358" s="661" t="s">
        <v>521</v>
      </c>
      <c r="B358" s="662" t="s">
        <v>2285</v>
      </c>
      <c r="C358" s="663" t="s">
        <v>531</v>
      </c>
      <c r="D358" s="664" t="s">
        <v>2287</v>
      </c>
      <c r="E358" s="663" t="s">
        <v>549</v>
      </c>
      <c r="F358" s="664" t="s">
        <v>2292</v>
      </c>
      <c r="G358" s="663" t="s">
        <v>602</v>
      </c>
      <c r="H358" s="663" t="s">
        <v>1701</v>
      </c>
      <c r="I358" s="663" t="s">
        <v>1702</v>
      </c>
      <c r="J358" s="663" t="s">
        <v>605</v>
      </c>
      <c r="K358" s="663" t="s">
        <v>1703</v>
      </c>
      <c r="L358" s="665">
        <v>131.24958776664135</v>
      </c>
      <c r="M358" s="665">
        <v>6</v>
      </c>
      <c r="N358" s="666">
        <v>787.49752659984813</v>
      </c>
    </row>
    <row r="359" spans="1:14" ht="14.4" customHeight="1" x14ac:dyDescent="0.3">
      <c r="A359" s="661" t="s">
        <v>521</v>
      </c>
      <c r="B359" s="662" t="s">
        <v>2285</v>
      </c>
      <c r="C359" s="663" t="s">
        <v>531</v>
      </c>
      <c r="D359" s="664" t="s">
        <v>2287</v>
      </c>
      <c r="E359" s="663" t="s">
        <v>549</v>
      </c>
      <c r="F359" s="664" t="s">
        <v>2292</v>
      </c>
      <c r="G359" s="663" t="s">
        <v>602</v>
      </c>
      <c r="H359" s="663" t="s">
        <v>1704</v>
      </c>
      <c r="I359" s="663" t="s">
        <v>1705</v>
      </c>
      <c r="J359" s="663" t="s">
        <v>1706</v>
      </c>
      <c r="K359" s="663" t="s">
        <v>1707</v>
      </c>
      <c r="L359" s="665">
        <v>75.989898329689325</v>
      </c>
      <c r="M359" s="665">
        <v>3</v>
      </c>
      <c r="N359" s="666">
        <v>227.96969498906799</v>
      </c>
    </row>
    <row r="360" spans="1:14" ht="14.4" customHeight="1" x14ac:dyDescent="0.3">
      <c r="A360" s="661" t="s">
        <v>521</v>
      </c>
      <c r="B360" s="662" t="s">
        <v>2285</v>
      </c>
      <c r="C360" s="663" t="s">
        <v>531</v>
      </c>
      <c r="D360" s="664" t="s">
        <v>2287</v>
      </c>
      <c r="E360" s="663" t="s">
        <v>549</v>
      </c>
      <c r="F360" s="664" t="s">
        <v>2292</v>
      </c>
      <c r="G360" s="663" t="s">
        <v>602</v>
      </c>
      <c r="H360" s="663" t="s">
        <v>1708</v>
      </c>
      <c r="I360" s="663" t="s">
        <v>1708</v>
      </c>
      <c r="J360" s="663" t="s">
        <v>1709</v>
      </c>
      <c r="K360" s="663" t="s">
        <v>1710</v>
      </c>
      <c r="L360" s="665">
        <v>83.600001744046779</v>
      </c>
      <c r="M360" s="665">
        <v>2</v>
      </c>
      <c r="N360" s="666">
        <v>167.20000348809356</v>
      </c>
    </row>
    <row r="361" spans="1:14" ht="14.4" customHeight="1" x14ac:dyDescent="0.3">
      <c r="A361" s="661" t="s">
        <v>521</v>
      </c>
      <c r="B361" s="662" t="s">
        <v>2285</v>
      </c>
      <c r="C361" s="663" t="s">
        <v>531</v>
      </c>
      <c r="D361" s="664" t="s">
        <v>2287</v>
      </c>
      <c r="E361" s="663" t="s">
        <v>549</v>
      </c>
      <c r="F361" s="664" t="s">
        <v>2292</v>
      </c>
      <c r="G361" s="663" t="s">
        <v>602</v>
      </c>
      <c r="H361" s="663" t="s">
        <v>1711</v>
      </c>
      <c r="I361" s="663" t="s">
        <v>1712</v>
      </c>
      <c r="J361" s="663" t="s">
        <v>1713</v>
      </c>
      <c r="K361" s="663" t="s">
        <v>1714</v>
      </c>
      <c r="L361" s="665">
        <v>80.519363546826412</v>
      </c>
      <c r="M361" s="665">
        <v>2</v>
      </c>
      <c r="N361" s="666">
        <v>161.03872709365282</v>
      </c>
    </row>
    <row r="362" spans="1:14" ht="14.4" customHeight="1" x14ac:dyDescent="0.3">
      <c r="A362" s="661" t="s">
        <v>521</v>
      </c>
      <c r="B362" s="662" t="s">
        <v>2285</v>
      </c>
      <c r="C362" s="663" t="s">
        <v>531</v>
      </c>
      <c r="D362" s="664" t="s">
        <v>2287</v>
      </c>
      <c r="E362" s="663" t="s">
        <v>549</v>
      </c>
      <c r="F362" s="664" t="s">
        <v>2292</v>
      </c>
      <c r="G362" s="663" t="s">
        <v>602</v>
      </c>
      <c r="H362" s="663" t="s">
        <v>1715</v>
      </c>
      <c r="I362" s="663" t="s">
        <v>1716</v>
      </c>
      <c r="J362" s="663" t="s">
        <v>1717</v>
      </c>
      <c r="K362" s="663" t="s">
        <v>1718</v>
      </c>
      <c r="L362" s="665">
        <v>99.97970793625116</v>
      </c>
      <c r="M362" s="665">
        <v>1</v>
      </c>
      <c r="N362" s="666">
        <v>99.97970793625116</v>
      </c>
    </row>
    <row r="363" spans="1:14" ht="14.4" customHeight="1" x14ac:dyDescent="0.3">
      <c r="A363" s="661" t="s">
        <v>521</v>
      </c>
      <c r="B363" s="662" t="s">
        <v>2285</v>
      </c>
      <c r="C363" s="663" t="s">
        <v>531</v>
      </c>
      <c r="D363" s="664" t="s">
        <v>2287</v>
      </c>
      <c r="E363" s="663" t="s">
        <v>549</v>
      </c>
      <c r="F363" s="664" t="s">
        <v>2292</v>
      </c>
      <c r="G363" s="663" t="s">
        <v>602</v>
      </c>
      <c r="H363" s="663" t="s">
        <v>1719</v>
      </c>
      <c r="I363" s="663" t="s">
        <v>1720</v>
      </c>
      <c r="J363" s="663" t="s">
        <v>1721</v>
      </c>
      <c r="K363" s="663" t="s">
        <v>1722</v>
      </c>
      <c r="L363" s="665">
        <v>104.50000000000011</v>
      </c>
      <c r="M363" s="665">
        <v>1</v>
      </c>
      <c r="N363" s="666">
        <v>104.50000000000011</v>
      </c>
    </row>
    <row r="364" spans="1:14" ht="14.4" customHeight="1" x14ac:dyDescent="0.3">
      <c r="A364" s="661" t="s">
        <v>521</v>
      </c>
      <c r="B364" s="662" t="s">
        <v>2285</v>
      </c>
      <c r="C364" s="663" t="s">
        <v>531</v>
      </c>
      <c r="D364" s="664" t="s">
        <v>2287</v>
      </c>
      <c r="E364" s="663" t="s">
        <v>549</v>
      </c>
      <c r="F364" s="664" t="s">
        <v>2292</v>
      </c>
      <c r="G364" s="663" t="s">
        <v>602</v>
      </c>
      <c r="H364" s="663" t="s">
        <v>1723</v>
      </c>
      <c r="I364" s="663" t="s">
        <v>1724</v>
      </c>
      <c r="J364" s="663" t="s">
        <v>1725</v>
      </c>
      <c r="K364" s="663" t="s">
        <v>1726</v>
      </c>
      <c r="L364" s="665">
        <v>1375</v>
      </c>
      <c r="M364" s="665">
        <v>8</v>
      </c>
      <c r="N364" s="666">
        <v>11000</v>
      </c>
    </row>
    <row r="365" spans="1:14" ht="14.4" customHeight="1" x14ac:dyDescent="0.3">
      <c r="A365" s="661" t="s">
        <v>521</v>
      </c>
      <c r="B365" s="662" t="s">
        <v>2285</v>
      </c>
      <c r="C365" s="663" t="s">
        <v>531</v>
      </c>
      <c r="D365" s="664" t="s">
        <v>2287</v>
      </c>
      <c r="E365" s="663" t="s">
        <v>549</v>
      </c>
      <c r="F365" s="664" t="s">
        <v>2292</v>
      </c>
      <c r="G365" s="663" t="s">
        <v>602</v>
      </c>
      <c r="H365" s="663" t="s">
        <v>1727</v>
      </c>
      <c r="I365" s="663" t="s">
        <v>1728</v>
      </c>
      <c r="J365" s="663" t="s">
        <v>1729</v>
      </c>
      <c r="K365" s="663" t="s">
        <v>1730</v>
      </c>
      <c r="L365" s="665">
        <v>691.44977341552794</v>
      </c>
      <c r="M365" s="665">
        <v>340</v>
      </c>
      <c r="N365" s="666">
        <v>235092.92296127949</v>
      </c>
    </row>
    <row r="366" spans="1:14" ht="14.4" customHeight="1" x14ac:dyDescent="0.3">
      <c r="A366" s="661" t="s">
        <v>521</v>
      </c>
      <c r="B366" s="662" t="s">
        <v>2285</v>
      </c>
      <c r="C366" s="663" t="s">
        <v>531</v>
      </c>
      <c r="D366" s="664" t="s">
        <v>2287</v>
      </c>
      <c r="E366" s="663" t="s">
        <v>549</v>
      </c>
      <c r="F366" s="664" t="s">
        <v>2292</v>
      </c>
      <c r="G366" s="663" t="s">
        <v>602</v>
      </c>
      <c r="H366" s="663" t="s">
        <v>1731</v>
      </c>
      <c r="I366" s="663" t="s">
        <v>1732</v>
      </c>
      <c r="J366" s="663" t="s">
        <v>1733</v>
      </c>
      <c r="K366" s="663" t="s">
        <v>1734</v>
      </c>
      <c r="L366" s="665">
        <v>960.31586266980844</v>
      </c>
      <c r="M366" s="665">
        <v>114</v>
      </c>
      <c r="N366" s="666">
        <v>109476.00834435817</v>
      </c>
    </row>
    <row r="367" spans="1:14" ht="14.4" customHeight="1" x14ac:dyDescent="0.3">
      <c r="A367" s="661" t="s">
        <v>521</v>
      </c>
      <c r="B367" s="662" t="s">
        <v>2285</v>
      </c>
      <c r="C367" s="663" t="s">
        <v>531</v>
      </c>
      <c r="D367" s="664" t="s">
        <v>2287</v>
      </c>
      <c r="E367" s="663" t="s">
        <v>549</v>
      </c>
      <c r="F367" s="664" t="s">
        <v>2292</v>
      </c>
      <c r="G367" s="663" t="s">
        <v>602</v>
      </c>
      <c r="H367" s="663" t="s">
        <v>1735</v>
      </c>
      <c r="I367" s="663" t="s">
        <v>1736</v>
      </c>
      <c r="J367" s="663" t="s">
        <v>621</v>
      </c>
      <c r="K367" s="663" t="s">
        <v>1737</v>
      </c>
      <c r="L367" s="665">
        <v>994.94192233868455</v>
      </c>
      <c r="M367" s="665">
        <v>41</v>
      </c>
      <c r="N367" s="666">
        <v>40792.618815886068</v>
      </c>
    </row>
    <row r="368" spans="1:14" ht="14.4" customHeight="1" x14ac:dyDescent="0.3">
      <c r="A368" s="661" t="s">
        <v>521</v>
      </c>
      <c r="B368" s="662" t="s">
        <v>2285</v>
      </c>
      <c r="C368" s="663" t="s">
        <v>531</v>
      </c>
      <c r="D368" s="664" t="s">
        <v>2287</v>
      </c>
      <c r="E368" s="663" t="s">
        <v>549</v>
      </c>
      <c r="F368" s="664" t="s">
        <v>2292</v>
      </c>
      <c r="G368" s="663" t="s">
        <v>602</v>
      </c>
      <c r="H368" s="663" t="s">
        <v>1738</v>
      </c>
      <c r="I368" s="663" t="s">
        <v>1739</v>
      </c>
      <c r="J368" s="663" t="s">
        <v>1740</v>
      </c>
      <c r="K368" s="663" t="s">
        <v>1741</v>
      </c>
      <c r="L368" s="665">
        <v>448.92</v>
      </c>
      <c r="M368" s="665">
        <v>2</v>
      </c>
      <c r="N368" s="666">
        <v>897.84</v>
      </c>
    </row>
    <row r="369" spans="1:14" ht="14.4" customHeight="1" x14ac:dyDescent="0.3">
      <c r="A369" s="661" t="s">
        <v>521</v>
      </c>
      <c r="B369" s="662" t="s">
        <v>2285</v>
      </c>
      <c r="C369" s="663" t="s">
        <v>531</v>
      </c>
      <c r="D369" s="664" t="s">
        <v>2287</v>
      </c>
      <c r="E369" s="663" t="s">
        <v>549</v>
      </c>
      <c r="F369" s="664" t="s">
        <v>2292</v>
      </c>
      <c r="G369" s="663" t="s">
        <v>602</v>
      </c>
      <c r="H369" s="663" t="s">
        <v>1742</v>
      </c>
      <c r="I369" s="663" t="s">
        <v>1743</v>
      </c>
      <c r="J369" s="663" t="s">
        <v>1744</v>
      </c>
      <c r="K369" s="663" t="s">
        <v>1745</v>
      </c>
      <c r="L369" s="665">
        <v>954.05</v>
      </c>
      <c r="M369" s="665">
        <v>1</v>
      </c>
      <c r="N369" s="666">
        <v>954.05</v>
      </c>
    </row>
    <row r="370" spans="1:14" ht="14.4" customHeight="1" x14ac:dyDescent="0.3">
      <c r="A370" s="661" t="s">
        <v>521</v>
      </c>
      <c r="B370" s="662" t="s">
        <v>2285</v>
      </c>
      <c r="C370" s="663" t="s">
        <v>531</v>
      </c>
      <c r="D370" s="664" t="s">
        <v>2287</v>
      </c>
      <c r="E370" s="663" t="s">
        <v>549</v>
      </c>
      <c r="F370" s="664" t="s">
        <v>2292</v>
      </c>
      <c r="G370" s="663" t="s">
        <v>602</v>
      </c>
      <c r="H370" s="663" t="s">
        <v>1746</v>
      </c>
      <c r="I370" s="663" t="s">
        <v>1746</v>
      </c>
      <c r="J370" s="663" t="s">
        <v>1747</v>
      </c>
      <c r="K370" s="663" t="s">
        <v>1748</v>
      </c>
      <c r="L370" s="665">
        <v>950.7299999999999</v>
      </c>
      <c r="M370" s="665">
        <v>4</v>
      </c>
      <c r="N370" s="666">
        <v>3802.9199999999996</v>
      </c>
    </row>
    <row r="371" spans="1:14" ht="14.4" customHeight="1" x14ac:dyDescent="0.3">
      <c r="A371" s="661" t="s">
        <v>521</v>
      </c>
      <c r="B371" s="662" t="s">
        <v>2285</v>
      </c>
      <c r="C371" s="663" t="s">
        <v>531</v>
      </c>
      <c r="D371" s="664" t="s">
        <v>2287</v>
      </c>
      <c r="E371" s="663" t="s">
        <v>549</v>
      </c>
      <c r="F371" s="664" t="s">
        <v>2292</v>
      </c>
      <c r="G371" s="663" t="s">
        <v>602</v>
      </c>
      <c r="H371" s="663" t="s">
        <v>1749</v>
      </c>
      <c r="I371" s="663" t="s">
        <v>1750</v>
      </c>
      <c r="J371" s="663" t="s">
        <v>1751</v>
      </c>
      <c r="K371" s="663" t="s">
        <v>1752</v>
      </c>
      <c r="L371" s="665">
        <v>70.040000000000006</v>
      </c>
      <c r="M371" s="665">
        <v>6</v>
      </c>
      <c r="N371" s="666">
        <v>420.24000000000007</v>
      </c>
    </row>
    <row r="372" spans="1:14" ht="14.4" customHeight="1" x14ac:dyDescent="0.3">
      <c r="A372" s="661" t="s">
        <v>521</v>
      </c>
      <c r="B372" s="662" t="s">
        <v>2285</v>
      </c>
      <c r="C372" s="663" t="s">
        <v>531</v>
      </c>
      <c r="D372" s="664" t="s">
        <v>2287</v>
      </c>
      <c r="E372" s="663" t="s">
        <v>549</v>
      </c>
      <c r="F372" s="664" t="s">
        <v>2292</v>
      </c>
      <c r="G372" s="663" t="s">
        <v>602</v>
      </c>
      <c r="H372" s="663" t="s">
        <v>1753</v>
      </c>
      <c r="I372" s="663" t="s">
        <v>1753</v>
      </c>
      <c r="J372" s="663" t="s">
        <v>1754</v>
      </c>
      <c r="K372" s="663" t="s">
        <v>1755</v>
      </c>
      <c r="L372" s="665">
        <v>77.725773632417898</v>
      </c>
      <c r="M372" s="665">
        <v>2</v>
      </c>
      <c r="N372" s="666">
        <v>155.4515472648358</v>
      </c>
    </row>
    <row r="373" spans="1:14" ht="14.4" customHeight="1" x14ac:dyDescent="0.3">
      <c r="A373" s="661" t="s">
        <v>521</v>
      </c>
      <c r="B373" s="662" t="s">
        <v>2285</v>
      </c>
      <c r="C373" s="663" t="s">
        <v>531</v>
      </c>
      <c r="D373" s="664" t="s">
        <v>2287</v>
      </c>
      <c r="E373" s="663" t="s">
        <v>549</v>
      </c>
      <c r="F373" s="664" t="s">
        <v>2292</v>
      </c>
      <c r="G373" s="663" t="s">
        <v>602</v>
      </c>
      <c r="H373" s="663" t="s">
        <v>1756</v>
      </c>
      <c r="I373" s="663" t="s">
        <v>1757</v>
      </c>
      <c r="J373" s="663" t="s">
        <v>1758</v>
      </c>
      <c r="K373" s="663" t="s">
        <v>1759</v>
      </c>
      <c r="L373" s="665">
        <v>2750</v>
      </c>
      <c r="M373" s="665">
        <v>3</v>
      </c>
      <c r="N373" s="666">
        <v>8250</v>
      </c>
    </row>
    <row r="374" spans="1:14" ht="14.4" customHeight="1" x14ac:dyDescent="0.3">
      <c r="A374" s="661" t="s">
        <v>521</v>
      </c>
      <c r="B374" s="662" t="s">
        <v>2285</v>
      </c>
      <c r="C374" s="663" t="s">
        <v>531</v>
      </c>
      <c r="D374" s="664" t="s">
        <v>2287</v>
      </c>
      <c r="E374" s="663" t="s">
        <v>549</v>
      </c>
      <c r="F374" s="664" t="s">
        <v>2292</v>
      </c>
      <c r="G374" s="663" t="s">
        <v>602</v>
      </c>
      <c r="H374" s="663" t="s">
        <v>1760</v>
      </c>
      <c r="I374" s="663" t="s">
        <v>1760</v>
      </c>
      <c r="J374" s="663" t="s">
        <v>1761</v>
      </c>
      <c r="K374" s="663" t="s">
        <v>1762</v>
      </c>
      <c r="L374" s="665">
        <v>169.04</v>
      </c>
      <c r="M374" s="665">
        <v>1</v>
      </c>
      <c r="N374" s="666">
        <v>169.04</v>
      </c>
    </row>
    <row r="375" spans="1:14" ht="14.4" customHeight="1" x14ac:dyDescent="0.3">
      <c r="A375" s="661" t="s">
        <v>521</v>
      </c>
      <c r="B375" s="662" t="s">
        <v>2285</v>
      </c>
      <c r="C375" s="663" t="s">
        <v>531</v>
      </c>
      <c r="D375" s="664" t="s">
        <v>2287</v>
      </c>
      <c r="E375" s="663" t="s">
        <v>549</v>
      </c>
      <c r="F375" s="664" t="s">
        <v>2292</v>
      </c>
      <c r="G375" s="663" t="s">
        <v>602</v>
      </c>
      <c r="H375" s="663" t="s">
        <v>1763</v>
      </c>
      <c r="I375" s="663" t="s">
        <v>1763</v>
      </c>
      <c r="J375" s="663" t="s">
        <v>1622</v>
      </c>
      <c r="K375" s="663" t="s">
        <v>1623</v>
      </c>
      <c r="L375" s="665">
        <v>3299.9993507729509</v>
      </c>
      <c r="M375" s="665">
        <v>15</v>
      </c>
      <c r="N375" s="666">
        <v>49499.990261594263</v>
      </c>
    </row>
    <row r="376" spans="1:14" ht="14.4" customHeight="1" x14ac:dyDescent="0.3">
      <c r="A376" s="661" t="s">
        <v>521</v>
      </c>
      <c r="B376" s="662" t="s">
        <v>2285</v>
      </c>
      <c r="C376" s="663" t="s">
        <v>531</v>
      </c>
      <c r="D376" s="664" t="s">
        <v>2287</v>
      </c>
      <c r="E376" s="663" t="s">
        <v>549</v>
      </c>
      <c r="F376" s="664" t="s">
        <v>2292</v>
      </c>
      <c r="G376" s="663" t="s">
        <v>602</v>
      </c>
      <c r="H376" s="663" t="s">
        <v>1764</v>
      </c>
      <c r="I376" s="663" t="s">
        <v>1764</v>
      </c>
      <c r="J376" s="663" t="s">
        <v>1765</v>
      </c>
      <c r="K376" s="663" t="s">
        <v>1766</v>
      </c>
      <c r="L376" s="665">
        <v>67.81917257113102</v>
      </c>
      <c r="M376" s="665">
        <v>1540</v>
      </c>
      <c r="N376" s="666">
        <v>104441.52575954176</v>
      </c>
    </row>
    <row r="377" spans="1:14" ht="14.4" customHeight="1" x14ac:dyDescent="0.3">
      <c r="A377" s="661" t="s">
        <v>521</v>
      </c>
      <c r="B377" s="662" t="s">
        <v>2285</v>
      </c>
      <c r="C377" s="663" t="s">
        <v>531</v>
      </c>
      <c r="D377" s="664" t="s">
        <v>2287</v>
      </c>
      <c r="E377" s="663" t="s">
        <v>549</v>
      </c>
      <c r="F377" s="664" t="s">
        <v>2292</v>
      </c>
      <c r="G377" s="663" t="s">
        <v>602</v>
      </c>
      <c r="H377" s="663" t="s">
        <v>1767</v>
      </c>
      <c r="I377" s="663" t="s">
        <v>1767</v>
      </c>
      <c r="J377" s="663" t="s">
        <v>1768</v>
      </c>
      <c r="K377" s="663" t="s">
        <v>1769</v>
      </c>
      <c r="L377" s="665">
        <v>60.536666666666669</v>
      </c>
      <c r="M377" s="665">
        <v>3</v>
      </c>
      <c r="N377" s="666">
        <v>181.61</v>
      </c>
    </row>
    <row r="378" spans="1:14" ht="14.4" customHeight="1" x14ac:dyDescent="0.3">
      <c r="A378" s="661" t="s">
        <v>521</v>
      </c>
      <c r="B378" s="662" t="s">
        <v>2285</v>
      </c>
      <c r="C378" s="663" t="s">
        <v>531</v>
      </c>
      <c r="D378" s="664" t="s">
        <v>2287</v>
      </c>
      <c r="E378" s="663" t="s">
        <v>1770</v>
      </c>
      <c r="F378" s="664" t="s">
        <v>2293</v>
      </c>
      <c r="G378" s="663"/>
      <c r="H378" s="663" t="s">
        <v>1771</v>
      </c>
      <c r="I378" s="663" t="s">
        <v>1771</v>
      </c>
      <c r="J378" s="663" t="s">
        <v>1772</v>
      </c>
      <c r="K378" s="663" t="s">
        <v>1773</v>
      </c>
      <c r="L378" s="665">
        <v>112.59</v>
      </c>
      <c r="M378" s="665">
        <v>200</v>
      </c>
      <c r="N378" s="666">
        <v>22518</v>
      </c>
    </row>
    <row r="379" spans="1:14" ht="14.4" customHeight="1" x14ac:dyDescent="0.3">
      <c r="A379" s="661" t="s">
        <v>521</v>
      </c>
      <c r="B379" s="662" t="s">
        <v>2285</v>
      </c>
      <c r="C379" s="663" t="s">
        <v>531</v>
      </c>
      <c r="D379" s="664" t="s">
        <v>2287</v>
      </c>
      <c r="E379" s="663" t="s">
        <v>1770</v>
      </c>
      <c r="F379" s="664" t="s">
        <v>2293</v>
      </c>
      <c r="G379" s="663"/>
      <c r="H379" s="663" t="s">
        <v>1774</v>
      </c>
      <c r="I379" s="663" t="s">
        <v>1774</v>
      </c>
      <c r="J379" s="663" t="s">
        <v>1775</v>
      </c>
      <c r="K379" s="663" t="s">
        <v>1773</v>
      </c>
      <c r="L379" s="665">
        <v>368.04599999999999</v>
      </c>
      <c r="M379" s="665">
        <v>20</v>
      </c>
      <c r="N379" s="666">
        <v>7360.92</v>
      </c>
    </row>
    <row r="380" spans="1:14" ht="14.4" customHeight="1" x14ac:dyDescent="0.3">
      <c r="A380" s="661" t="s">
        <v>521</v>
      </c>
      <c r="B380" s="662" t="s">
        <v>2285</v>
      </c>
      <c r="C380" s="663" t="s">
        <v>531</v>
      </c>
      <c r="D380" s="664" t="s">
        <v>2287</v>
      </c>
      <c r="E380" s="663" t="s">
        <v>1770</v>
      </c>
      <c r="F380" s="664" t="s">
        <v>2293</v>
      </c>
      <c r="G380" s="663" t="s">
        <v>550</v>
      </c>
      <c r="H380" s="663" t="s">
        <v>1776</v>
      </c>
      <c r="I380" s="663" t="s">
        <v>594</v>
      </c>
      <c r="J380" s="663" t="s">
        <v>1777</v>
      </c>
      <c r="K380" s="663"/>
      <c r="L380" s="665">
        <v>1161.0999999999999</v>
      </c>
      <c r="M380" s="665">
        <v>6.0039999999999996</v>
      </c>
      <c r="N380" s="666">
        <v>6971.2443999999987</v>
      </c>
    </row>
    <row r="381" spans="1:14" ht="14.4" customHeight="1" x14ac:dyDescent="0.3">
      <c r="A381" s="661" t="s">
        <v>521</v>
      </c>
      <c r="B381" s="662" t="s">
        <v>2285</v>
      </c>
      <c r="C381" s="663" t="s">
        <v>531</v>
      </c>
      <c r="D381" s="664" t="s">
        <v>2287</v>
      </c>
      <c r="E381" s="663" t="s">
        <v>1770</v>
      </c>
      <c r="F381" s="664" t="s">
        <v>2293</v>
      </c>
      <c r="G381" s="663" t="s">
        <v>550</v>
      </c>
      <c r="H381" s="663" t="s">
        <v>1778</v>
      </c>
      <c r="I381" s="663" t="s">
        <v>594</v>
      </c>
      <c r="J381" s="663" t="s">
        <v>1779</v>
      </c>
      <c r="K381" s="663" t="s">
        <v>1780</v>
      </c>
      <c r="L381" s="665">
        <v>185.64088731475437</v>
      </c>
      <c r="M381" s="665">
        <v>52</v>
      </c>
      <c r="N381" s="666">
        <v>9653.3261403672277</v>
      </c>
    </row>
    <row r="382" spans="1:14" ht="14.4" customHeight="1" x14ac:dyDescent="0.3">
      <c r="A382" s="661" t="s">
        <v>521</v>
      </c>
      <c r="B382" s="662" t="s">
        <v>2285</v>
      </c>
      <c r="C382" s="663" t="s">
        <v>531</v>
      </c>
      <c r="D382" s="664" t="s">
        <v>2287</v>
      </c>
      <c r="E382" s="663" t="s">
        <v>1770</v>
      </c>
      <c r="F382" s="664" t="s">
        <v>2293</v>
      </c>
      <c r="G382" s="663" t="s">
        <v>550</v>
      </c>
      <c r="H382" s="663" t="s">
        <v>1781</v>
      </c>
      <c r="I382" s="663" t="s">
        <v>594</v>
      </c>
      <c r="J382" s="663" t="s">
        <v>1782</v>
      </c>
      <c r="K382" s="663"/>
      <c r="L382" s="665">
        <v>221.69</v>
      </c>
      <c r="M382" s="665">
        <v>210</v>
      </c>
      <c r="N382" s="666">
        <v>46554.9</v>
      </c>
    </row>
    <row r="383" spans="1:14" ht="14.4" customHeight="1" x14ac:dyDescent="0.3">
      <c r="A383" s="661" t="s">
        <v>521</v>
      </c>
      <c r="B383" s="662" t="s">
        <v>2285</v>
      </c>
      <c r="C383" s="663" t="s">
        <v>531</v>
      </c>
      <c r="D383" s="664" t="s">
        <v>2287</v>
      </c>
      <c r="E383" s="663" t="s">
        <v>1770</v>
      </c>
      <c r="F383" s="664" t="s">
        <v>2293</v>
      </c>
      <c r="G383" s="663" t="s">
        <v>550</v>
      </c>
      <c r="H383" s="663" t="s">
        <v>1783</v>
      </c>
      <c r="I383" s="663" t="s">
        <v>594</v>
      </c>
      <c r="J383" s="663" t="s">
        <v>1784</v>
      </c>
      <c r="K383" s="663"/>
      <c r="L383" s="665">
        <v>84.758999999999986</v>
      </c>
      <c r="M383" s="665">
        <v>30</v>
      </c>
      <c r="N383" s="666">
        <v>2542.7699999999995</v>
      </c>
    </row>
    <row r="384" spans="1:14" ht="14.4" customHeight="1" x14ac:dyDescent="0.3">
      <c r="A384" s="661" t="s">
        <v>521</v>
      </c>
      <c r="B384" s="662" t="s">
        <v>2285</v>
      </c>
      <c r="C384" s="663" t="s">
        <v>531</v>
      </c>
      <c r="D384" s="664" t="s">
        <v>2287</v>
      </c>
      <c r="E384" s="663" t="s">
        <v>1770</v>
      </c>
      <c r="F384" s="664" t="s">
        <v>2293</v>
      </c>
      <c r="G384" s="663" t="s">
        <v>602</v>
      </c>
      <c r="H384" s="663" t="s">
        <v>1785</v>
      </c>
      <c r="I384" s="663" t="s">
        <v>1786</v>
      </c>
      <c r="J384" s="663" t="s">
        <v>1787</v>
      </c>
      <c r="K384" s="663" t="s">
        <v>1788</v>
      </c>
      <c r="L384" s="665">
        <v>40.92</v>
      </c>
      <c r="M384" s="665">
        <v>6</v>
      </c>
      <c r="N384" s="666">
        <v>245.52</v>
      </c>
    </row>
    <row r="385" spans="1:14" ht="14.4" customHeight="1" x14ac:dyDescent="0.3">
      <c r="A385" s="661" t="s">
        <v>521</v>
      </c>
      <c r="B385" s="662" t="s">
        <v>2285</v>
      </c>
      <c r="C385" s="663" t="s">
        <v>531</v>
      </c>
      <c r="D385" s="664" t="s">
        <v>2287</v>
      </c>
      <c r="E385" s="663" t="s">
        <v>1770</v>
      </c>
      <c r="F385" s="664" t="s">
        <v>2293</v>
      </c>
      <c r="G385" s="663" t="s">
        <v>602</v>
      </c>
      <c r="H385" s="663" t="s">
        <v>1789</v>
      </c>
      <c r="I385" s="663" t="s">
        <v>1790</v>
      </c>
      <c r="J385" s="663" t="s">
        <v>1791</v>
      </c>
      <c r="K385" s="663" t="s">
        <v>1788</v>
      </c>
      <c r="L385" s="665">
        <v>40.919011473223783</v>
      </c>
      <c r="M385" s="665">
        <v>10</v>
      </c>
      <c r="N385" s="666">
        <v>409.19011473223782</v>
      </c>
    </row>
    <row r="386" spans="1:14" ht="14.4" customHeight="1" x14ac:dyDescent="0.3">
      <c r="A386" s="661" t="s">
        <v>521</v>
      </c>
      <c r="B386" s="662" t="s">
        <v>2285</v>
      </c>
      <c r="C386" s="663" t="s">
        <v>531</v>
      </c>
      <c r="D386" s="664" t="s">
        <v>2287</v>
      </c>
      <c r="E386" s="663" t="s">
        <v>1770</v>
      </c>
      <c r="F386" s="664" t="s">
        <v>2293</v>
      </c>
      <c r="G386" s="663" t="s">
        <v>602</v>
      </c>
      <c r="H386" s="663" t="s">
        <v>1792</v>
      </c>
      <c r="I386" s="663" t="s">
        <v>1792</v>
      </c>
      <c r="J386" s="663" t="s">
        <v>1793</v>
      </c>
      <c r="K386" s="663" t="s">
        <v>1794</v>
      </c>
      <c r="L386" s="665">
        <v>251.8</v>
      </c>
      <c r="M386" s="665">
        <v>16</v>
      </c>
      <c r="N386" s="666">
        <v>4028.8</v>
      </c>
    </row>
    <row r="387" spans="1:14" ht="14.4" customHeight="1" x14ac:dyDescent="0.3">
      <c r="A387" s="661" t="s">
        <v>521</v>
      </c>
      <c r="B387" s="662" t="s">
        <v>2285</v>
      </c>
      <c r="C387" s="663" t="s">
        <v>531</v>
      </c>
      <c r="D387" s="664" t="s">
        <v>2287</v>
      </c>
      <c r="E387" s="663" t="s">
        <v>1770</v>
      </c>
      <c r="F387" s="664" t="s">
        <v>2293</v>
      </c>
      <c r="G387" s="663" t="s">
        <v>602</v>
      </c>
      <c r="H387" s="663" t="s">
        <v>1795</v>
      </c>
      <c r="I387" s="663" t="s">
        <v>1796</v>
      </c>
      <c r="J387" s="663" t="s">
        <v>1797</v>
      </c>
      <c r="K387" s="663" t="s">
        <v>1798</v>
      </c>
      <c r="L387" s="665">
        <v>156.49</v>
      </c>
      <c r="M387" s="665">
        <v>64</v>
      </c>
      <c r="N387" s="666">
        <v>10015.36</v>
      </c>
    </row>
    <row r="388" spans="1:14" ht="14.4" customHeight="1" x14ac:dyDescent="0.3">
      <c r="A388" s="661" t="s">
        <v>521</v>
      </c>
      <c r="B388" s="662" t="s">
        <v>2285</v>
      </c>
      <c r="C388" s="663" t="s">
        <v>531</v>
      </c>
      <c r="D388" s="664" t="s">
        <v>2287</v>
      </c>
      <c r="E388" s="663" t="s">
        <v>1770</v>
      </c>
      <c r="F388" s="664" t="s">
        <v>2293</v>
      </c>
      <c r="G388" s="663" t="s">
        <v>602</v>
      </c>
      <c r="H388" s="663" t="s">
        <v>1799</v>
      </c>
      <c r="I388" s="663" t="s">
        <v>1800</v>
      </c>
      <c r="J388" s="663" t="s">
        <v>1801</v>
      </c>
      <c r="K388" s="663" t="s">
        <v>1802</v>
      </c>
      <c r="L388" s="665">
        <v>216.91</v>
      </c>
      <c r="M388" s="665">
        <v>24</v>
      </c>
      <c r="N388" s="666">
        <v>5205.84</v>
      </c>
    </row>
    <row r="389" spans="1:14" ht="14.4" customHeight="1" x14ac:dyDescent="0.3">
      <c r="A389" s="661" t="s">
        <v>521</v>
      </c>
      <c r="B389" s="662" t="s">
        <v>2285</v>
      </c>
      <c r="C389" s="663" t="s">
        <v>531</v>
      </c>
      <c r="D389" s="664" t="s">
        <v>2287</v>
      </c>
      <c r="E389" s="663" t="s">
        <v>1770</v>
      </c>
      <c r="F389" s="664" t="s">
        <v>2293</v>
      </c>
      <c r="G389" s="663" t="s">
        <v>602</v>
      </c>
      <c r="H389" s="663" t="s">
        <v>1803</v>
      </c>
      <c r="I389" s="663" t="s">
        <v>1804</v>
      </c>
      <c r="J389" s="663" t="s">
        <v>1805</v>
      </c>
      <c r="K389" s="663" t="s">
        <v>1806</v>
      </c>
      <c r="L389" s="665">
        <v>198.89</v>
      </c>
      <c r="M389" s="665">
        <v>1</v>
      </c>
      <c r="N389" s="666">
        <v>198.89</v>
      </c>
    </row>
    <row r="390" spans="1:14" ht="14.4" customHeight="1" x14ac:dyDescent="0.3">
      <c r="A390" s="661" t="s">
        <v>521</v>
      </c>
      <c r="B390" s="662" t="s">
        <v>2285</v>
      </c>
      <c r="C390" s="663" t="s">
        <v>531</v>
      </c>
      <c r="D390" s="664" t="s">
        <v>2287</v>
      </c>
      <c r="E390" s="663" t="s">
        <v>1770</v>
      </c>
      <c r="F390" s="664" t="s">
        <v>2293</v>
      </c>
      <c r="G390" s="663" t="s">
        <v>602</v>
      </c>
      <c r="H390" s="663" t="s">
        <v>1807</v>
      </c>
      <c r="I390" s="663" t="s">
        <v>1807</v>
      </c>
      <c r="J390" s="663" t="s">
        <v>1808</v>
      </c>
      <c r="K390" s="663" t="s">
        <v>1794</v>
      </c>
      <c r="L390" s="665">
        <v>361.98666666666668</v>
      </c>
      <c r="M390" s="665">
        <v>15</v>
      </c>
      <c r="N390" s="666">
        <v>5429.8</v>
      </c>
    </row>
    <row r="391" spans="1:14" ht="14.4" customHeight="1" x14ac:dyDescent="0.3">
      <c r="A391" s="661" t="s">
        <v>521</v>
      </c>
      <c r="B391" s="662" t="s">
        <v>2285</v>
      </c>
      <c r="C391" s="663" t="s">
        <v>531</v>
      </c>
      <c r="D391" s="664" t="s">
        <v>2287</v>
      </c>
      <c r="E391" s="663" t="s">
        <v>1770</v>
      </c>
      <c r="F391" s="664" t="s">
        <v>2293</v>
      </c>
      <c r="G391" s="663" t="s">
        <v>602</v>
      </c>
      <c r="H391" s="663" t="s">
        <v>1809</v>
      </c>
      <c r="I391" s="663" t="s">
        <v>1809</v>
      </c>
      <c r="J391" s="663" t="s">
        <v>1810</v>
      </c>
      <c r="K391" s="663" t="s">
        <v>1794</v>
      </c>
      <c r="L391" s="665">
        <v>138.63038321369453</v>
      </c>
      <c r="M391" s="665">
        <v>230</v>
      </c>
      <c r="N391" s="666">
        <v>31884.98813914974</v>
      </c>
    </row>
    <row r="392" spans="1:14" ht="14.4" customHeight="1" x14ac:dyDescent="0.3">
      <c r="A392" s="661" t="s">
        <v>521</v>
      </c>
      <c r="B392" s="662" t="s">
        <v>2285</v>
      </c>
      <c r="C392" s="663" t="s">
        <v>531</v>
      </c>
      <c r="D392" s="664" t="s">
        <v>2287</v>
      </c>
      <c r="E392" s="663" t="s">
        <v>1770</v>
      </c>
      <c r="F392" s="664" t="s">
        <v>2293</v>
      </c>
      <c r="G392" s="663" t="s">
        <v>602</v>
      </c>
      <c r="H392" s="663" t="s">
        <v>1811</v>
      </c>
      <c r="I392" s="663" t="s">
        <v>1812</v>
      </c>
      <c r="J392" s="663" t="s">
        <v>1813</v>
      </c>
      <c r="K392" s="663" t="s">
        <v>1814</v>
      </c>
      <c r="L392" s="665">
        <v>164.42993596541442</v>
      </c>
      <c r="M392" s="665">
        <v>140</v>
      </c>
      <c r="N392" s="666">
        <v>23020.191035158019</v>
      </c>
    </row>
    <row r="393" spans="1:14" ht="14.4" customHeight="1" x14ac:dyDescent="0.3">
      <c r="A393" s="661" t="s">
        <v>521</v>
      </c>
      <c r="B393" s="662" t="s">
        <v>2285</v>
      </c>
      <c r="C393" s="663" t="s">
        <v>531</v>
      </c>
      <c r="D393" s="664" t="s">
        <v>2287</v>
      </c>
      <c r="E393" s="663" t="s">
        <v>1770</v>
      </c>
      <c r="F393" s="664" t="s">
        <v>2293</v>
      </c>
      <c r="G393" s="663" t="s">
        <v>602</v>
      </c>
      <c r="H393" s="663" t="s">
        <v>1815</v>
      </c>
      <c r="I393" s="663" t="s">
        <v>1816</v>
      </c>
      <c r="J393" s="663" t="s">
        <v>1817</v>
      </c>
      <c r="K393" s="663" t="s">
        <v>1818</v>
      </c>
      <c r="L393" s="665">
        <v>295.21082932185948</v>
      </c>
      <c r="M393" s="665">
        <v>195</v>
      </c>
      <c r="N393" s="666">
        <v>57566.1117177626</v>
      </c>
    </row>
    <row r="394" spans="1:14" ht="14.4" customHeight="1" x14ac:dyDescent="0.3">
      <c r="A394" s="661" t="s">
        <v>521</v>
      </c>
      <c r="B394" s="662" t="s">
        <v>2285</v>
      </c>
      <c r="C394" s="663" t="s">
        <v>531</v>
      </c>
      <c r="D394" s="664" t="s">
        <v>2287</v>
      </c>
      <c r="E394" s="663" t="s">
        <v>1770</v>
      </c>
      <c r="F394" s="664" t="s">
        <v>2293</v>
      </c>
      <c r="G394" s="663" t="s">
        <v>602</v>
      </c>
      <c r="H394" s="663" t="s">
        <v>1819</v>
      </c>
      <c r="I394" s="663" t="s">
        <v>1819</v>
      </c>
      <c r="J394" s="663" t="s">
        <v>1820</v>
      </c>
      <c r="K394" s="663" t="s">
        <v>1821</v>
      </c>
      <c r="L394" s="665">
        <v>111.94999999999999</v>
      </c>
      <c r="M394" s="665">
        <v>4</v>
      </c>
      <c r="N394" s="666">
        <v>447.79999999999995</v>
      </c>
    </row>
    <row r="395" spans="1:14" ht="14.4" customHeight="1" x14ac:dyDescent="0.3">
      <c r="A395" s="661" t="s">
        <v>521</v>
      </c>
      <c r="B395" s="662" t="s">
        <v>2285</v>
      </c>
      <c r="C395" s="663" t="s">
        <v>531</v>
      </c>
      <c r="D395" s="664" t="s">
        <v>2287</v>
      </c>
      <c r="E395" s="663" t="s">
        <v>1770</v>
      </c>
      <c r="F395" s="664" t="s">
        <v>2293</v>
      </c>
      <c r="G395" s="663" t="s">
        <v>602</v>
      </c>
      <c r="H395" s="663" t="s">
        <v>1822</v>
      </c>
      <c r="I395" s="663" t="s">
        <v>1822</v>
      </c>
      <c r="J395" s="663" t="s">
        <v>1823</v>
      </c>
      <c r="K395" s="663" t="s">
        <v>1821</v>
      </c>
      <c r="L395" s="665">
        <v>111.94999999999999</v>
      </c>
      <c r="M395" s="665">
        <v>2</v>
      </c>
      <c r="N395" s="666">
        <v>223.89999999999998</v>
      </c>
    </row>
    <row r="396" spans="1:14" ht="14.4" customHeight="1" x14ac:dyDescent="0.3">
      <c r="A396" s="661" t="s">
        <v>521</v>
      </c>
      <c r="B396" s="662" t="s">
        <v>2285</v>
      </c>
      <c r="C396" s="663" t="s">
        <v>531</v>
      </c>
      <c r="D396" s="664" t="s">
        <v>2287</v>
      </c>
      <c r="E396" s="663" t="s">
        <v>1770</v>
      </c>
      <c r="F396" s="664" t="s">
        <v>2293</v>
      </c>
      <c r="G396" s="663" t="s">
        <v>602</v>
      </c>
      <c r="H396" s="663" t="s">
        <v>1824</v>
      </c>
      <c r="I396" s="663" t="s">
        <v>1825</v>
      </c>
      <c r="J396" s="663" t="s">
        <v>1826</v>
      </c>
      <c r="K396" s="663" t="s">
        <v>1827</v>
      </c>
      <c r="L396" s="665">
        <v>111.95</v>
      </c>
      <c r="M396" s="665">
        <v>1</v>
      </c>
      <c r="N396" s="666">
        <v>111.95</v>
      </c>
    </row>
    <row r="397" spans="1:14" ht="14.4" customHeight="1" x14ac:dyDescent="0.3">
      <c r="A397" s="661" t="s">
        <v>521</v>
      </c>
      <c r="B397" s="662" t="s">
        <v>2285</v>
      </c>
      <c r="C397" s="663" t="s">
        <v>531</v>
      </c>
      <c r="D397" s="664" t="s">
        <v>2287</v>
      </c>
      <c r="E397" s="663" t="s">
        <v>1770</v>
      </c>
      <c r="F397" s="664" t="s">
        <v>2293</v>
      </c>
      <c r="G397" s="663" t="s">
        <v>602</v>
      </c>
      <c r="H397" s="663" t="s">
        <v>1828</v>
      </c>
      <c r="I397" s="663" t="s">
        <v>1828</v>
      </c>
      <c r="J397" s="663" t="s">
        <v>1793</v>
      </c>
      <c r="K397" s="663" t="s">
        <v>1829</v>
      </c>
      <c r="L397" s="665">
        <v>278.52</v>
      </c>
      <c r="M397" s="665">
        <v>8</v>
      </c>
      <c r="N397" s="666">
        <v>2228.16</v>
      </c>
    </row>
    <row r="398" spans="1:14" ht="14.4" customHeight="1" x14ac:dyDescent="0.3">
      <c r="A398" s="661" t="s">
        <v>521</v>
      </c>
      <c r="B398" s="662" t="s">
        <v>2285</v>
      </c>
      <c r="C398" s="663" t="s">
        <v>531</v>
      </c>
      <c r="D398" s="664" t="s">
        <v>2287</v>
      </c>
      <c r="E398" s="663" t="s">
        <v>1770</v>
      </c>
      <c r="F398" s="664" t="s">
        <v>2293</v>
      </c>
      <c r="G398" s="663" t="s">
        <v>602</v>
      </c>
      <c r="H398" s="663" t="s">
        <v>1830</v>
      </c>
      <c r="I398" s="663" t="s">
        <v>1830</v>
      </c>
      <c r="J398" s="663" t="s">
        <v>1831</v>
      </c>
      <c r="K398" s="663" t="s">
        <v>1832</v>
      </c>
      <c r="L398" s="665">
        <v>163.66999999999999</v>
      </c>
      <c r="M398" s="665">
        <v>2</v>
      </c>
      <c r="N398" s="666">
        <v>327.33999999999997</v>
      </c>
    </row>
    <row r="399" spans="1:14" ht="14.4" customHeight="1" x14ac:dyDescent="0.3">
      <c r="A399" s="661" t="s">
        <v>521</v>
      </c>
      <c r="B399" s="662" t="s">
        <v>2285</v>
      </c>
      <c r="C399" s="663" t="s">
        <v>531</v>
      </c>
      <c r="D399" s="664" t="s">
        <v>2287</v>
      </c>
      <c r="E399" s="663" t="s">
        <v>1770</v>
      </c>
      <c r="F399" s="664" t="s">
        <v>2293</v>
      </c>
      <c r="G399" s="663" t="s">
        <v>602</v>
      </c>
      <c r="H399" s="663" t="s">
        <v>1833</v>
      </c>
      <c r="I399" s="663" t="s">
        <v>1833</v>
      </c>
      <c r="J399" s="663" t="s">
        <v>1834</v>
      </c>
      <c r="K399" s="663" t="s">
        <v>1832</v>
      </c>
      <c r="L399" s="665">
        <v>122.69001184561178</v>
      </c>
      <c r="M399" s="665">
        <v>12</v>
      </c>
      <c r="N399" s="666">
        <v>1472.2801421473414</v>
      </c>
    </row>
    <row r="400" spans="1:14" ht="14.4" customHeight="1" x14ac:dyDescent="0.3">
      <c r="A400" s="661" t="s">
        <v>521</v>
      </c>
      <c r="B400" s="662" t="s">
        <v>2285</v>
      </c>
      <c r="C400" s="663" t="s">
        <v>531</v>
      </c>
      <c r="D400" s="664" t="s">
        <v>2287</v>
      </c>
      <c r="E400" s="663" t="s">
        <v>1770</v>
      </c>
      <c r="F400" s="664" t="s">
        <v>2293</v>
      </c>
      <c r="G400" s="663" t="s">
        <v>602</v>
      </c>
      <c r="H400" s="663" t="s">
        <v>1835</v>
      </c>
      <c r="I400" s="663" t="s">
        <v>1835</v>
      </c>
      <c r="J400" s="663" t="s">
        <v>1836</v>
      </c>
      <c r="K400" s="663" t="s">
        <v>1832</v>
      </c>
      <c r="L400" s="665">
        <v>122.68999521681017</v>
      </c>
      <c r="M400" s="665">
        <v>19</v>
      </c>
      <c r="N400" s="666">
        <v>2331.1099091193933</v>
      </c>
    </row>
    <row r="401" spans="1:14" ht="14.4" customHeight="1" x14ac:dyDescent="0.3">
      <c r="A401" s="661" t="s">
        <v>521</v>
      </c>
      <c r="B401" s="662" t="s">
        <v>2285</v>
      </c>
      <c r="C401" s="663" t="s">
        <v>531</v>
      </c>
      <c r="D401" s="664" t="s">
        <v>2287</v>
      </c>
      <c r="E401" s="663" t="s">
        <v>1770</v>
      </c>
      <c r="F401" s="664" t="s">
        <v>2293</v>
      </c>
      <c r="G401" s="663" t="s">
        <v>602</v>
      </c>
      <c r="H401" s="663" t="s">
        <v>1837</v>
      </c>
      <c r="I401" s="663" t="s">
        <v>1837</v>
      </c>
      <c r="J401" s="663" t="s">
        <v>1838</v>
      </c>
      <c r="K401" s="663" t="s">
        <v>1839</v>
      </c>
      <c r="L401" s="665">
        <v>179.26</v>
      </c>
      <c r="M401" s="665">
        <v>7</v>
      </c>
      <c r="N401" s="666">
        <v>1254.82</v>
      </c>
    </row>
    <row r="402" spans="1:14" ht="14.4" customHeight="1" x14ac:dyDescent="0.3">
      <c r="A402" s="661" t="s">
        <v>521</v>
      </c>
      <c r="B402" s="662" t="s">
        <v>2285</v>
      </c>
      <c r="C402" s="663" t="s">
        <v>531</v>
      </c>
      <c r="D402" s="664" t="s">
        <v>2287</v>
      </c>
      <c r="E402" s="663" t="s">
        <v>1770</v>
      </c>
      <c r="F402" s="664" t="s">
        <v>2293</v>
      </c>
      <c r="G402" s="663" t="s">
        <v>602</v>
      </c>
      <c r="H402" s="663" t="s">
        <v>1840</v>
      </c>
      <c r="I402" s="663" t="s">
        <v>1840</v>
      </c>
      <c r="J402" s="663" t="s">
        <v>1841</v>
      </c>
      <c r="K402" s="663" t="s">
        <v>1832</v>
      </c>
      <c r="L402" s="665">
        <v>129.97</v>
      </c>
      <c r="M402" s="665">
        <v>1</v>
      </c>
      <c r="N402" s="666">
        <v>129.97</v>
      </c>
    </row>
    <row r="403" spans="1:14" ht="14.4" customHeight="1" x14ac:dyDescent="0.3">
      <c r="A403" s="661" t="s">
        <v>521</v>
      </c>
      <c r="B403" s="662" t="s">
        <v>2285</v>
      </c>
      <c r="C403" s="663" t="s">
        <v>531</v>
      </c>
      <c r="D403" s="664" t="s">
        <v>2287</v>
      </c>
      <c r="E403" s="663" t="s">
        <v>1770</v>
      </c>
      <c r="F403" s="664" t="s">
        <v>2293</v>
      </c>
      <c r="G403" s="663" t="s">
        <v>602</v>
      </c>
      <c r="H403" s="663" t="s">
        <v>1842</v>
      </c>
      <c r="I403" s="663" t="s">
        <v>1842</v>
      </c>
      <c r="J403" s="663" t="s">
        <v>1843</v>
      </c>
      <c r="K403" s="663" t="s">
        <v>1832</v>
      </c>
      <c r="L403" s="665">
        <v>129.97000000000003</v>
      </c>
      <c r="M403" s="665">
        <v>2</v>
      </c>
      <c r="N403" s="666">
        <v>259.94000000000005</v>
      </c>
    </row>
    <row r="404" spans="1:14" ht="14.4" customHeight="1" x14ac:dyDescent="0.3">
      <c r="A404" s="661" t="s">
        <v>521</v>
      </c>
      <c r="B404" s="662" t="s">
        <v>2285</v>
      </c>
      <c r="C404" s="663" t="s">
        <v>531</v>
      </c>
      <c r="D404" s="664" t="s">
        <v>2287</v>
      </c>
      <c r="E404" s="663" t="s">
        <v>1770</v>
      </c>
      <c r="F404" s="664" t="s">
        <v>2293</v>
      </c>
      <c r="G404" s="663" t="s">
        <v>602</v>
      </c>
      <c r="H404" s="663" t="s">
        <v>1844</v>
      </c>
      <c r="I404" s="663" t="s">
        <v>1844</v>
      </c>
      <c r="J404" s="663" t="s">
        <v>1845</v>
      </c>
      <c r="K404" s="663" t="s">
        <v>1788</v>
      </c>
      <c r="L404" s="665">
        <v>30.670000000000012</v>
      </c>
      <c r="M404" s="665">
        <v>6</v>
      </c>
      <c r="N404" s="666">
        <v>184.02000000000007</v>
      </c>
    </row>
    <row r="405" spans="1:14" ht="14.4" customHeight="1" x14ac:dyDescent="0.3">
      <c r="A405" s="661" t="s">
        <v>521</v>
      </c>
      <c r="B405" s="662" t="s">
        <v>2285</v>
      </c>
      <c r="C405" s="663" t="s">
        <v>531</v>
      </c>
      <c r="D405" s="664" t="s">
        <v>2287</v>
      </c>
      <c r="E405" s="663" t="s">
        <v>1846</v>
      </c>
      <c r="F405" s="664" t="s">
        <v>2294</v>
      </c>
      <c r="G405" s="663" t="s">
        <v>550</v>
      </c>
      <c r="H405" s="663" t="s">
        <v>1847</v>
      </c>
      <c r="I405" s="663" t="s">
        <v>1848</v>
      </c>
      <c r="J405" s="663" t="s">
        <v>1849</v>
      </c>
      <c r="K405" s="663" t="s">
        <v>1850</v>
      </c>
      <c r="L405" s="665">
        <v>10665.17</v>
      </c>
      <c r="M405" s="665">
        <v>5</v>
      </c>
      <c r="N405" s="666">
        <v>53325.85</v>
      </c>
    </row>
    <row r="406" spans="1:14" ht="14.4" customHeight="1" x14ac:dyDescent="0.3">
      <c r="A406" s="661" t="s">
        <v>521</v>
      </c>
      <c r="B406" s="662" t="s">
        <v>2285</v>
      </c>
      <c r="C406" s="663" t="s">
        <v>531</v>
      </c>
      <c r="D406" s="664" t="s">
        <v>2287</v>
      </c>
      <c r="E406" s="663" t="s">
        <v>1846</v>
      </c>
      <c r="F406" s="664" t="s">
        <v>2294</v>
      </c>
      <c r="G406" s="663" t="s">
        <v>550</v>
      </c>
      <c r="H406" s="663" t="s">
        <v>1851</v>
      </c>
      <c r="I406" s="663" t="s">
        <v>1852</v>
      </c>
      <c r="J406" s="663" t="s">
        <v>1853</v>
      </c>
      <c r="K406" s="663" t="s">
        <v>1854</v>
      </c>
      <c r="L406" s="665">
        <v>4931.6599999999989</v>
      </c>
      <c r="M406" s="665">
        <v>1</v>
      </c>
      <c r="N406" s="666">
        <v>4931.6599999999989</v>
      </c>
    </row>
    <row r="407" spans="1:14" ht="14.4" customHeight="1" x14ac:dyDescent="0.3">
      <c r="A407" s="661" t="s">
        <v>521</v>
      </c>
      <c r="B407" s="662" t="s">
        <v>2285</v>
      </c>
      <c r="C407" s="663" t="s">
        <v>531</v>
      </c>
      <c r="D407" s="664" t="s">
        <v>2287</v>
      </c>
      <c r="E407" s="663" t="s">
        <v>1855</v>
      </c>
      <c r="F407" s="664" t="s">
        <v>2295</v>
      </c>
      <c r="G407" s="663"/>
      <c r="H407" s="663" t="s">
        <v>1856</v>
      </c>
      <c r="I407" s="663" t="s">
        <v>1856</v>
      </c>
      <c r="J407" s="663" t="s">
        <v>1857</v>
      </c>
      <c r="K407" s="663" t="s">
        <v>1858</v>
      </c>
      <c r="L407" s="665">
        <v>413.04997163632817</v>
      </c>
      <c r="M407" s="665">
        <v>17</v>
      </c>
      <c r="N407" s="666">
        <v>7021.849517817579</v>
      </c>
    </row>
    <row r="408" spans="1:14" ht="14.4" customHeight="1" x14ac:dyDescent="0.3">
      <c r="A408" s="661" t="s">
        <v>521</v>
      </c>
      <c r="B408" s="662" t="s">
        <v>2285</v>
      </c>
      <c r="C408" s="663" t="s">
        <v>531</v>
      </c>
      <c r="D408" s="664" t="s">
        <v>2287</v>
      </c>
      <c r="E408" s="663" t="s">
        <v>1855</v>
      </c>
      <c r="F408" s="664" t="s">
        <v>2295</v>
      </c>
      <c r="G408" s="663" t="s">
        <v>550</v>
      </c>
      <c r="H408" s="663" t="s">
        <v>1859</v>
      </c>
      <c r="I408" s="663" t="s">
        <v>1859</v>
      </c>
      <c r="J408" s="663" t="s">
        <v>1860</v>
      </c>
      <c r="K408" s="663" t="s">
        <v>1861</v>
      </c>
      <c r="L408" s="665">
        <v>62.079379344978371</v>
      </c>
      <c r="M408" s="665">
        <v>15.000000000000002</v>
      </c>
      <c r="N408" s="666">
        <v>931.19069017467564</v>
      </c>
    </row>
    <row r="409" spans="1:14" ht="14.4" customHeight="1" x14ac:dyDescent="0.3">
      <c r="A409" s="661" t="s">
        <v>521</v>
      </c>
      <c r="B409" s="662" t="s">
        <v>2285</v>
      </c>
      <c r="C409" s="663" t="s">
        <v>531</v>
      </c>
      <c r="D409" s="664" t="s">
        <v>2287</v>
      </c>
      <c r="E409" s="663" t="s">
        <v>1855</v>
      </c>
      <c r="F409" s="664" t="s">
        <v>2295</v>
      </c>
      <c r="G409" s="663" t="s">
        <v>550</v>
      </c>
      <c r="H409" s="663" t="s">
        <v>1862</v>
      </c>
      <c r="I409" s="663" t="s">
        <v>1863</v>
      </c>
      <c r="J409" s="663" t="s">
        <v>1864</v>
      </c>
      <c r="K409" s="663" t="s">
        <v>669</v>
      </c>
      <c r="L409" s="665">
        <v>67.87</v>
      </c>
      <c r="M409" s="665">
        <v>2</v>
      </c>
      <c r="N409" s="666">
        <v>135.74</v>
      </c>
    </row>
    <row r="410" spans="1:14" ht="14.4" customHeight="1" x14ac:dyDescent="0.3">
      <c r="A410" s="661" t="s">
        <v>521</v>
      </c>
      <c r="B410" s="662" t="s">
        <v>2285</v>
      </c>
      <c r="C410" s="663" t="s">
        <v>531</v>
      </c>
      <c r="D410" s="664" t="s">
        <v>2287</v>
      </c>
      <c r="E410" s="663" t="s">
        <v>1855</v>
      </c>
      <c r="F410" s="664" t="s">
        <v>2295</v>
      </c>
      <c r="G410" s="663" t="s">
        <v>550</v>
      </c>
      <c r="H410" s="663" t="s">
        <v>1865</v>
      </c>
      <c r="I410" s="663" t="s">
        <v>1866</v>
      </c>
      <c r="J410" s="663" t="s">
        <v>1867</v>
      </c>
      <c r="K410" s="663" t="s">
        <v>1239</v>
      </c>
      <c r="L410" s="665">
        <v>25.630000000000003</v>
      </c>
      <c r="M410" s="665">
        <v>4</v>
      </c>
      <c r="N410" s="666">
        <v>102.52000000000001</v>
      </c>
    </row>
    <row r="411" spans="1:14" ht="14.4" customHeight="1" x14ac:dyDescent="0.3">
      <c r="A411" s="661" t="s">
        <v>521</v>
      </c>
      <c r="B411" s="662" t="s">
        <v>2285</v>
      </c>
      <c r="C411" s="663" t="s">
        <v>531</v>
      </c>
      <c r="D411" s="664" t="s">
        <v>2287</v>
      </c>
      <c r="E411" s="663" t="s">
        <v>1855</v>
      </c>
      <c r="F411" s="664" t="s">
        <v>2295</v>
      </c>
      <c r="G411" s="663" t="s">
        <v>550</v>
      </c>
      <c r="H411" s="663" t="s">
        <v>1868</v>
      </c>
      <c r="I411" s="663" t="s">
        <v>1869</v>
      </c>
      <c r="J411" s="663" t="s">
        <v>1870</v>
      </c>
      <c r="K411" s="663" t="s">
        <v>1871</v>
      </c>
      <c r="L411" s="665">
        <v>22.648406996031063</v>
      </c>
      <c r="M411" s="665">
        <v>90</v>
      </c>
      <c r="N411" s="666">
        <v>2038.3566296427957</v>
      </c>
    </row>
    <row r="412" spans="1:14" ht="14.4" customHeight="1" x14ac:dyDescent="0.3">
      <c r="A412" s="661" t="s">
        <v>521</v>
      </c>
      <c r="B412" s="662" t="s">
        <v>2285</v>
      </c>
      <c r="C412" s="663" t="s">
        <v>531</v>
      </c>
      <c r="D412" s="664" t="s">
        <v>2287</v>
      </c>
      <c r="E412" s="663" t="s">
        <v>1855</v>
      </c>
      <c r="F412" s="664" t="s">
        <v>2295</v>
      </c>
      <c r="G412" s="663" t="s">
        <v>550</v>
      </c>
      <c r="H412" s="663" t="s">
        <v>1872</v>
      </c>
      <c r="I412" s="663" t="s">
        <v>1873</v>
      </c>
      <c r="J412" s="663" t="s">
        <v>1874</v>
      </c>
      <c r="K412" s="663" t="s">
        <v>1875</v>
      </c>
      <c r="L412" s="665">
        <v>598.84004058801509</v>
      </c>
      <c r="M412" s="665">
        <v>46</v>
      </c>
      <c r="N412" s="666">
        <v>27546.641867048696</v>
      </c>
    </row>
    <row r="413" spans="1:14" ht="14.4" customHeight="1" x14ac:dyDescent="0.3">
      <c r="A413" s="661" t="s">
        <v>521</v>
      </c>
      <c r="B413" s="662" t="s">
        <v>2285</v>
      </c>
      <c r="C413" s="663" t="s">
        <v>531</v>
      </c>
      <c r="D413" s="664" t="s">
        <v>2287</v>
      </c>
      <c r="E413" s="663" t="s">
        <v>1855</v>
      </c>
      <c r="F413" s="664" t="s">
        <v>2295</v>
      </c>
      <c r="G413" s="663" t="s">
        <v>550</v>
      </c>
      <c r="H413" s="663" t="s">
        <v>1876</v>
      </c>
      <c r="I413" s="663" t="s">
        <v>1876</v>
      </c>
      <c r="J413" s="663" t="s">
        <v>1877</v>
      </c>
      <c r="K413" s="663" t="s">
        <v>1878</v>
      </c>
      <c r="L413" s="665">
        <v>264</v>
      </c>
      <c r="M413" s="665">
        <v>5</v>
      </c>
      <c r="N413" s="666">
        <v>1320</v>
      </c>
    </row>
    <row r="414" spans="1:14" ht="14.4" customHeight="1" x14ac:dyDescent="0.3">
      <c r="A414" s="661" t="s">
        <v>521</v>
      </c>
      <c r="B414" s="662" t="s">
        <v>2285</v>
      </c>
      <c r="C414" s="663" t="s">
        <v>531</v>
      </c>
      <c r="D414" s="664" t="s">
        <v>2287</v>
      </c>
      <c r="E414" s="663" t="s">
        <v>1855</v>
      </c>
      <c r="F414" s="664" t="s">
        <v>2295</v>
      </c>
      <c r="G414" s="663" t="s">
        <v>550</v>
      </c>
      <c r="H414" s="663" t="s">
        <v>1879</v>
      </c>
      <c r="I414" s="663" t="s">
        <v>1880</v>
      </c>
      <c r="J414" s="663" t="s">
        <v>1881</v>
      </c>
      <c r="K414" s="663" t="s">
        <v>1882</v>
      </c>
      <c r="L414" s="665">
        <v>121.85874679441697</v>
      </c>
      <c r="M414" s="665">
        <v>111.99999999999999</v>
      </c>
      <c r="N414" s="666">
        <v>13648.179640974698</v>
      </c>
    </row>
    <row r="415" spans="1:14" ht="14.4" customHeight="1" x14ac:dyDescent="0.3">
      <c r="A415" s="661" t="s">
        <v>521</v>
      </c>
      <c r="B415" s="662" t="s">
        <v>2285</v>
      </c>
      <c r="C415" s="663" t="s">
        <v>531</v>
      </c>
      <c r="D415" s="664" t="s">
        <v>2287</v>
      </c>
      <c r="E415" s="663" t="s">
        <v>1855</v>
      </c>
      <c r="F415" s="664" t="s">
        <v>2295</v>
      </c>
      <c r="G415" s="663" t="s">
        <v>550</v>
      </c>
      <c r="H415" s="663" t="s">
        <v>1883</v>
      </c>
      <c r="I415" s="663" t="s">
        <v>1884</v>
      </c>
      <c r="J415" s="663" t="s">
        <v>1885</v>
      </c>
      <c r="K415" s="663" t="s">
        <v>1886</v>
      </c>
      <c r="L415" s="665">
        <v>382.27000000000015</v>
      </c>
      <c r="M415" s="665">
        <v>1</v>
      </c>
      <c r="N415" s="666">
        <v>382.27000000000015</v>
      </c>
    </row>
    <row r="416" spans="1:14" ht="14.4" customHeight="1" x14ac:dyDescent="0.3">
      <c r="A416" s="661" t="s">
        <v>521</v>
      </c>
      <c r="B416" s="662" t="s">
        <v>2285</v>
      </c>
      <c r="C416" s="663" t="s">
        <v>531</v>
      </c>
      <c r="D416" s="664" t="s">
        <v>2287</v>
      </c>
      <c r="E416" s="663" t="s">
        <v>1855</v>
      </c>
      <c r="F416" s="664" t="s">
        <v>2295</v>
      </c>
      <c r="G416" s="663" t="s">
        <v>550</v>
      </c>
      <c r="H416" s="663" t="s">
        <v>1887</v>
      </c>
      <c r="I416" s="663" t="s">
        <v>1888</v>
      </c>
      <c r="J416" s="663" t="s">
        <v>1889</v>
      </c>
      <c r="K416" s="663" t="s">
        <v>1890</v>
      </c>
      <c r="L416" s="665">
        <v>607.75497790055238</v>
      </c>
      <c r="M416" s="665">
        <v>9.0499999999999972</v>
      </c>
      <c r="N416" s="666">
        <v>5500.1825499999977</v>
      </c>
    </row>
    <row r="417" spans="1:14" ht="14.4" customHeight="1" x14ac:dyDescent="0.3">
      <c r="A417" s="661" t="s">
        <v>521</v>
      </c>
      <c r="B417" s="662" t="s">
        <v>2285</v>
      </c>
      <c r="C417" s="663" t="s">
        <v>531</v>
      </c>
      <c r="D417" s="664" t="s">
        <v>2287</v>
      </c>
      <c r="E417" s="663" t="s">
        <v>1855</v>
      </c>
      <c r="F417" s="664" t="s">
        <v>2295</v>
      </c>
      <c r="G417" s="663" t="s">
        <v>550</v>
      </c>
      <c r="H417" s="663" t="s">
        <v>1891</v>
      </c>
      <c r="I417" s="663" t="s">
        <v>1891</v>
      </c>
      <c r="J417" s="663" t="s">
        <v>1892</v>
      </c>
      <c r="K417" s="663" t="s">
        <v>1893</v>
      </c>
      <c r="L417" s="665">
        <v>517</v>
      </c>
      <c r="M417" s="665">
        <v>7</v>
      </c>
      <c r="N417" s="666">
        <v>3619</v>
      </c>
    </row>
    <row r="418" spans="1:14" ht="14.4" customHeight="1" x14ac:dyDescent="0.3">
      <c r="A418" s="661" t="s">
        <v>521</v>
      </c>
      <c r="B418" s="662" t="s">
        <v>2285</v>
      </c>
      <c r="C418" s="663" t="s">
        <v>531</v>
      </c>
      <c r="D418" s="664" t="s">
        <v>2287</v>
      </c>
      <c r="E418" s="663" t="s">
        <v>1855</v>
      </c>
      <c r="F418" s="664" t="s">
        <v>2295</v>
      </c>
      <c r="G418" s="663" t="s">
        <v>550</v>
      </c>
      <c r="H418" s="663" t="s">
        <v>1894</v>
      </c>
      <c r="I418" s="663" t="s">
        <v>1895</v>
      </c>
      <c r="J418" s="663" t="s">
        <v>1896</v>
      </c>
      <c r="K418" s="663" t="s">
        <v>1897</v>
      </c>
      <c r="L418" s="665">
        <v>48.249999999999979</v>
      </c>
      <c r="M418" s="665">
        <v>3</v>
      </c>
      <c r="N418" s="666">
        <v>144.74999999999994</v>
      </c>
    </row>
    <row r="419" spans="1:14" ht="14.4" customHeight="1" x14ac:dyDescent="0.3">
      <c r="A419" s="661" t="s">
        <v>521</v>
      </c>
      <c r="B419" s="662" t="s">
        <v>2285</v>
      </c>
      <c r="C419" s="663" t="s">
        <v>531</v>
      </c>
      <c r="D419" s="664" t="s">
        <v>2287</v>
      </c>
      <c r="E419" s="663" t="s">
        <v>1855</v>
      </c>
      <c r="F419" s="664" t="s">
        <v>2295</v>
      </c>
      <c r="G419" s="663" t="s">
        <v>550</v>
      </c>
      <c r="H419" s="663" t="s">
        <v>1898</v>
      </c>
      <c r="I419" s="663" t="s">
        <v>1899</v>
      </c>
      <c r="J419" s="663" t="s">
        <v>1900</v>
      </c>
      <c r="K419" s="663"/>
      <c r="L419" s="665">
        <v>640.08999999999992</v>
      </c>
      <c r="M419" s="665">
        <v>9</v>
      </c>
      <c r="N419" s="666">
        <v>5760.8099999999995</v>
      </c>
    </row>
    <row r="420" spans="1:14" ht="14.4" customHeight="1" x14ac:dyDescent="0.3">
      <c r="A420" s="661" t="s">
        <v>521</v>
      </c>
      <c r="B420" s="662" t="s">
        <v>2285</v>
      </c>
      <c r="C420" s="663" t="s">
        <v>531</v>
      </c>
      <c r="D420" s="664" t="s">
        <v>2287</v>
      </c>
      <c r="E420" s="663" t="s">
        <v>1855</v>
      </c>
      <c r="F420" s="664" t="s">
        <v>2295</v>
      </c>
      <c r="G420" s="663" t="s">
        <v>550</v>
      </c>
      <c r="H420" s="663" t="s">
        <v>1901</v>
      </c>
      <c r="I420" s="663" t="s">
        <v>1902</v>
      </c>
      <c r="J420" s="663" t="s">
        <v>1554</v>
      </c>
      <c r="K420" s="663" t="s">
        <v>984</v>
      </c>
      <c r="L420" s="665">
        <v>235.77010253773167</v>
      </c>
      <c r="M420" s="665">
        <v>140</v>
      </c>
      <c r="N420" s="666">
        <v>33007.814355282433</v>
      </c>
    </row>
    <row r="421" spans="1:14" ht="14.4" customHeight="1" x14ac:dyDescent="0.3">
      <c r="A421" s="661" t="s">
        <v>521</v>
      </c>
      <c r="B421" s="662" t="s">
        <v>2285</v>
      </c>
      <c r="C421" s="663" t="s">
        <v>531</v>
      </c>
      <c r="D421" s="664" t="s">
        <v>2287</v>
      </c>
      <c r="E421" s="663" t="s">
        <v>1855</v>
      </c>
      <c r="F421" s="664" t="s">
        <v>2295</v>
      </c>
      <c r="G421" s="663" t="s">
        <v>550</v>
      </c>
      <c r="H421" s="663" t="s">
        <v>1903</v>
      </c>
      <c r="I421" s="663" t="s">
        <v>1904</v>
      </c>
      <c r="J421" s="663" t="s">
        <v>1905</v>
      </c>
      <c r="K421" s="663" t="s">
        <v>1906</v>
      </c>
      <c r="L421" s="665">
        <v>103.66130264315335</v>
      </c>
      <c r="M421" s="665">
        <v>3</v>
      </c>
      <c r="N421" s="666">
        <v>310.98390792946003</v>
      </c>
    </row>
    <row r="422" spans="1:14" ht="14.4" customHeight="1" x14ac:dyDescent="0.3">
      <c r="A422" s="661" t="s">
        <v>521</v>
      </c>
      <c r="B422" s="662" t="s">
        <v>2285</v>
      </c>
      <c r="C422" s="663" t="s">
        <v>531</v>
      </c>
      <c r="D422" s="664" t="s">
        <v>2287</v>
      </c>
      <c r="E422" s="663" t="s">
        <v>1855</v>
      </c>
      <c r="F422" s="664" t="s">
        <v>2295</v>
      </c>
      <c r="G422" s="663" t="s">
        <v>550</v>
      </c>
      <c r="H422" s="663" t="s">
        <v>1907</v>
      </c>
      <c r="I422" s="663" t="s">
        <v>1908</v>
      </c>
      <c r="J422" s="663" t="s">
        <v>1909</v>
      </c>
      <c r="K422" s="663" t="s">
        <v>1910</v>
      </c>
      <c r="L422" s="665">
        <v>183.37</v>
      </c>
      <c r="M422" s="665">
        <v>1</v>
      </c>
      <c r="N422" s="666">
        <v>183.37</v>
      </c>
    </row>
    <row r="423" spans="1:14" ht="14.4" customHeight="1" x14ac:dyDescent="0.3">
      <c r="A423" s="661" t="s">
        <v>521</v>
      </c>
      <c r="B423" s="662" t="s">
        <v>2285</v>
      </c>
      <c r="C423" s="663" t="s">
        <v>531</v>
      </c>
      <c r="D423" s="664" t="s">
        <v>2287</v>
      </c>
      <c r="E423" s="663" t="s">
        <v>1855</v>
      </c>
      <c r="F423" s="664" t="s">
        <v>2295</v>
      </c>
      <c r="G423" s="663" t="s">
        <v>550</v>
      </c>
      <c r="H423" s="663" t="s">
        <v>1911</v>
      </c>
      <c r="I423" s="663" t="s">
        <v>1912</v>
      </c>
      <c r="J423" s="663" t="s">
        <v>1913</v>
      </c>
      <c r="K423" s="663" t="s">
        <v>1914</v>
      </c>
      <c r="L423" s="665">
        <v>128.47304803289975</v>
      </c>
      <c r="M423" s="665">
        <v>52</v>
      </c>
      <c r="N423" s="666">
        <v>6680.5984977107873</v>
      </c>
    </row>
    <row r="424" spans="1:14" ht="14.4" customHeight="1" x14ac:dyDescent="0.3">
      <c r="A424" s="661" t="s">
        <v>521</v>
      </c>
      <c r="B424" s="662" t="s">
        <v>2285</v>
      </c>
      <c r="C424" s="663" t="s">
        <v>531</v>
      </c>
      <c r="D424" s="664" t="s">
        <v>2287</v>
      </c>
      <c r="E424" s="663" t="s">
        <v>1855</v>
      </c>
      <c r="F424" s="664" t="s">
        <v>2295</v>
      </c>
      <c r="G424" s="663" t="s">
        <v>550</v>
      </c>
      <c r="H424" s="663" t="s">
        <v>1915</v>
      </c>
      <c r="I424" s="663" t="s">
        <v>1916</v>
      </c>
      <c r="J424" s="663" t="s">
        <v>1917</v>
      </c>
      <c r="K424" s="663" t="s">
        <v>1918</v>
      </c>
      <c r="L424" s="665">
        <v>590.16999999999996</v>
      </c>
      <c r="M424" s="665">
        <v>17</v>
      </c>
      <c r="N424" s="666">
        <v>10032.89</v>
      </c>
    </row>
    <row r="425" spans="1:14" ht="14.4" customHeight="1" x14ac:dyDescent="0.3">
      <c r="A425" s="661" t="s">
        <v>521</v>
      </c>
      <c r="B425" s="662" t="s">
        <v>2285</v>
      </c>
      <c r="C425" s="663" t="s">
        <v>531</v>
      </c>
      <c r="D425" s="664" t="s">
        <v>2287</v>
      </c>
      <c r="E425" s="663" t="s">
        <v>1855</v>
      </c>
      <c r="F425" s="664" t="s">
        <v>2295</v>
      </c>
      <c r="G425" s="663" t="s">
        <v>550</v>
      </c>
      <c r="H425" s="663" t="s">
        <v>1919</v>
      </c>
      <c r="I425" s="663" t="s">
        <v>1920</v>
      </c>
      <c r="J425" s="663" t="s">
        <v>1921</v>
      </c>
      <c r="K425" s="663" t="s">
        <v>1922</v>
      </c>
      <c r="L425" s="665">
        <v>46.840068418003774</v>
      </c>
      <c r="M425" s="665">
        <v>3</v>
      </c>
      <c r="N425" s="666">
        <v>140.52020525401133</v>
      </c>
    </row>
    <row r="426" spans="1:14" ht="14.4" customHeight="1" x14ac:dyDescent="0.3">
      <c r="A426" s="661" t="s">
        <v>521</v>
      </c>
      <c r="B426" s="662" t="s">
        <v>2285</v>
      </c>
      <c r="C426" s="663" t="s">
        <v>531</v>
      </c>
      <c r="D426" s="664" t="s">
        <v>2287</v>
      </c>
      <c r="E426" s="663" t="s">
        <v>1855</v>
      </c>
      <c r="F426" s="664" t="s">
        <v>2295</v>
      </c>
      <c r="G426" s="663" t="s">
        <v>550</v>
      </c>
      <c r="H426" s="663" t="s">
        <v>1923</v>
      </c>
      <c r="I426" s="663" t="s">
        <v>1923</v>
      </c>
      <c r="J426" s="663" t="s">
        <v>1924</v>
      </c>
      <c r="K426" s="663" t="s">
        <v>1925</v>
      </c>
      <c r="L426" s="665">
        <v>374</v>
      </c>
      <c r="M426" s="665">
        <v>2</v>
      </c>
      <c r="N426" s="666">
        <v>748</v>
      </c>
    </row>
    <row r="427" spans="1:14" ht="14.4" customHeight="1" x14ac:dyDescent="0.3">
      <c r="A427" s="661" t="s">
        <v>521</v>
      </c>
      <c r="B427" s="662" t="s">
        <v>2285</v>
      </c>
      <c r="C427" s="663" t="s">
        <v>531</v>
      </c>
      <c r="D427" s="664" t="s">
        <v>2287</v>
      </c>
      <c r="E427" s="663" t="s">
        <v>1855</v>
      </c>
      <c r="F427" s="664" t="s">
        <v>2295</v>
      </c>
      <c r="G427" s="663" t="s">
        <v>550</v>
      </c>
      <c r="H427" s="663" t="s">
        <v>1926</v>
      </c>
      <c r="I427" s="663" t="s">
        <v>1927</v>
      </c>
      <c r="J427" s="663" t="s">
        <v>1928</v>
      </c>
      <c r="K427" s="663" t="s">
        <v>1929</v>
      </c>
      <c r="L427" s="665">
        <v>25.069995116758555</v>
      </c>
      <c r="M427" s="665">
        <v>1</v>
      </c>
      <c r="N427" s="666">
        <v>25.069995116758555</v>
      </c>
    </row>
    <row r="428" spans="1:14" ht="14.4" customHeight="1" x14ac:dyDescent="0.3">
      <c r="A428" s="661" t="s">
        <v>521</v>
      </c>
      <c r="B428" s="662" t="s">
        <v>2285</v>
      </c>
      <c r="C428" s="663" t="s">
        <v>531</v>
      </c>
      <c r="D428" s="664" t="s">
        <v>2287</v>
      </c>
      <c r="E428" s="663" t="s">
        <v>1855</v>
      </c>
      <c r="F428" s="664" t="s">
        <v>2295</v>
      </c>
      <c r="G428" s="663" t="s">
        <v>550</v>
      </c>
      <c r="H428" s="663" t="s">
        <v>1930</v>
      </c>
      <c r="I428" s="663" t="s">
        <v>1931</v>
      </c>
      <c r="J428" s="663" t="s">
        <v>1932</v>
      </c>
      <c r="K428" s="663" t="s">
        <v>1933</v>
      </c>
      <c r="L428" s="665">
        <v>107.44000000000003</v>
      </c>
      <c r="M428" s="665">
        <v>2</v>
      </c>
      <c r="N428" s="666">
        <v>214.88000000000005</v>
      </c>
    </row>
    <row r="429" spans="1:14" ht="14.4" customHeight="1" x14ac:dyDescent="0.3">
      <c r="A429" s="661" t="s">
        <v>521</v>
      </c>
      <c r="B429" s="662" t="s">
        <v>2285</v>
      </c>
      <c r="C429" s="663" t="s">
        <v>531</v>
      </c>
      <c r="D429" s="664" t="s">
        <v>2287</v>
      </c>
      <c r="E429" s="663" t="s">
        <v>1855</v>
      </c>
      <c r="F429" s="664" t="s">
        <v>2295</v>
      </c>
      <c r="G429" s="663" t="s">
        <v>550</v>
      </c>
      <c r="H429" s="663" t="s">
        <v>1934</v>
      </c>
      <c r="I429" s="663" t="s">
        <v>1935</v>
      </c>
      <c r="J429" s="663" t="s">
        <v>1936</v>
      </c>
      <c r="K429" s="663" t="s">
        <v>1937</v>
      </c>
      <c r="L429" s="665">
        <v>220.01</v>
      </c>
      <c r="M429" s="665">
        <v>6</v>
      </c>
      <c r="N429" s="666">
        <v>1320.06</v>
      </c>
    </row>
    <row r="430" spans="1:14" ht="14.4" customHeight="1" x14ac:dyDescent="0.3">
      <c r="A430" s="661" t="s">
        <v>521</v>
      </c>
      <c r="B430" s="662" t="s">
        <v>2285</v>
      </c>
      <c r="C430" s="663" t="s">
        <v>531</v>
      </c>
      <c r="D430" s="664" t="s">
        <v>2287</v>
      </c>
      <c r="E430" s="663" t="s">
        <v>1855</v>
      </c>
      <c r="F430" s="664" t="s">
        <v>2295</v>
      </c>
      <c r="G430" s="663" t="s">
        <v>550</v>
      </c>
      <c r="H430" s="663" t="s">
        <v>1938</v>
      </c>
      <c r="I430" s="663" t="s">
        <v>1939</v>
      </c>
      <c r="J430" s="663" t="s">
        <v>1940</v>
      </c>
      <c r="K430" s="663" t="s">
        <v>1941</v>
      </c>
      <c r="L430" s="665">
        <v>772.07999999999993</v>
      </c>
      <c r="M430" s="665">
        <v>4</v>
      </c>
      <c r="N430" s="666">
        <v>3088.3199999999997</v>
      </c>
    </row>
    <row r="431" spans="1:14" ht="14.4" customHeight="1" x14ac:dyDescent="0.3">
      <c r="A431" s="661" t="s">
        <v>521</v>
      </c>
      <c r="B431" s="662" t="s">
        <v>2285</v>
      </c>
      <c r="C431" s="663" t="s">
        <v>531</v>
      </c>
      <c r="D431" s="664" t="s">
        <v>2287</v>
      </c>
      <c r="E431" s="663" t="s">
        <v>1855</v>
      </c>
      <c r="F431" s="664" t="s">
        <v>2295</v>
      </c>
      <c r="G431" s="663" t="s">
        <v>550</v>
      </c>
      <c r="H431" s="663" t="s">
        <v>1942</v>
      </c>
      <c r="I431" s="663" t="s">
        <v>1942</v>
      </c>
      <c r="J431" s="663" t="s">
        <v>1943</v>
      </c>
      <c r="K431" s="663" t="s">
        <v>1944</v>
      </c>
      <c r="L431" s="665">
        <v>462.00000314192005</v>
      </c>
      <c r="M431" s="665">
        <v>129</v>
      </c>
      <c r="N431" s="666">
        <v>59598.000405307685</v>
      </c>
    </row>
    <row r="432" spans="1:14" ht="14.4" customHeight="1" x14ac:dyDescent="0.3">
      <c r="A432" s="661" t="s">
        <v>521</v>
      </c>
      <c r="B432" s="662" t="s">
        <v>2285</v>
      </c>
      <c r="C432" s="663" t="s">
        <v>531</v>
      </c>
      <c r="D432" s="664" t="s">
        <v>2287</v>
      </c>
      <c r="E432" s="663" t="s">
        <v>1855</v>
      </c>
      <c r="F432" s="664" t="s">
        <v>2295</v>
      </c>
      <c r="G432" s="663" t="s">
        <v>550</v>
      </c>
      <c r="H432" s="663" t="s">
        <v>1945</v>
      </c>
      <c r="I432" s="663" t="s">
        <v>1945</v>
      </c>
      <c r="J432" s="663" t="s">
        <v>1946</v>
      </c>
      <c r="K432" s="663" t="s">
        <v>1390</v>
      </c>
      <c r="L432" s="665">
        <v>35.713333333333338</v>
      </c>
      <c r="M432" s="665">
        <v>60</v>
      </c>
      <c r="N432" s="666">
        <v>2142.8000000000002</v>
      </c>
    </row>
    <row r="433" spans="1:14" ht="14.4" customHeight="1" x14ac:dyDescent="0.3">
      <c r="A433" s="661" t="s">
        <v>521</v>
      </c>
      <c r="B433" s="662" t="s">
        <v>2285</v>
      </c>
      <c r="C433" s="663" t="s">
        <v>531</v>
      </c>
      <c r="D433" s="664" t="s">
        <v>2287</v>
      </c>
      <c r="E433" s="663" t="s">
        <v>1855</v>
      </c>
      <c r="F433" s="664" t="s">
        <v>2295</v>
      </c>
      <c r="G433" s="663" t="s">
        <v>550</v>
      </c>
      <c r="H433" s="663" t="s">
        <v>1947</v>
      </c>
      <c r="I433" s="663" t="s">
        <v>1947</v>
      </c>
      <c r="J433" s="663" t="s">
        <v>1948</v>
      </c>
      <c r="K433" s="663" t="s">
        <v>1949</v>
      </c>
      <c r="L433" s="665">
        <v>154</v>
      </c>
      <c r="M433" s="665">
        <v>1</v>
      </c>
      <c r="N433" s="666">
        <v>154</v>
      </c>
    </row>
    <row r="434" spans="1:14" ht="14.4" customHeight="1" x14ac:dyDescent="0.3">
      <c r="A434" s="661" t="s">
        <v>521</v>
      </c>
      <c r="B434" s="662" t="s">
        <v>2285</v>
      </c>
      <c r="C434" s="663" t="s">
        <v>531</v>
      </c>
      <c r="D434" s="664" t="s">
        <v>2287</v>
      </c>
      <c r="E434" s="663" t="s">
        <v>1855</v>
      </c>
      <c r="F434" s="664" t="s">
        <v>2295</v>
      </c>
      <c r="G434" s="663" t="s">
        <v>550</v>
      </c>
      <c r="H434" s="663" t="s">
        <v>1950</v>
      </c>
      <c r="I434" s="663" t="s">
        <v>1950</v>
      </c>
      <c r="J434" s="663" t="s">
        <v>1951</v>
      </c>
      <c r="K434" s="663" t="s">
        <v>1952</v>
      </c>
      <c r="L434" s="665">
        <v>2530</v>
      </c>
      <c r="M434" s="665">
        <v>4.7</v>
      </c>
      <c r="N434" s="666">
        <v>11891</v>
      </c>
    </row>
    <row r="435" spans="1:14" ht="14.4" customHeight="1" x14ac:dyDescent="0.3">
      <c r="A435" s="661" t="s">
        <v>521</v>
      </c>
      <c r="B435" s="662" t="s">
        <v>2285</v>
      </c>
      <c r="C435" s="663" t="s">
        <v>531</v>
      </c>
      <c r="D435" s="664" t="s">
        <v>2287</v>
      </c>
      <c r="E435" s="663" t="s">
        <v>1855</v>
      </c>
      <c r="F435" s="664" t="s">
        <v>2295</v>
      </c>
      <c r="G435" s="663" t="s">
        <v>550</v>
      </c>
      <c r="H435" s="663" t="s">
        <v>1953</v>
      </c>
      <c r="I435" s="663" t="s">
        <v>1953</v>
      </c>
      <c r="J435" s="663" t="s">
        <v>1954</v>
      </c>
      <c r="K435" s="663" t="s">
        <v>1955</v>
      </c>
      <c r="L435" s="665">
        <v>145.23213237322452</v>
      </c>
      <c r="M435" s="665">
        <v>434</v>
      </c>
      <c r="N435" s="666">
        <v>63030.74544997944</v>
      </c>
    </row>
    <row r="436" spans="1:14" ht="14.4" customHeight="1" x14ac:dyDescent="0.3">
      <c r="A436" s="661" t="s">
        <v>521</v>
      </c>
      <c r="B436" s="662" t="s">
        <v>2285</v>
      </c>
      <c r="C436" s="663" t="s">
        <v>531</v>
      </c>
      <c r="D436" s="664" t="s">
        <v>2287</v>
      </c>
      <c r="E436" s="663" t="s">
        <v>1855</v>
      </c>
      <c r="F436" s="664" t="s">
        <v>2295</v>
      </c>
      <c r="G436" s="663" t="s">
        <v>550</v>
      </c>
      <c r="H436" s="663" t="s">
        <v>1956</v>
      </c>
      <c r="I436" s="663" t="s">
        <v>1956</v>
      </c>
      <c r="J436" s="663" t="s">
        <v>1957</v>
      </c>
      <c r="K436" s="663" t="s">
        <v>1958</v>
      </c>
      <c r="L436" s="665">
        <v>460.21000000000004</v>
      </c>
      <c r="M436" s="665">
        <v>13.2</v>
      </c>
      <c r="N436" s="666">
        <v>6074.7719999999999</v>
      </c>
    </row>
    <row r="437" spans="1:14" ht="14.4" customHeight="1" x14ac:dyDescent="0.3">
      <c r="A437" s="661" t="s">
        <v>521</v>
      </c>
      <c r="B437" s="662" t="s">
        <v>2285</v>
      </c>
      <c r="C437" s="663" t="s">
        <v>531</v>
      </c>
      <c r="D437" s="664" t="s">
        <v>2287</v>
      </c>
      <c r="E437" s="663" t="s">
        <v>1855</v>
      </c>
      <c r="F437" s="664" t="s">
        <v>2295</v>
      </c>
      <c r="G437" s="663" t="s">
        <v>550</v>
      </c>
      <c r="H437" s="663" t="s">
        <v>1959</v>
      </c>
      <c r="I437" s="663" t="s">
        <v>1959</v>
      </c>
      <c r="J437" s="663" t="s">
        <v>1960</v>
      </c>
      <c r="K437" s="663" t="s">
        <v>1961</v>
      </c>
      <c r="L437" s="665">
        <v>217.8</v>
      </c>
      <c r="M437" s="665">
        <v>4</v>
      </c>
      <c r="N437" s="666">
        <v>871.2</v>
      </c>
    </row>
    <row r="438" spans="1:14" ht="14.4" customHeight="1" x14ac:dyDescent="0.3">
      <c r="A438" s="661" t="s">
        <v>521</v>
      </c>
      <c r="B438" s="662" t="s">
        <v>2285</v>
      </c>
      <c r="C438" s="663" t="s">
        <v>531</v>
      </c>
      <c r="D438" s="664" t="s">
        <v>2287</v>
      </c>
      <c r="E438" s="663" t="s">
        <v>1855</v>
      </c>
      <c r="F438" s="664" t="s">
        <v>2295</v>
      </c>
      <c r="G438" s="663" t="s">
        <v>550</v>
      </c>
      <c r="H438" s="663" t="s">
        <v>1962</v>
      </c>
      <c r="I438" s="663" t="s">
        <v>1962</v>
      </c>
      <c r="J438" s="663" t="s">
        <v>1963</v>
      </c>
      <c r="K438" s="663" t="s">
        <v>1964</v>
      </c>
      <c r="L438" s="665">
        <v>152.9</v>
      </c>
      <c r="M438" s="665">
        <v>0.99999999999999978</v>
      </c>
      <c r="N438" s="666">
        <v>152.89999999999998</v>
      </c>
    </row>
    <row r="439" spans="1:14" ht="14.4" customHeight="1" x14ac:dyDescent="0.3">
      <c r="A439" s="661" t="s">
        <v>521</v>
      </c>
      <c r="B439" s="662" t="s">
        <v>2285</v>
      </c>
      <c r="C439" s="663" t="s">
        <v>531</v>
      </c>
      <c r="D439" s="664" t="s">
        <v>2287</v>
      </c>
      <c r="E439" s="663" t="s">
        <v>1855</v>
      </c>
      <c r="F439" s="664" t="s">
        <v>2295</v>
      </c>
      <c r="G439" s="663" t="s">
        <v>550</v>
      </c>
      <c r="H439" s="663" t="s">
        <v>1965</v>
      </c>
      <c r="I439" s="663" t="s">
        <v>1965</v>
      </c>
      <c r="J439" s="663" t="s">
        <v>1966</v>
      </c>
      <c r="K439" s="663" t="s">
        <v>1967</v>
      </c>
      <c r="L439" s="665">
        <v>286.00000000000006</v>
      </c>
      <c r="M439" s="665">
        <v>28.8</v>
      </c>
      <c r="N439" s="666">
        <v>8236.8000000000011</v>
      </c>
    </row>
    <row r="440" spans="1:14" ht="14.4" customHeight="1" x14ac:dyDescent="0.3">
      <c r="A440" s="661" t="s">
        <v>521</v>
      </c>
      <c r="B440" s="662" t="s">
        <v>2285</v>
      </c>
      <c r="C440" s="663" t="s">
        <v>531</v>
      </c>
      <c r="D440" s="664" t="s">
        <v>2287</v>
      </c>
      <c r="E440" s="663" t="s">
        <v>1855</v>
      </c>
      <c r="F440" s="664" t="s">
        <v>2295</v>
      </c>
      <c r="G440" s="663" t="s">
        <v>550</v>
      </c>
      <c r="H440" s="663" t="s">
        <v>1968</v>
      </c>
      <c r="I440" s="663" t="s">
        <v>1969</v>
      </c>
      <c r="J440" s="663" t="s">
        <v>1970</v>
      </c>
      <c r="K440" s="663" t="s">
        <v>1971</v>
      </c>
      <c r="L440" s="665">
        <v>264</v>
      </c>
      <c r="M440" s="665">
        <v>6</v>
      </c>
      <c r="N440" s="666">
        <v>1584</v>
      </c>
    </row>
    <row r="441" spans="1:14" ht="14.4" customHeight="1" x14ac:dyDescent="0.3">
      <c r="A441" s="661" t="s">
        <v>521</v>
      </c>
      <c r="B441" s="662" t="s">
        <v>2285</v>
      </c>
      <c r="C441" s="663" t="s">
        <v>531</v>
      </c>
      <c r="D441" s="664" t="s">
        <v>2287</v>
      </c>
      <c r="E441" s="663" t="s">
        <v>1855</v>
      </c>
      <c r="F441" s="664" t="s">
        <v>2295</v>
      </c>
      <c r="G441" s="663" t="s">
        <v>550</v>
      </c>
      <c r="H441" s="663" t="s">
        <v>1972</v>
      </c>
      <c r="I441" s="663" t="s">
        <v>1973</v>
      </c>
      <c r="J441" s="663" t="s">
        <v>1974</v>
      </c>
      <c r="K441" s="663"/>
      <c r="L441" s="665">
        <v>155.1</v>
      </c>
      <c r="M441" s="665">
        <v>6</v>
      </c>
      <c r="N441" s="666">
        <v>930.59999999999991</v>
      </c>
    </row>
    <row r="442" spans="1:14" ht="14.4" customHeight="1" x14ac:dyDescent="0.3">
      <c r="A442" s="661" t="s">
        <v>521</v>
      </c>
      <c r="B442" s="662" t="s">
        <v>2285</v>
      </c>
      <c r="C442" s="663" t="s">
        <v>531</v>
      </c>
      <c r="D442" s="664" t="s">
        <v>2287</v>
      </c>
      <c r="E442" s="663" t="s">
        <v>1855</v>
      </c>
      <c r="F442" s="664" t="s">
        <v>2295</v>
      </c>
      <c r="G442" s="663" t="s">
        <v>550</v>
      </c>
      <c r="H442" s="663" t="s">
        <v>1975</v>
      </c>
      <c r="I442" s="663" t="s">
        <v>1975</v>
      </c>
      <c r="J442" s="663" t="s">
        <v>1976</v>
      </c>
      <c r="K442" s="663" t="s">
        <v>1977</v>
      </c>
      <c r="L442" s="665">
        <v>231.00000000000006</v>
      </c>
      <c r="M442" s="665">
        <v>7</v>
      </c>
      <c r="N442" s="666">
        <v>1617.0000000000005</v>
      </c>
    </row>
    <row r="443" spans="1:14" ht="14.4" customHeight="1" x14ac:dyDescent="0.3">
      <c r="A443" s="661" t="s">
        <v>521</v>
      </c>
      <c r="B443" s="662" t="s">
        <v>2285</v>
      </c>
      <c r="C443" s="663" t="s">
        <v>531</v>
      </c>
      <c r="D443" s="664" t="s">
        <v>2287</v>
      </c>
      <c r="E443" s="663" t="s">
        <v>1855</v>
      </c>
      <c r="F443" s="664" t="s">
        <v>2295</v>
      </c>
      <c r="G443" s="663" t="s">
        <v>550</v>
      </c>
      <c r="H443" s="663" t="s">
        <v>1978</v>
      </c>
      <c r="I443" s="663" t="s">
        <v>1978</v>
      </c>
      <c r="J443" s="663" t="s">
        <v>1979</v>
      </c>
      <c r="K443" s="663" t="s">
        <v>1980</v>
      </c>
      <c r="L443" s="665">
        <v>562.87000000000012</v>
      </c>
      <c r="M443" s="665">
        <v>23</v>
      </c>
      <c r="N443" s="666">
        <v>12946.010000000002</v>
      </c>
    </row>
    <row r="444" spans="1:14" ht="14.4" customHeight="1" x14ac:dyDescent="0.3">
      <c r="A444" s="661" t="s">
        <v>521</v>
      </c>
      <c r="B444" s="662" t="s">
        <v>2285</v>
      </c>
      <c r="C444" s="663" t="s">
        <v>531</v>
      </c>
      <c r="D444" s="664" t="s">
        <v>2287</v>
      </c>
      <c r="E444" s="663" t="s">
        <v>1855</v>
      </c>
      <c r="F444" s="664" t="s">
        <v>2295</v>
      </c>
      <c r="G444" s="663" t="s">
        <v>550</v>
      </c>
      <c r="H444" s="663" t="s">
        <v>1981</v>
      </c>
      <c r="I444" s="663" t="s">
        <v>1981</v>
      </c>
      <c r="J444" s="663" t="s">
        <v>1982</v>
      </c>
      <c r="K444" s="663" t="s">
        <v>1983</v>
      </c>
      <c r="L444" s="665">
        <v>77</v>
      </c>
      <c r="M444" s="665">
        <v>20</v>
      </c>
      <c r="N444" s="666">
        <v>1540</v>
      </c>
    </row>
    <row r="445" spans="1:14" ht="14.4" customHeight="1" x14ac:dyDescent="0.3">
      <c r="A445" s="661" t="s">
        <v>521</v>
      </c>
      <c r="B445" s="662" t="s">
        <v>2285</v>
      </c>
      <c r="C445" s="663" t="s">
        <v>531</v>
      </c>
      <c r="D445" s="664" t="s">
        <v>2287</v>
      </c>
      <c r="E445" s="663" t="s">
        <v>1855</v>
      </c>
      <c r="F445" s="664" t="s">
        <v>2295</v>
      </c>
      <c r="G445" s="663" t="s">
        <v>602</v>
      </c>
      <c r="H445" s="663" t="s">
        <v>1984</v>
      </c>
      <c r="I445" s="663" t="s">
        <v>1985</v>
      </c>
      <c r="J445" s="663" t="s">
        <v>1986</v>
      </c>
      <c r="K445" s="663" t="s">
        <v>1987</v>
      </c>
      <c r="L445" s="665">
        <v>112.23666666666666</v>
      </c>
      <c r="M445" s="665">
        <v>3</v>
      </c>
      <c r="N445" s="666">
        <v>336.71</v>
      </c>
    </row>
    <row r="446" spans="1:14" ht="14.4" customHeight="1" x14ac:dyDescent="0.3">
      <c r="A446" s="661" t="s">
        <v>521</v>
      </c>
      <c r="B446" s="662" t="s">
        <v>2285</v>
      </c>
      <c r="C446" s="663" t="s">
        <v>531</v>
      </c>
      <c r="D446" s="664" t="s">
        <v>2287</v>
      </c>
      <c r="E446" s="663" t="s">
        <v>1855</v>
      </c>
      <c r="F446" s="664" t="s">
        <v>2295</v>
      </c>
      <c r="G446" s="663" t="s">
        <v>602</v>
      </c>
      <c r="H446" s="663" t="s">
        <v>1988</v>
      </c>
      <c r="I446" s="663" t="s">
        <v>1989</v>
      </c>
      <c r="J446" s="663" t="s">
        <v>1990</v>
      </c>
      <c r="K446" s="663" t="s">
        <v>1991</v>
      </c>
      <c r="L446" s="665">
        <v>326.95999999999998</v>
      </c>
      <c r="M446" s="665">
        <v>1</v>
      </c>
      <c r="N446" s="666">
        <v>326.95999999999998</v>
      </c>
    </row>
    <row r="447" spans="1:14" ht="14.4" customHeight="1" x14ac:dyDescent="0.3">
      <c r="A447" s="661" t="s">
        <v>521</v>
      </c>
      <c r="B447" s="662" t="s">
        <v>2285</v>
      </c>
      <c r="C447" s="663" t="s">
        <v>531</v>
      </c>
      <c r="D447" s="664" t="s">
        <v>2287</v>
      </c>
      <c r="E447" s="663" t="s">
        <v>1855</v>
      </c>
      <c r="F447" s="664" t="s">
        <v>2295</v>
      </c>
      <c r="G447" s="663" t="s">
        <v>602</v>
      </c>
      <c r="H447" s="663" t="s">
        <v>1992</v>
      </c>
      <c r="I447" s="663" t="s">
        <v>1993</v>
      </c>
      <c r="J447" s="663" t="s">
        <v>1994</v>
      </c>
      <c r="K447" s="663" t="s">
        <v>1995</v>
      </c>
      <c r="L447" s="665">
        <v>28.889842049842052</v>
      </c>
      <c r="M447" s="665">
        <v>518</v>
      </c>
      <c r="N447" s="666">
        <v>14964.938181818183</v>
      </c>
    </row>
    <row r="448" spans="1:14" ht="14.4" customHeight="1" x14ac:dyDescent="0.3">
      <c r="A448" s="661" t="s">
        <v>521</v>
      </c>
      <c r="B448" s="662" t="s">
        <v>2285</v>
      </c>
      <c r="C448" s="663" t="s">
        <v>531</v>
      </c>
      <c r="D448" s="664" t="s">
        <v>2287</v>
      </c>
      <c r="E448" s="663" t="s">
        <v>1855</v>
      </c>
      <c r="F448" s="664" t="s">
        <v>2295</v>
      </c>
      <c r="G448" s="663" t="s">
        <v>602</v>
      </c>
      <c r="H448" s="663" t="s">
        <v>1996</v>
      </c>
      <c r="I448" s="663" t="s">
        <v>1997</v>
      </c>
      <c r="J448" s="663" t="s">
        <v>1998</v>
      </c>
      <c r="K448" s="663" t="s">
        <v>1999</v>
      </c>
      <c r="L448" s="665">
        <v>12209.670000000004</v>
      </c>
      <c r="M448" s="665">
        <v>26</v>
      </c>
      <c r="N448" s="666">
        <v>317451.4200000001</v>
      </c>
    </row>
    <row r="449" spans="1:14" ht="14.4" customHeight="1" x14ac:dyDescent="0.3">
      <c r="A449" s="661" t="s">
        <v>521</v>
      </c>
      <c r="B449" s="662" t="s">
        <v>2285</v>
      </c>
      <c r="C449" s="663" t="s">
        <v>531</v>
      </c>
      <c r="D449" s="664" t="s">
        <v>2287</v>
      </c>
      <c r="E449" s="663" t="s">
        <v>1855</v>
      </c>
      <c r="F449" s="664" t="s">
        <v>2295</v>
      </c>
      <c r="G449" s="663" t="s">
        <v>602</v>
      </c>
      <c r="H449" s="663" t="s">
        <v>2000</v>
      </c>
      <c r="I449" s="663" t="s">
        <v>2000</v>
      </c>
      <c r="J449" s="663" t="s">
        <v>2001</v>
      </c>
      <c r="K449" s="663" t="s">
        <v>1955</v>
      </c>
      <c r="L449" s="665">
        <v>34.659968189490883</v>
      </c>
      <c r="M449" s="665">
        <v>72</v>
      </c>
      <c r="N449" s="666">
        <v>2495.5177096433436</v>
      </c>
    </row>
    <row r="450" spans="1:14" ht="14.4" customHeight="1" x14ac:dyDescent="0.3">
      <c r="A450" s="661" t="s">
        <v>521</v>
      </c>
      <c r="B450" s="662" t="s">
        <v>2285</v>
      </c>
      <c r="C450" s="663" t="s">
        <v>531</v>
      </c>
      <c r="D450" s="664" t="s">
        <v>2287</v>
      </c>
      <c r="E450" s="663" t="s">
        <v>1855</v>
      </c>
      <c r="F450" s="664" t="s">
        <v>2295</v>
      </c>
      <c r="G450" s="663" t="s">
        <v>602</v>
      </c>
      <c r="H450" s="663" t="s">
        <v>2002</v>
      </c>
      <c r="I450" s="663" t="s">
        <v>2002</v>
      </c>
      <c r="J450" s="663" t="s">
        <v>2003</v>
      </c>
      <c r="K450" s="663" t="s">
        <v>2004</v>
      </c>
      <c r="L450" s="665">
        <v>55.208038642242478</v>
      </c>
      <c r="M450" s="665">
        <v>208</v>
      </c>
      <c r="N450" s="666">
        <v>11483.272037586436</v>
      </c>
    </row>
    <row r="451" spans="1:14" ht="14.4" customHeight="1" x14ac:dyDescent="0.3">
      <c r="A451" s="661" t="s">
        <v>521</v>
      </c>
      <c r="B451" s="662" t="s">
        <v>2285</v>
      </c>
      <c r="C451" s="663" t="s">
        <v>531</v>
      </c>
      <c r="D451" s="664" t="s">
        <v>2287</v>
      </c>
      <c r="E451" s="663" t="s">
        <v>1855</v>
      </c>
      <c r="F451" s="664" t="s">
        <v>2295</v>
      </c>
      <c r="G451" s="663" t="s">
        <v>602</v>
      </c>
      <c r="H451" s="663" t="s">
        <v>2005</v>
      </c>
      <c r="I451" s="663" t="s">
        <v>2005</v>
      </c>
      <c r="J451" s="663" t="s">
        <v>2006</v>
      </c>
      <c r="K451" s="663" t="s">
        <v>1949</v>
      </c>
      <c r="L451" s="665">
        <v>936.43627192982547</v>
      </c>
      <c r="M451" s="665">
        <v>114</v>
      </c>
      <c r="N451" s="666">
        <v>106753.7350000001</v>
      </c>
    </row>
    <row r="452" spans="1:14" ht="14.4" customHeight="1" x14ac:dyDescent="0.3">
      <c r="A452" s="661" t="s">
        <v>521</v>
      </c>
      <c r="B452" s="662" t="s">
        <v>2285</v>
      </c>
      <c r="C452" s="663" t="s">
        <v>531</v>
      </c>
      <c r="D452" s="664" t="s">
        <v>2287</v>
      </c>
      <c r="E452" s="663" t="s">
        <v>2007</v>
      </c>
      <c r="F452" s="664" t="s">
        <v>2296</v>
      </c>
      <c r="G452" s="663" t="s">
        <v>550</v>
      </c>
      <c r="H452" s="663" t="s">
        <v>2008</v>
      </c>
      <c r="I452" s="663" t="s">
        <v>2009</v>
      </c>
      <c r="J452" s="663" t="s">
        <v>2010</v>
      </c>
      <c r="K452" s="663" t="s">
        <v>2011</v>
      </c>
      <c r="L452" s="665">
        <v>108.82999999999998</v>
      </c>
      <c r="M452" s="665">
        <v>2</v>
      </c>
      <c r="N452" s="666">
        <v>217.65999999999997</v>
      </c>
    </row>
    <row r="453" spans="1:14" ht="14.4" customHeight="1" x14ac:dyDescent="0.3">
      <c r="A453" s="661" t="s">
        <v>521</v>
      </c>
      <c r="B453" s="662" t="s">
        <v>2285</v>
      </c>
      <c r="C453" s="663" t="s">
        <v>531</v>
      </c>
      <c r="D453" s="664" t="s">
        <v>2287</v>
      </c>
      <c r="E453" s="663" t="s">
        <v>2007</v>
      </c>
      <c r="F453" s="664" t="s">
        <v>2296</v>
      </c>
      <c r="G453" s="663" t="s">
        <v>550</v>
      </c>
      <c r="H453" s="663" t="s">
        <v>2012</v>
      </c>
      <c r="I453" s="663" t="s">
        <v>2013</v>
      </c>
      <c r="J453" s="663" t="s">
        <v>2014</v>
      </c>
      <c r="K453" s="663" t="s">
        <v>2015</v>
      </c>
      <c r="L453" s="665">
        <v>5703.5761705650266</v>
      </c>
      <c r="M453" s="665">
        <v>15</v>
      </c>
      <c r="N453" s="666">
        <v>85553.642558475403</v>
      </c>
    </row>
    <row r="454" spans="1:14" ht="14.4" customHeight="1" x14ac:dyDescent="0.3">
      <c r="A454" s="661" t="s">
        <v>521</v>
      </c>
      <c r="B454" s="662" t="s">
        <v>2285</v>
      </c>
      <c r="C454" s="663" t="s">
        <v>531</v>
      </c>
      <c r="D454" s="664" t="s">
        <v>2287</v>
      </c>
      <c r="E454" s="663" t="s">
        <v>2007</v>
      </c>
      <c r="F454" s="664" t="s">
        <v>2296</v>
      </c>
      <c r="G454" s="663" t="s">
        <v>550</v>
      </c>
      <c r="H454" s="663" t="s">
        <v>2016</v>
      </c>
      <c r="I454" s="663" t="s">
        <v>2017</v>
      </c>
      <c r="J454" s="663" t="s">
        <v>2018</v>
      </c>
      <c r="K454" s="663" t="s">
        <v>2019</v>
      </c>
      <c r="L454" s="665">
        <v>107.32999999999997</v>
      </c>
      <c r="M454" s="665">
        <v>2</v>
      </c>
      <c r="N454" s="666">
        <v>214.65999999999994</v>
      </c>
    </row>
    <row r="455" spans="1:14" ht="14.4" customHeight="1" x14ac:dyDescent="0.3">
      <c r="A455" s="661" t="s">
        <v>521</v>
      </c>
      <c r="B455" s="662" t="s">
        <v>2285</v>
      </c>
      <c r="C455" s="663" t="s">
        <v>531</v>
      </c>
      <c r="D455" s="664" t="s">
        <v>2287</v>
      </c>
      <c r="E455" s="663" t="s">
        <v>2007</v>
      </c>
      <c r="F455" s="664" t="s">
        <v>2296</v>
      </c>
      <c r="G455" s="663" t="s">
        <v>550</v>
      </c>
      <c r="H455" s="663" t="s">
        <v>2020</v>
      </c>
      <c r="I455" s="663" t="s">
        <v>2021</v>
      </c>
      <c r="J455" s="663" t="s">
        <v>2022</v>
      </c>
      <c r="K455" s="663" t="s">
        <v>2023</v>
      </c>
      <c r="L455" s="665">
        <v>4950</v>
      </c>
      <c r="M455" s="665">
        <v>108</v>
      </c>
      <c r="N455" s="666">
        <v>534600</v>
      </c>
    </row>
    <row r="456" spans="1:14" ht="14.4" customHeight="1" x14ac:dyDescent="0.3">
      <c r="A456" s="661" t="s">
        <v>521</v>
      </c>
      <c r="B456" s="662" t="s">
        <v>2285</v>
      </c>
      <c r="C456" s="663" t="s">
        <v>531</v>
      </c>
      <c r="D456" s="664" t="s">
        <v>2287</v>
      </c>
      <c r="E456" s="663" t="s">
        <v>2007</v>
      </c>
      <c r="F456" s="664" t="s">
        <v>2296</v>
      </c>
      <c r="G456" s="663" t="s">
        <v>550</v>
      </c>
      <c r="H456" s="663" t="s">
        <v>2024</v>
      </c>
      <c r="I456" s="663" t="s">
        <v>2025</v>
      </c>
      <c r="J456" s="663" t="s">
        <v>2026</v>
      </c>
      <c r="K456" s="663" t="s">
        <v>2027</v>
      </c>
      <c r="L456" s="665">
        <v>262.59000000000009</v>
      </c>
      <c r="M456" s="665">
        <v>1</v>
      </c>
      <c r="N456" s="666">
        <v>262.59000000000009</v>
      </c>
    </row>
    <row r="457" spans="1:14" ht="14.4" customHeight="1" x14ac:dyDescent="0.3">
      <c r="A457" s="661" t="s">
        <v>521</v>
      </c>
      <c r="B457" s="662" t="s">
        <v>2285</v>
      </c>
      <c r="C457" s="663" t="s">
        <v>531</v>
      </c>
      <c r="D457" s="664" t="s">
        <v>2287</v>
      </c>
      <c r="E457" s="663" t="s">
        <v>2007</v>
      </c>
      <c r="F457" s="664" t="s">
        <v>2296</v>
      </c>
      <c r="G457" s="663" t="s">
        <v>550</v>
      </c>
      <c r="H457" s="663" t="s">
        <v>2028</v>
      </c>
      <c r="I457" s="663" t="s">
        <v>2028</v>
      </c>
      <c r="J457" s="663" t="s">
        <v>2029</v>
      </c>
      <c r="K457" s="663" t="s">
        <v>2030</v>
      </c>
      <c r="L457" s="665">
        <v>26178.194672619054</v>
      </c>
      <c r="M457" s="665">
        <v>8.4</v>
      </c>
      <c r="N457" s="666">
        <v>219896.83525000006</v>
      </c>
    </row>
    <row r="458" spans="1:14" ht="14.4" customHeight="1" x14ac:dyDescent="0.3">
      <c r="A458" s="661" t="s">
        <v>521</v>
      </c>
      <c r="B458" s="662" t="s">
        <v>2285</v>
      </c>
      <c r="C458" s="663" t="s">
        <v>531</v>
      </c>
      <c r="D458" s="664" t="s">
        <v>2287</v>
      </c>
      <c r="E458" s="663" t="s">
        <v>2007</v>
      </c>
      <c r="F458" s="664" t="s">
        <v>2296</v>
      </c>
      <c r="G458" s="663" t="s">
        <v>602</v>
      </c>
      <c r="H458" s="663" t="s">
        <v>2031</v>
      </c>
      <c r="I458" s="663" t="s">
        <v>2032</v>
      </c>
      <c r="J458" s="663" t="s">
        <v>2033</v>
      </c>
      <c r="K458" s="663" t="s">
        <v>2034</v>
      </c>
      <c r="L458" s="665">
        <v>2825.2602958629491</v>
      </c>
      <c r="M458" s="665">
        <v>202</v>
      </c>
      <c r="N458" s="666">
        <v>570702.57976431574</v>
      </c>
    </row>
    <row r="459" spans="1:14" ht="14.4" customHeight="1" x14ac:dyDescent="0.3">
      <c r="A459" s="661" t="s">
        <v>521</v>
      </c>
      <c r="B459" s="662" t="s">
        <v>2285</v>
      </c>
      <c r="C459" s="663" t="s">
        <v>531</v>
      </c>
      <c r="D459" s="664" t="s">
        <v>2287</v>
      </c>
      <c r="E459" s="663" t="s">
        <v>2007</v>
      </c>
      <c r="F459" s="664" t="s">
        <v>2296</v>
      </c>
      <c r="G459" s="663" t="s">
        <v>602</v>
      </c>
      <c r="H459" s="663" t="s">
        <v>2035</v>
      </c>
      <c r="I459" s="663" t="s">
        <v>2035</v>
      </c>
      <c r="J459" s="663" t="s">
        <v>2036</v>
      </c>
      <c r="K459" s="663" t="s">
        <v>2037</v>
      </c>
      <c r="L459" s="665">
        <v>159.5</v>
      </c>
      <c r="M459" s="665">
        <v>50.5</v>
      </c>
      <c r="N459" s="666">
        <v>8054.75</v>
      </c>
    </row>
    <row r="460" spans="1:14" ht="14.4" customHeight="1" x14ac:dyDescent="0.3">
      <c r="A460" s="661" t="s">
        <v>521</v>
      </c>
      <c r="B460" s="662" t="s">
        <v>2285</v>
      </c>
      <c r="C460" s="663" t="s">
        <v>531</v>
      </c>
      <c r="D460" s="664" t="s">
        <v>2287</v>
      </c>
      <c r="E460" s="663" t="s">
        <v>2007</v>
      </c>
      <c r="F460" s="664" t="s">
        <v>2296</v>
      </c>
      <c r="G460" s="663" t="s">
        <v>602</v>
      </c>
      <c r="H460" s="663" t="s">
        <v>2038</v>
      </c>
      <c r="I460" s="663" t="s">
        <v>2038</v>
      </c>
      <c r="J460" s="663" t="s">
        <v>2036</v>
      </c>
      <c r="K460" s="663" t="s">
        <v>2039</v>
      </c>
      <c r="L460" s="665">
        <v>308</v>
      </c>
      <c r="M460" s="665">
        <v>13.2</v>
      </c>
      <c r="N460" s="666">
        <v>4065.6</v>
      </c>
    </row>
    <row r="461" spans="1:14" ht="14.4" customHeight="1" x14ac:dyDescent="0.3">
      <c r="A461" s="661" t="s">
        <v>521</v>
      </c>
      <c r="B461" s="662" t="s">
        <v>2285</v>
      </c>
      <c r="C461" s="663" t="s">
        <v>531</v>
      </c>
      <c r="D461" s="664" t="s">
        <v>2287</v>
      </c>
      <c r="E461" s="663" t="s">
        <v>2040</v>
      </c>
      <c r="F461" s="664" t="s">
        <v>2297</v>
      </c>
      <c r="G461" s="663"/>
      <c r="H461" s="663"/>
      <c r="I461" s="663" t="s">
        <v>2041</v>
      </c>
      <c r="J461" s="663" t="s">
        <v>2042</v>
      </c>
      <c r="K461" s="663"/>
      <c r="L461" s="665">
        <v>9500</v>
      </c>
      <c r="M461" s="665">
        <v>7</v>
      </c>
      <c r="N461" s="666">
        <v>66500</v>
      </c>
    </row>
    <row r="462" spans="1:14" ht="14.4" customHeight="1" x14ac:dyDescent="0.3">
      <c r="A462" s="661" t="s">
        <v>521</v>
      </c>
      <c r="B462" s="662" t="s">
        <v>2285</v>
      </c>
      <c r="C462" s="663" t="s">
        <v>531</v>
      </c>
      <c r="D462" s="664" t="s">
        <v>2287</v>
      </c>
      <c r="E462" s="663" t="s">
        <v>2040</v>
      </c>
      <c r="F462" s="664" t="s">
        <v>2297</v>
      </c>
      <c r="G462" s="663"/>
      <c r="H462" s="663"/>
      <c r="I462" s="663" t="s">
        <v>2043</v>
      </c>
      <c r="J462" s="663" t="s">
        <v>2044</v>
      </c>
      <c r="K462" s="663"/>
      <c r="L462" s="665">
        <v>4750</v>
      </c>
      <c r="M462" s="665">
        <v>4</v>
      </c>
      <c r="N462" s="666">
        <v>19000</v>
      </c>
    </row>
    <row r="463" spans="1:14" ht="14.4" customHeight="1" x14ac:dyDescent="0.3">
      <c r="A463" s="661" t="s">
        <v>521</v>
      </c>
      <c r="B463" s="662" t="s">
        <v>2285</v>
      </c>
      <c r="C463" s="663" t="s">
        <v>531</v>
      </c>
      <c r="D463" s="664" t="s">
        <v>2287</v>
      </c>
      <c r="E463" s="663" t="s">
        <v>2040</v>
      </c>
      <c r="F463" s="664" t="s">
        <v>2297</v>
      </c>
      <c r="G463" s="663"/>
      <c r="H463" s="663"/>
      <c r="I463" s="663" t="s">
        <v>2045</v>
      </c>
      <c r="J463" s="663" t="s">
        <v>2046</v>
      </c>
      <c r="K463" s="663"/>
      <c r="L463" s="665">
        <v>9559</v>
      </c>
      <c r="M463" s="665">
        <v>1</v>
      </c>
      <c r="N463" s="666">
        <v>9559</v>
      </c>
    </row>
    <row r="464" spans="1:14" ht="14.4" customHeight="1" x14ac:dyDescent="0.3">
      <c r="A464" s="661" t="s">
        <v>521</v>
      </c>
      <c r="B464" s="662" t="s">
        <v>2285</v>
      </c>
      <c r="C464" s="663" t="s">
        <v>531</v>
      </c>
      <c r="D464" s="664" t="s">
        <v>2287</v>
      </c>
      <c r="E464" s="663" t="s">
        <v>2040</v>
      </c>
      <c r="F464" s="664" t="s">
        <v>2297</v>
      </c>
      <c r="G464" s="663"/>
      <c r="H464" s="663"/>
      <c r="I464" s="663" t="s">
        <v>2047</v>
      </c>
      <c r="J464" s="663" t="s">
        <v>2048</v>
      </c>
      <c r="K464" s="663"/>
      <c r="L464" s="665">
        <v>7633.3949999999995</v>
      </c>
      <c r="M464" s="665">
        <v>40</v>
      </c>
      <c r="N464" s="666">
        <v>305335.8</v>
      </c>
    </row>
    <row r="465" spans="1:14" ht="14.4" customHeight="1" x14ac:dyDescent="0.3">
      <c r="A465" s="661" t="s">
        <v>521</v>
      </c>
      <c r="B465" s="662" t="s">
        <v>2285</v>
      </c>
      <c r="C465" s="663" t="s">
        <v>531</v>
      </c>
      <c r="D465" s="664" t="s">
        <v>2287</v>
      </c>
      <c r="E465" s="663" t="s">
        <v>2040</v>
      </c>
      <c r="F465" s="664" t="s">
        <v>2297</v>
      </c>
      <c r="G465" s="663"/>
      <c r="H465" s="663"/>
      <c r="I465" s="663" t="s">
        <v>2049</v>
      </c>
      <c r="J465" s="663" t="s">
        <v>2050</v>
      </c>
      <c r="K465" s="663" t="s">
        <v>2051</v>
      </c>
      <c r="L465" s="665">
        <v>1255.2222222222222</v>
      </c>
      <c r="M465" s="665">
        <v>81</v>
      </c>
      <c r="N465" s="666">
        <v>101673</v>
      </c>
    </row>
    <row r="466" spans="1:14" ht="14.4" customHeight="1" x14ac:dyDescent="0.3">
      <c r="A466" s="661" t="s">
        <v>521</v>
      </c>
      <c r="B466" s="662" t="s">
        <v>2285</v>
      </c>
      <c r="C466" s="663" t="s">
        <v>531</v>
      </c>
      <c r="D466" s="664" t="s">
        <v>2287</v>
      </c>
      <c r="E466" s="663" t="s">
        <v>2040</v>
      </c>
      <c r="F466" s="664" t="s">
        <v>2297</v>
      </c>
      <c r="G466" s="663"/>
      <c r="H466" s="663"/>
      <c r="I466" s="663" t="s">
        <v>2052</v>
      </c>
      <c r="J466" s="663" t="s">
        <v>2053</v>
      </c>
      <c r="K466" s="663"/>
      <c r="L466" s="665">
        <v>4305.3999999999996</v>
      </c>
      <c r="M466" s="665">
        <v>31</v>
      </c>
      <c r="N466" s="666">
        <v>133467.4</v>
      </c>
    </row>
    <row r="467" spans="1:14" ht="14.4" customHeight="1" x14ac:dyDescent="0.3">
      <c r="A467" s="661" t="s">
        <v>521</v>
      </c>
      <c r="B467" s="662" t="s">
        <v>2285</v>
      </c>
      <c r="C467" s="663" t="s">
        <v>531</v>
      </c>
      <c r="D467" s="664" t="s">
        <v>2287</v>
      </c>
      <c r="E467" s="663" t="s">
        <v>2040</v>
      </c>
      <c r="F467" s="664" t="s">
        <v>2297</v>
      </c>
      <c r="G467" s="663"/>
      <c r="H467" s="663"/>
      <c r="I467" s="663" t="s">
        <v>2054</v>
      </c>
      <c r="J467" s="663" t="s">
        <v>2055</v>
      </c>
      <c r="K467" s="663"/>
      <c r="L467" s="665">
        <v>2945.8000000000006</v>
      </c>
      <c r="M467" s="665">
        <v>3</v>
      </c>
      <c r="N467" s="666">
        <v>8837.4000000000015</v>
      </c>
    </row>
    <row r="468" spans="1:14" ht="14.4" customHeight="1" x14ac:dyDescent="0.3">
      <c r="A468" s="661" t="s">
        <v>521</v>
      </c>
      <c r="B468" s="662" t="s">
        <v>2285</v>
      </c>
      <c r="C468" s="663" t="s">
        <v>531</v>
      </c>
      <c r="D468" s="664" t="s">
        <v>2287</v>
      </c>
      <c r="E468" s="663" t="s">
        <v>2040</v>
      </c>
      <c r="F468" s="664" t="s">
        <v>2297</v>
      </c>
      <c r="G468" s="663"/>
      <c r="H468" s="663"/>
      <c r="I468" s="663" t="s">
        <v>2056</v>
      </c>
      <c r="J468" s="663" t="s">
        <v>2057</v>
      </c>
      <c r="K468" s="663" t="s">
        <v>2058</v>
      </c>
      <c r="L468" s="665">
        <v>2310</v>
      </c>
      <c r="M468" s="665">
        <v>2</v>
      </c>
      <c r="N468" s="666">
        <v>4620</v>
      </c>
    </row>
    <row r="469" spans="1:14" ht="14.4" customHeight="1" x14ac:dyDescent="0.3">
      <c r="A469" s="661" t="s">
        <v>521</v>
      </c>
      <c r="B469" s="662" t="s">
        <v>2285</v>
      </c>
      <c r="C469" s="663" t="s">
        <v>531</v>
      </c>
      <c r="D469" s="664" t="s">
        <v>2287</v>
      </c>
      <c r="E469" s="663" t="s">
        <v>2059</v>
      </c>
      <c r="F469" s="664" t="s">
        <v>2298</v>
      </c>
      <c r="G469" s="663" t="s">
        <v>550</v>
      </c>
      <c r="H469" s="663" t="s">
        <v>2060</v>
      </c>
      <c r="I469" s="663" t="s">
        <v>2061</v>
      </c>
      <c r="J469" s="663" t="s">
        <v>2062</v>
      </c>
      <c r="K469" s="663" t="s">
        <v>2063</v>
      </c>
      <c r="L469" s="665">
        <v>3787.1700000000005</v>
      </c>
      <c r="M469" s="665">
        <v>6</v>
      </c>
      <c r="N469" s="666">
        <v>22723.020000000004</v>
      </c>
    </row>
    <row r="470" spans="1:14" ht="14.4" customHeight="1" x14ac:dyDescent="0.3">
      <c r="A470" s="661" t="s">
        <v>521</v>
      </c>
      <c r="B470" s="662" t="s">
        <v>2285</v>
      </c>
      <c r="C470" s="663" t="s">
        <v>531</v>
      </c>
      <c r="D470" s="664" t="s">
        <v>2287</v>
      </c>
      <c r="E470" s="663" t="s">
        <v>2059</v>
      </c>
      <c r="F470" s="664" t="s">
        <v>2298</v>
      </c>
      <c r="G470" s="663" t="s">
        <v>550</v>
      </c>
      <c r="H470" s="663" t="s">
        <v>2064</v>
      </c>
      <c r="I470" s="663" t="s">
        <v>2065</v>
      </c>
      <c r="J470" s="663" t="s">
        <v>2066</v>
      </c>
      <c r="K470" s="663" t="s">
        <v>2067</v>
      </c>
      <c r="L470" s="665">
        <v>2081.1999999999998</v>
      </c>
      <c r="M470" s="665">
        <v>6</v>
      </c>
      <c r="N470" s="666">
        <v>12487.199999999999</v>
      </c>
    </row>
    <row r="471" spans="1:14" ht="14.4" customHeight="1" x14ac:dyDescent="0.3">
      <c r="A471" s="661" t="s">
        <v>521</v>
      </c>
      <c r="B471" s="662" t="s">
        <v>2285</v>
      </c>
      <c r="C471" s="663" t="s">
        <v>531</v>
      </c>
      <c r="D471" s="664" t="s">
        <v>2287</v>
      </c>
      <c r="E471" s="663" t="s">
        <v>2059</v>
      </c>
      <c r="F471" s="664" t="s">
        <v>2298</v>
      </c>
      <c r="G471" s="663" t="s">
        <v>550</v>
      </c>
      <c r="H471" s="663" t="s">
        <v>2068</v>
      </c>
      <c r="I471" s="663" t="s">
        <v>2069</v>
      </c>
      <c r="J471" s="663" t="s">
        <v>2070</v>
      </c>
      <c r="K471" s="663" t="s">
        <v>1130</v>
      </c>
      <c r="L471" s="665">
        <v>309.89</v>
      </c>
      <c r="M471" s="665">
        <v>50</v>
      </c>
      <c r="N471" s="666">
        <v>15494.5</v>
      </c>
    </row>
    <row r="472" spans="1:14" ht="14.4" customHeight="1" x14ac:dyDescent="0.3">
      <c r="A472" s="661" t="s">
        <v>521</v>
      </c>
      <c r="B472" s="662" t="s">
        <v>2285</v>
      </c>
      <c r="C472" s="663" t="s">
        <v>531</v>
      </c>
      <c r="D472" s="664" t="s">
        <v>2287</v>
      </c>
      <c r="E472" s="663" t="s">
        <v>2059</v>
      </c>
      <c r="F472" s="664" t="s">
        <v>2298</v>
      </c>
      <c r="G472" s="663" t="s">
        <v>550</v>
      </c>
      <c r="H472" s="663" t="s">
        <v>2071</v>
      </c>
      <c r="I472" s="663" t="s">
        <v>2072</v>
      </c>
      <c r="J472" s="663" t="s">
        <v>2073</v>
      </c>
      <c r="K472" s="663" t="s">
        <v>2074</v>
      </c>
      <c r="L472" s="665">
        <v>4285.8900000000003</v>
      </c>
      <c r="M472" s="665">
        <v>2</v>
      </c>
      <c r="N472" s="666">
        <v>8571.7800000000007</v>
      </c>
    </row>
    <row r="473" spans="1:14" ht="14.4" customHeight="1" x14ac:dyDescent="0.3">
      <c r="A473" s="661" t="s">
        <v>521</v>
      </c>
      <c r="B473" s="662" t="s">
        <v>2285</v>
      </c>
      <c r="C473" s="663" t="s">
        <v>531</v>
      </c>
      <c r="D473" s="664" t="s">
        <v>2287</v>
      </c>
      <c r="E473" s="663" t="s">
        <v>2059</v>
      </c>
      <c r="F473" s="664" t="s">
        <v>2298</v>
      </c>
      <c r="G473" s="663" t="s">
        <v>550</v>
      </c>
      <c r="H473" s="663" t="s">
        <v>2075</v>
      </c>
      <c r="I473" s="663" t="s">
        <v>2076</v>
      </c>
      <c r="J473" s="663" t="s">
        <v>2077</v>
      </c>
      <c r="K473" s="663" t="s">
        <v>2078</v>
      </c>
      <c r="L473" s="665">
        <v>2395.0299999999997</v>
      </c>
      <c r="M473" s="665">
        <v>2</v>
      </c>
      <c r="N473" s="666">
        <v>4790.0599999999995</v>
      </c>
    </row>
    <row r="474" spans="1:14" ht="14.4" customHeight="1" x14ac:dyDescent="0.3">
      <c r="A474" s="661" t="s">
        <v>521</v>
      </c>
      <c r="B474" s="662" t="s">
        <v>2285</v>
      </c>
      <c r="C474" s="663" t="s">
        <v>531</v>
      </c>
      <c r="D474" s="664" t="s">
        <v>2287</v>
      </c>
      <c r="E474" s="663" t="s">
        <v>2059</v>
      </c>
      <c r="F474" s="664" t="s">
        <v>2298</v>
      </c>
      <c r="G474" s="663" t="s">
        <v>550</v>
      </c>
      <c r="H474" s="663" t="s">
        <v>2079</v>
      </c>
      <c r="I474" s="663" t="s">
        <v>2080</v>
      </c>
      <c r="J474" s="663" t="s">
        <v>2081</v>
      </c>
      <c r="K474" s="663" t="s">
        <v>2078</v>
      </c>
      <c r="L474" s="665">
        <v>2154.5630285429338</v>
      </c>
      <c r="M474" s="665">
        <v>30</v>
      </c>
      <c r="N474" s="666">
        <v>64636.89085628801</v>
      </c>
    </row>
    <row r="475" spans="1:14" ht="14.4" customHeight="1" x14ac:dyDescent="0.3">
      <c r="A475" s="661" t="s">
        <v>521</v>
      </c>
      <c r="B475" s="662" t="s">
        <v>2285</v>
      </c>
      <c r="C475" s="663" t="s">
        <v>531</v>
      </c>
      <c r="D475" s="664" t="s">
        <v>2287</v>
      </c>
      <c r="E475" s="663" t="s">
        <v>2059</v>
      </c>
      <c r="F475" s="664" t="s">
        <v>2298</v>
      </c>
      <c r="G475" s="663" t="s">
        <v>550</v>
      </c>
      <c r="H475" s="663" t="s">
        <v>2082</v>
      </c>
      <c r="I475" s="663" t="s">
        <v>2083</v>
      </c>
      <c r="J475" s="663" t="s">
        <v>2084</v>
      </c>
      <c r="K475" s="663" t="s">
        <v>2078</v>
      </c>
      <c r="L475" s="665">
        <v>2440.3745065323633</v>
      </c>
      <c r="M475" s="665">
        <v>22</v>
      </c>
      <c r="N475" s="666">
        <v>53688.239143711995</v>
      </c>
    </row>
    <row r="476" spans="1:14" ht="14.4" customHeight="1" x14ac:dyDescent="0.3">
      <c r="A476" s="661" t="s">
        <v>521</v>
      </c>
      <c r="B476" s="662" t="s">
        <v>2285</v>
      </c>
      <c r="C476" s="663" t="s">
        <v>531</v>
      </c>
      <c r="D476" s="664" t="s">
        <v>2287</v>
      </c>
      <c r="E476" s="663" t="s">
        <v>2059</v>
      </c>
      <c r="F476" s="664" t="s">
        <v>2298</v>
      </c>
      <c r="G476" s="663" t="s">
        <v>550</v>
      </c>
      <c r="H476" s="663" t="s">
        <v>2085</v>
      </c>
      <c r="I476" s="663" t="s">
        <v>2086</v>
      </c>
      <c r="J476" s="663" t="s">
        <v>2062</v>
      </c>
      <c r="K476" s="663" t="s">
        <v>2087</v>
      </c>
      <c r="L476" s="665">
        <v>2739.1699999999996</v>
      </c>
      <c r="M476" s="665">
        <v>20</v>
      </c>
      <c r="N476" s="666">
        <v>54783.399999999994</v>
      </c>
    </row>
    <row r="477" spans="1:14" ht="14.4" customHeight="1" x14ac:dyDescent="0.3">
      <c r="A477" s="661" t="s">
        <v>521</v>
      </c>
      <c r="B477" s="662" t="s">
        <v>2285</v>
      </c>
      <c r="C477" s="663" t="s">
        <v>531</v>
      </c>
      <c r="D477" s="664" t="s">
        <v>2287</v>
      </c>
      <c r="E477" s="663" t="s">
        <v>2059</v>
      </c>
      <c r="F477" s="664" t="s">
        <v>2298</v>
      </c>
      <c r="G477" s="663" t="s">
        <v>550</v>
      </c>
      <c r="H477" s="663" t="s">
        <v>2088</v>
      </c>
      <c r="I477" s="663" t="s">
        <v>2088</v>
      </c>
      <c r="J477" s="663" t="s">
        <v>2089</v>
      </c>
      <c r="K477" s="663" t="s">
        <v>2090</v>
      </c>
      <c r="L477" s="665">
        <v>3510.5911312639068</v>
      </c>
      <c r="M477" s="665">
        <v>53.4</v>
      </c>
      <c r="N477" s="666">
        <v>187465.56640949263</v>
      </c>
    </row>
    <row r="478" spans="1:14" ht="14.4" customHeight="1" x14ac:dyDescent="0.3">
      <c r="A478" s="661" t="s">
        <v>521</v>
      </c>
      <c r="B478" s="662" t="s">
        <v>2285</v>
      </c>
      <c r="C478" s="663" t="s">
        <v>531</v>
      </c>
      <c r="D478" s="664" t="s">
        <v>2287</v>
      </c>
      <c r="E478" s="663" t="s">
        <v>2059</v>
      </c>
      <c r="F478" s="664" t="s">
        <v>2298</v>
      </c>
      <c r="G478" s="663" t="s">
        <v>550</v>
      </c>
      <c r="H478" s="663" t="s">
        <v>2091</v>
      </c>
      <c r="I478" s="663" t="s">
        <v>2092</v>
      </c>
      <c r="J478" s="663" t="s">
        <v>2093</v>
      </c>
      <c r="K478" s="663" t="s">
        <v>2094</v>
      </c>
      <c r="L478" s="665">
        <v>2188.9499999999994</v>
      </c>
      <c r="M478" s="665">
        <v>3</v>
      </c>
      <c r="N478" s="666">
        <v>6566.8499999999985</v>
      </c>
    </row>
    <row r="479" spans="1:14" ht="14.4" customHeight="1" x14ac:dyDescent="0.3">
      <c r="A479" s="661" t="s">
        <v>521</v>
      </c>
      <c r="B479" s="662" t="s">
        <v>2285</v>
      </c>
      <c r="C479" s="663" t="s">
        <v>531</v>
      </c>
      <c r="D479" s="664" t="s">
        <v>2287</v>
      </c>
      <c r="E479" s="663" t="s">
        <v>2059</v>
      </c>
      <c r="F479" s="664" t="s">
        <v>2298</v>
      </c>
      <c r="G479" s="663" t="s">
        <v>550</v>
      </c>
      <c r="H479" s="663" t="s">
        <v>2095</v>
      </c>
      <c r="I479" s="663" t="s">
        <v>2096</v>
      </c>
      <c r="J479" s="663" t="s">
        <v>2097</v>
      </c>
      <c r="K479" s="663" t="s">
        <v>2098</v>
      </c>
      <c r="L479" s="665">
        <v>2221.34</v>
      </c>
      <c r="M479" s="665">
        <v>9</v>
      </c>
      <c r="N479" s="666">
        <v>19992.060000000001</v>
      </c>
    </row>
    <row r="480" spans="1:14" ht="14.4" customHeight="1" x14ac:dyDescent="0.3">
      <c r="A480" s="661" t="s">
        <v>521</v>
      </c>
      <c r="B480" s="662" t="s">
        <v>2285</v>
      </c>
      <c r="C480" s="663" t="s">
        <v>531</v>
      </c>
      <c r="D480" s="664" t="s">
        <v>2287</v>
      </c>
      <c r="E480" s="663" t="s">
        <v>2059</v>
      </c>
      <c r="F480" s="664" t="s">
        <v>2298</v>
      </c>
      <c r="G480" s="663" t="s">
        <v>550</v>
      </c>
      <c r="H480" s="663" t="s">
        <v>2099</v>
      </c>
      <c r="I480" s="663" t="s">
        <v>2100</v>
      </c>
      <c r="J480" s="663" t="s">
        <v>2101</v>
      </c>
      <c r="K480" s="663" t="s">
        <v>2102</v>
      </c>
      <c r="L480" s="665">
        <v>1671.92</v>
      </c>
      <c r="M480" s="665">
        <v>2</v>
      </c>
      <c r="N480" s="666">
        <v>3343.84</v>
      </c>
    </row>
    <row r="481" spans="1:14" ht="14.4" customHeight="1" x14ac:dyDescent="0.3">
      <c r="A481" s="661" t="s">
        <v>521</v>
      </c>
      <c r="B481" s="662" t="s">
        <v>2285</v>
      </c>
      <c r="C481" s="663" t="s">
        <v>531</v>
      </c>
      <c r="D481" s="664" t="s">
        <v>2287</v>
      </c>
      <c r="E481" s="663" t="s">
        <v>2059</v>
      </c>
      <c r="F481" s="664" t="s">
        <v>2298</v>
      </c>
      <c r="G481" s="663" t="s">
        <v>550</v>
      </c>
      <c r="H481" s="663" t="s">
        <v>2103</v>
      </c>
      <c r="I481" s="663" t="s">
        <v>2103</v>
      </c>
      <c r="J481" s="663" t="s">
        <v>2104</v>
      </c>
      <c r="K481" s="663" t="s">
        <v>2105</v>
      </c>
      <c r="L481" s="665">
        <v>4043.29</v>
      </c>
      <c r="M481" s="665">
        <v>2</v>
      </c>
      <c r="N481" s="666">
        <v>8086.58</v>
      </c>
    </row>
    <row r="482" spans="1:14" ht="14.4" customHeight="1" x14ac:dyDescent="0.3">
      <c r="A482" s="661" t="s">
        <v>521</v>
      </c>
      <c r="B482" s="662" t="s">
        <v>2285</v>
      </c>
      <c r="C482" s="663" t="s">
        <v>534</v>
      </c>
      <c r="D482" s="664" t="s">
        <v>2288</v>
      </c>
      <c r="E482" s="663" t="s">
        <v>549</v>
      </c>
      <c r="F482" s="664" t="s">
        <v>2292</v>
      </c>
      <c r="G482" s="663"/>
      <c r="H482" s="663" t="s">
        <v>619</v>
      </c>
      <c r="I482" s="663" t="s">
        <v>620</v>
      </c>
      <c r="J482" s="663" t="s">
        <v>621</v>
      </c>
      <c r="K482" s="663" t="s">
        <v>622</v>
      </c>
      <c r="L482" s="665">
        <v>119.05666666666663</v>
      </c>
      <c r="M482" s="665">
        <v>6</v>
      </c>
      <c r="N482" s="666">
        <v>714.3399999999998</v>
      </c>
    </row>
    <row r="483" spans="1:14" ht="14.4" customHeight="1" x14ac:dyDescent="0.3">
      <c r="A483" s="661" t="s">
        <v>521</v>
      </c>
      <c r="B483" s="662" t="s">
        <v>2285</v>
      </c>
      <c r="C483" s="663" t="s">
        <v>534</v>
      </c>
      <c r="D483" s="664" t="s">
        <v>2288</v>
      </c>
      <c r="E483" s="663" t="s">
        <v>549</v>
      </c>
      <c r="F483" s="664" t="s">
        <v>2292</v>
      </c>
      <c r="G483" s="663" t="s">
        <v>550</v>
      </c>
      <c r="H483" s="663" t="s">
        <v>637</v>
      </c>
      <c r="I483" s="663" t="s">
        <v>637</v>
      </c>
      <c r="J483" s="663" t="s">
        <v>635</v>
      </c>
      <c r="K483" s="663" t="s">
        <v>638</v>
      </c>
      <c r="L483" s="665">
        <v>222.20000000000005</v>
      </c>
      <c r="M483" s="665">
        <v>0.7</v>
      </c>
      <c r="N483" s="666">
        <v>155.54000000000002</v>
      </c>
    </row>
    <row r="484" spans="1:14" ht="14.4" customHeight="1" x14ac:dyDescent="0.3">
      <c r="A484" s="661" t="s">
        <v>521</v>
      </c>
      <c r="B484" s="662" t="s">
        <v>2285</v>
      </c>
      <c r="C484" s="663" t="s">
        <v>534</v>
      </c>
      <c r="D484" s="664" t="s">
        <v>2288</v>
      </c>
      <c r="E484" s="663" t="s">
        <v>549</v>
      </c>
      <c r="F484" s="664" t="s">
        <v>2292</v>
      </c>
      <c r="G484" s="663" t="s">
        <v>550</v>
      </c>
      <c r="H484" s="663" t="s">
        <v>639</v>
      </c>
      <c r="I484" s="663" t="s">
        <v>640</v>
      </c>
      <c r="J484" s="663" t="s">
        <v>641</v>
      </c>
      <c r="K484" s="663" t="s">
        <v>642</v>
      </c>
      <c r="L484" s="665">
        <v>87.030000000000015</v>
      </c>
      <c r="M484" s="665">
        <v>32</v>
      </c>
      <c r="N484" s="666">
        <v>2784.9600000000005</v>
      </c>
    </row>
    <row r="485" spans="1:14" ht="14.4" customHeight="1" x14ac:dyDescent="0.3">
      <c r="A485" s="661" t="s">
        <v>521</v>
      </c>
      <c r="B485" s="662" t="s">
        <v>2285</v>
      </c>
      <c r="C485" s="663" t="s">
        <v>534</v>
      </c>
      <c r="D485" s="664" t="s">
        <v>2288</v>
      </c>
      <c r="E485" s="663" t="s">
        <v>549</v>
      </c>
      <c r="F485" s="664" t="s">
        <v>2292</v>
      </c>
      <c r="G485" s="663" t="s">
        <v>550</v>
      </c>
      <c r="H485" s="663" t="s">
        <v>551</v>
      </c>
      <c r="I485" s="663" t="s">
        <v>552</v>
      </c>
      <c r="J485" s="663" t="s">
        <v>553</v>
      </c>
      <c r="K485" s="663" t="s">
        <v>554</v>
      </c>
      <c r="L485" s="665">
        <v>96.820363636363609</v>
      </c>
      <c r="M485" s="665">
        <v>11</v>
      </c>
      <c r="N485" s="666">
        <v>1065.0239999999997</v>
      </c>
    </row>
    <row r="486" spans="1:14" ht="14.4" customHeight="1" x14ac:dyDescent="0.3">
      <c r="A486" s="661" t="s">
        <v>521</v>
      </c>
      <c r="B486" s="662" t="s">
        <v>2285</v>
      </c>
      <c r="C486" s="663" t="s">
        <v>534</v>
      </c>
      <c r="D486" s="664" t="s">
        <v>2288</v>
      </c>
      <c r="E486" s="663" t="s">
        <v>549</v>
      </c>
      <c r="F486" s="664" t="s">
        <v>2292</v>
      </c>
      <c r="G486" s="663" t="s">
        <v>550</v>
      </c>
      <c r="H486" s="663" t="s">
        <v>555</v>
      </c>
      <c r="I486" s="663" t="s">
        <v>556</v>
      </c>
      <c r="J486" s="663" t="s">
        <v>557</v>
      </c>
      <c r="K486" s="663" t="s">
        <v>558</v>
      </c>
      <c r="L486" s="665">
        <v>167.61002143785387</v>
      </c>
      <c r="M486" s="665">
        <v>56</v>
      </c>
      <c r="N486" s="666">
        <v>9386.1612005198167</v>
      </c>
    </row>
    <row r="487" spans="1:14" ht="14.4" customHeight="1" x14ac:dyDescent="0.3">
      <c r="A487" s="661" t="s">
        <v>521</v>
      </c>
      <c r="B487" s="662" t="s">
        <v>2285</v>
      </c>
      <c r="C487" s="663" t="s">
        <v>534</v>
      </c>
      <c r="D487" s="664" t="s">
        <v>2288</v>
      </c>
      <c r="E487" s="663" t="s">
        <v>549</v>
      </c>
      <c r="F487" s="664" t="s">
        <v>2292</v>
      </c>
      <c r="G487" s="663" t="s">
        <v>550</v>
      </c>
      <c r="H487" s="663" t="s">
        <v>650</v>
      </c>
      <c r="I487" s="663" t="s">
        <v>651</v>
      </c>
      <c r="J487" s="663" t="s">
        <v>652</v>
      </c>
      <c r="K487" s="663" t="s">
        <v>653</v>
      </c>
      <c r="L487" s="665">
        <v>64.539676624782487</v>
      </c>
      <c r="M487" s="665">
        <v>35</v>
      </c>
      <c r="N487" s="666">
        <v>2258.8886818673868</v>
      </c>
    </row>
    <row r="488" spans="1:14" ht="14.4" customHeight="1" x14ac:dyDescent="0.3">
      <c r="A488" s="661" t="s">
        <v>521</v>
      </c>
      <c r="B488" s="662" t="s">
        <v>2285</v>
      </c>
      <c r="C488" s="663" t="s">
        <v>534</v>
      </c>
      <c r="D488" s="664" t="s">
        <v>2288</v>
      </c>
      <c r="E488" s="663" t="s">
        <v>549</v>
      </c>
      <c r="F488" s="664" t="s">
        <v>2292</v>
      </c>
      <c r="G488" s="663" t="s">
        <v>550</v>
      </c>
      <c r="H488" s="663" t="s">
        <v>2106</v>
      </c>
      <c r="I488" s="663" t="s">
        <v>2107</v>
      </c>
      <c r="J488" s="663" t="s">
        <v>1184</v>
      </c>
      <c r="K488" s="663" t="s">
        <v>2108</v>
      </c>
      <c r="L488" s="665">
        <v>79.789999999999992</v>
      </c>
      <c r="M488" s="665">
        <v>5</v>
      </c>
      <c r="N488" s="666">
        <v>398.95</v>
      </c>
    </row>
    <row r="489" spans="1:14" ht="14.4" customHeight="1" x14ac:dyDescent="0.3">
      <c r="A489" s="661" t="s">
        <v>521</v>
      </c>
      <c r="B489" s="662" t="s">
        <v>2285</v>
      </c>
      <c r="C489" s="663" t="s">
        <v>534</v>
      </c>
      <c r="D489" s="664" t="s">
        <v>2288</v>
      </c>
      <c r="E489" s="663" t="s">
        <v>549</v>
      </c>
      <c r="F489" s="664" t="s">
        <v>2292</v>
      </c>
      <c r="G489" s="663" t="s">
        <v>550</v>
      </c>
      <c r="H489" s="663" t="s">
        <v>682</v>
      </c>
      <c r="I489" s="663" t="s">
        <v>683</v>
      </c>
      <c r="J489" s="663" t="s">
        <v>684</v>
      </c>
      <c r="K489" s="663" t="s">
        <v>685</v>
      </c>
      <c r="L489" s="665">
        <v>27.750005323255394</v>
      </c>
      <c r="M489" s="665">
        <v>25</v>
      </c>
      <c r="N489" s="666">
        <v>693.75013308138489</v>
      </c>
    </row>
    <row r="490" spans="1:14" ht="14.4" customHeight="1" x14ac:dyDescent="0.3">
      <c r="A490" s="661" t="s">
        <v>521</v>
      </c>
      <c r="B490" s="662" t="s">
        <v>2285</v>
      </c>
      <c r="C490" s="663" t="s">
        <v>534</v>
      </c>
      <c r="D490" s="664" t="s">
        <v>2288</v>
      </c>
      <c r="E490" s="663" t="s">
        <v>549</v>
      </c>
      <c r="F490" s="664" t="s">
        <v>2292</v>
      </c>
      <c r="G490" s="663" t="s">
        <v>550</v>
      </c>
      <c r="H490" s="663" t="s">
        <v>559</v>
      </c>
      <c r="I490" s="663" t="s">
        <v>560</v>
      </c>
      <c r="J490" s="663" t="s">
        <v>561</v>
      </c>
      <c r="K490" s="663" t="s">
        <v>562</v>
      </c>
      <c r="L490" s="665">
        <v>56.744466079518396</v>
      </c>
      <c r="M490" s="665">
        <v>87</v>
      </c>
      <c r="N490" s="666">
        <v>4936.7685489181004</v>
      </c>
    </row>
    <row r="491" spans="1:14" ht="14.4" customHeight="1" x14ac:dyDescent="0.3">
      <c r="A491" s="661" t="s">
        <v>521</v>
      </c>
      <c r="B491" s="662" t="s">
        <v>2285</v>
      </c>
      <c r="C491" s="663" t="s">
        <v>534</v>
      </c>
      <c r="D491" s="664" t="s">
        <v>2288</v>
      </c>
      <c r="E491" s="663" t="s">
        <v>549</v>
      </c>
      <c r="F491" s="664" t="s">
        <v>2292</v>
      </c>
      <c r="G491" s="663" t="s">
        <v>550</v>
      </c>
      <c r="H491" s="663" t="s">
        <v>721</v>
      </c>
      <c r="I491" s="663" t="s">
        <v>722</v>
      </c>
      <c r="J491" s="663" t="s">
        <v>723</v>
      </c>
      <c r="K491" s="663" t="s">
        <v>724</v>
      </c>
      <c r="L491" s="665">
        <v>239.80000000000004</v>
      </c>
      <c r="M491" s="665">
        <v>50</v>
      </c>
      <c r="N491" s="666">
        <v>11990.000000000002</v>
      </c>
    </row>
    <row r="492" spans="1:14" ht="14.4" customHeight="1" x14ac:dyDescent="0.3">
      <c r="A492" s="661" t="s">
        <v>521</v>
      </c>
      <c r="B492" s="662" t="s">
        <v>2285</v>
      </c>
      <c r="C492" s="663" t="s">
        <v>534</v>
      </c>
      <c r="D492" s="664" t="s">
        <v>2288</v>
      </c>
      <c r="E492" s="663" t="s">
        <v>549</v>
      </c>
      <c r="F492" s="664" t="s">
        <v>2292</v>
      </c>
      <c r="G492" s="663" t="s">
        <v>550</v>
      </c>
      <c r="H492" s="663" t="s">
        <v>733</v>
      </c>
      <c r="I492" s="663" t="s">
        <v>733</v>
      </c>
      <c r="J492" s="663" t="s">
        <v>734</v>
      </c>
      <c r="K492" s="663" t="s">
        <v>735</v>
      </c>
      <c r="L492" s="665">
        <v>36.384665432141738</v>
      </c>
      <c r="M492" s="665">
        <v>109</v>
      </c>
      <c r="N492" s="666">
        <v>3965.928532103449</v>
      </c>
    </row>
    <row r="493" spans="1:14" ht="14.4" customHeight="1" x14ac:dyDescent="0.3">
      <c r="A493" s="661" t="s">
        <v>521</v>
      </c>
      <c r="B493" s="662" t="s">
        <v>2285</v>
      </c>
      <c r="C493" s="663" t="s">
        <v>534</v>
      </c>
      <c r="D493" s="664" t="s">
        <v>2288</v>
      </c>
      <c r="E493" s="663" t="s">
        <v>549</v>
      </c>
      <c r="F493" s="664" t="s">
        <v>2292</v>
      </c>
      <c r="G493" s="663" t="s">
        <v>550</v>
      </c>
      <c r="H493" s="663" t="s">
        <v>2109</v>
      </c>
      <c r="I493" s="663" t="s">
        <v>2110</v>
      </c>
      <c r="J493" s="663" t="s">
        <v>2111</v>
      </c>
      <c r="K493" s="663" t="s">
        <v>2112</v>
      </c>
      <c r="L493" s="665">
        <v>299.00082225685219</v>
      </c>
      <c r="M493" s="665">
        <v>1</v>
      </c>
      <c r="N493" s="666">
        <v>299.00082225685219</v>
      </c>
    </row>
    <row r="494" spans="1:14" ht="14.4" customHeight="1" x14ac:dyDescent="0.3">
      <c r="A494" s="661" t="s">
        <v>521</v>
      </c>
      <c r="B494" s="662" t="s">
        <v>2285</v>
      </c>
      <c r="C494" s="663" t="s">
        <v>534</v>
      </c>
      <c r="D494" s="664" t="s">
        <v>2288</v>
      </c>
      <c r="E494" s="663" t="s">
        <v>549</v>
      </c>
      <c r="F494" s="664" t="s">
        <v>2292</v>
      </c>
      <c r="G494" s="663" t="s">
        <v>550</v>
      </c>
      <c r="H494" s="663" t="s">
        <v>833</v>
      </c>
      <c r="I494" s="663" t="s">
        <v>834</v>
      </c>
      <c r="J494" s="663" t="s">
        <v>835</v>
      </c>
      <c r="K494" s="663" t="s">
        <v>836</v>
      </c>
      <c r="L494" s="665">
        <v>94.739292431968536</v>
      </c>
      <c r="M494" s="665">
        <v>7</v>
      </c>
      <c r="N494" s="666">
        <v>663.17504702377971</v>
      </c>
    </row>
    <row r="495" spans="1:14" ht="14.4" customHeight="1" x14ac:dyDescent="0.3">
      <c r="A495" s="661" t="s">
        <v>521</v>
      </c>
      <c r="B495" s="662" t="s">
        <v>2285</v>
      </c>
      <c r="C495" s="663" t="s">
        <v>534</v>
      </c>
      <c r="D495" s="664" t="s">
        <v>2288</v>
      </c>
      <c r="E495" s="663" t="s">
        <v>549</v>
      </c>
      <c r="F495" s="664" t="s">
        <v>2292</v>
      </c>
      <c r="G495" s="663" t="s">
        <v>550</v>
      </c>
      <c r="H495" s="663" t="s">
        <v>566</v>
      </c>
      <c r="I495" s="663" t="s">
        <v>567</v>
      </c>
      <c r="J495" s="663" t="s">
        <v>568</v>
      </c>
      <c r="K495" s="663" t="s">
        <v>569</v>
      </c>
      <c r="L495" s="665">
        <v>60.88347796648592</v>
      </c>
      <c r="M495" s="665">
        <v>68</v>
      </c>
      <c r="N495" s="666">
        <v>4140.0765017210424</v>
      </c>
    </row>
    <row r="496" spans="1:14" ht="14.4" customHeight="1" x14ac:dyDescent="0.3">
      <c r="A496" s="661" t="s">
        <v>521</v>
      </c>
      <c r="B496" s="662" t="s">
        <v>2285</v>
      </c>
      <c r="C496" s="663" t="s">
        <v>534</v>
      </c>
      <c r="D496" s="664" t="s">
        <v>2288</v>
      </c>
      <c r="E496" s="663" t="s">
        <v>549</v>
      </c>
      <c r="F496" s="664" t="s">
        <v>2292</v>
      </c>
      <c r="G496" s="663" t="s">
        <v>550</v>
      </c>
      <c r="H496" s="663" t="s">
        <v>2113</v>
      </c>
      <c r="I496" s="663" t="s">
        <v>2114</v>
      </c>
      <c r="J496" s="663" t="s">
        <v>2115</v>
      </c>
      <c r="K496" s="663" t="s">
        <v>1327</v>
      </c>
      <c r="L496" s="665">
        <v>31.857222519253515</v>
      </c>
      <c r="M496" s="665">
        <v>136</v>
      </c>
      <c r="N496" s="666">
        <v>4332.5822626184781</v>
      </c>
    </row>
    <row r="497" spans="1:14" ht="14.4" customHeight="1" x14ac:dyDescent="0.3">
      <c r="A497" s="661" t="s">
        <v>521</v>
      </c>
      <c r="B497" s="662" t="s">
        <v>2285</v>
      </c>
      <c r="C497" s="663" t="s">
        <v>534</v>
      </c>
      <c r="D497" s="664" t="s">
        <v>2288</v>
      </c>
      <c r="E497" s="663" t="s">
        <v>549</v>
      </c>
      <c r="F497" s="664" t="s">
        <v>2292</v>
      </c>
      <c r="G497" s="663" t="s">
        <v>550</v>
      </c>
      <c r="H497" s="663" t="s">
        <v>867</v>
      </c>
      <c r="I497" s="663" t="s">
        <v>868</v>
      </c>
      <c r="J497" s="663" t="s">
        <v>865</v>
      </c>
      <c r="K497" s="663" t="s">
        <v>869</v>
      </c>
      <c r="L497" s="665">
        <v>210.02000000000004</v>
      </c>
      <c r="M497" s="665">
        <v>5</v>
      </c>
      <c r="N497" s="666">
        <v>1050.1000000000001</v>
      </c>
    </row>
    <row r="498" spans="1:14" ht="14.4" customHeight="1" x14ac:dyDescent="0.3">
      <c r="A498" s="661" t="s">
        <v>521</v>
      </c>
      <c r="B498" s="662" t="s">
        <v>2285</v>
      </c>
      <c r="C498" s="663" t="s">
        <v>534</v>
      </c>
      <c r="D498" s="664" t="s">
        <v>2288</v>
      </c>
      <c r="E498" s="663" t="s">
        <v>549</v>
      </c>
      <c r="F498" s="664" t="s">
        <v>2292</v>
      </c>
      <c r="G498" s="663" t="s">
        <v>550</v>
      </c>
      <c r="H498" s="663" t="s">
        <v>870</v>
      </c>
      <c r="I498" s="663" t="s">
        <v>871</v>
      </c>
      <c r="J498" s="663" t="s">
        <v>872</v>
      </c>
      <c r="K498" s="663" t="s">
        <v>873</v>
      </c>
      <c r="L498" s="665">
        <v>375.8</v>
      </c>
      <c r="M498" s="665">
        <v>5</v>
      </c>
      <c r="N498" s="666">
        <v>1879</v>
      </c>
    </row>
    <row r="499" spans="1:14" ht="14.4" customHeight="1" x14ac:dyDescent="0.3">
      <c r="A499" s="661" t="s">
        <v>521</v>
      </c>
      <c r="B499" s="662" t="s">
        <v>2285</v>
      </c>
      <c r="C499" s="663" t="s">
        <v>534</v>
      </c>
      <c r="D499" s="664" t="s">
        <v>2288</v>
      </c>
      <c r="E499" s="663" t="s">
        <v>549</v>
      </c>
      <c r="F499" s="664" t="s">
        <v>2292</v>
      </c>
      <c r="G499" s="663" t="s">
        <v>550</v>
      </c>
      <c r="H499" s="663" t="s">
        <v>967</v>
      </c>
      <c r="I499" s="663" t="s">
        <v>968</v>
      </c>
      <c r="J499" s="663" t="s">
        <v>969</v>
      </c>
      <c r="K499" s="663" t="s">
        <v>970</v>
      </c>
      <c r="L499" s="665">
        <v>66.140056751502755</v>
      </c>
      <c r="M499" s="665">
        <v>17</v>
      </c>
      <c r="N499" s="666">
        <v>1124.3809647755468</v>
      </c>
    </row>
    <row r="500" spans="1:14" ht="14.4" customHeight="1" x14ac:dyDescent="0.3">
      <c r="A500" s="661" t="s">
        <v>521</v>
      </c>
      <c r="B500" s="662" t="s">
        <v>2285</v>
      </c>
      <c r="C500" s="663" t="s">
        <v>534</v>
      </c>
      <c r="D500" s="664" t="s">
        <v>2288</v>
      </c>
      <c r="E500" s="663" t="s">
        <v>549</v>
      </c>
      <c r="F500" s="664" t="s">
        <v>2292</v>
      </c>
      <c r="G500" s="663" t="s">
        <v>550</v>
      </c>
      <c r="H500" s="663" t="s">
        <v>974</v>
      </c>
      <c r="I500" s="663" t="s">
        <v>975</v>
      </c>
      <c r="J500" s="663" t="s">
        <v>976</v>
      </c>
      <c r="K500" s="663" t="s">
        <v>642</v>
      </c>
      <c r="L500" s="665">
        <v>124.43317527823316</v>
      </c>
      <c r="M500" s="665">
        <v>27</v>
      </c>
      <c r="N500" s="666">
        <v>3359.6957325122953</v>
      </c>
    </row>
    <row r="501" spans="1:14" ht="14.4" customHeight="1" x14ac:dyDescent="0.3">
      <c r="A501" s="661" t="s">
        <v>521</v>
      </c>
      <c r="B501" s="662" t="s">
        <v>2285</v>
      </c>
      <c r="C501" s="663" t="s">
        <v>534</v>
      </c>
      <c r="D501" s="664" t="s">
        <v>2288</v>
      </c>
      <c r="E501" s="663" t="s">
        <v>549</v>
      </c>
      <c r="F501" s="664" t="s">
        <v>2292</v>
      </c>
      <c r="G501" s="663" t="s">
        <v>550</v>
      </c>
      <c r="H501" s="663" t="s">
        <v>977</v>
      </c>
      <c r="I501" s="663" t="s">
        <v>978</v>
      </c>
      <c r="J501" s="663" t="s">
        <v>979</v>
      </c>
      <c r="K501" s="663" t="s">
        <v>980</v>
      </c>
      <c r="L501" s="665">
        <v>60.279947899719005</v>
      </c>
      <c r="M501" s="665">
        <v>154</v>
      </c>
      <c r="N501" s="666">
        <v>9283.1119765567273</v>
      </c>
    </row>
    <row r="502" spans="1:14" ht="14.4" customHeight="1" x14ac:dyDescent="0.3">
      <c r="A502" s="661" t="s">
        <v>521</v>
      </c>
      <c r="B502" s="662" t="s">
        <v>2285</v>
      </c>
      <c r="C502" s="663" t="s">
        <v>534</v>
      </c>
      <c r="D502" s="664" t="s">
        <v>2288</v>
      </c>
      <c r="E502" s="663" t="s">
        <v>549</v>
      </c>
      <c r="F502" s="664" t="s">
        <v>2292</v>
      </c>
      <c r="G502" s="663" t="s">
        <v>550</v>
      </c>
      <c r="H502" s="663" t="s">
        <v>2116</v>
      </c>
      <c r="I502" s="663" t="s">
        <v>2117</v>
      </c>
      <c r="J502" s="663" t="s">
        <v>2118</v>
      </c>
      <c r="K502" s="663" t="s">
        <v>2119</v>
      </c>
      <c r="L502" s="665">
        <v>53.017499999999998</v>
      </c>
      <c r="M502" s="665">
        <v>8</v>
      </c>
      <c r="N502" s="666">
        <v>424.14</v>
      </c>
    </row>
    <row r="503" spans="1:14" ht="14.4" customHeight="1" x14ac:dyDescent="0.3">
      <c r="A503" s="661" t="s">
        <v>521</v>
      </c>
      <c r="B503" s="662" t="s">
        <v>2285</v>
      </c>
      <c r="C503" s="663" t="s">
        <v>534</v>
      </c>
      <c r="D503" s="664" t="s">
        <v>2288</v>
      </c>
      <c r="E503" s="663" t="s">
        <v>549</v>
      </c>
      <c r="F503" s="664" t="s">
        <v>2292</v>
      </c>
      <c r="G503" s="663" t="s">
        <v>550</v>
      </c>
      <c r="H503" s="663" t="s">
        <v>997</v>
      </c>
      <c r="I503" s="663" t="s">
        <v>998</v>
      </c>
      <c r="J503" s="663" t="s">
        <v>999</v>
      </c>
      <c r="K503" s="663" t="s">
        <v>1000</v>
      </c>
      <c r="L503" s="665">
        <v>242.00016082055188</v>
      </c>
      <c r="M503" s="665">
        <v>85</v>
      </c>
      <c r="N503" s="666">
        <v>20570.01366974691</v>
      </c>
    </row>
    <row r="504" spans="1:14" ht="14.4" customHeight="1" x14ac:dyDescent="0.3">
      <c r="A504" s="661" t="s">
        <v>521</v>
      </c>
      <c r="B504" s="662" t="s">
        <v>2285</v>
      </c>
      <c r="C504" s="663" t="s">
        <v>534</v>
      </c>
      <c r="D504" s="664" t="s">
        <v>2288</v>
      </c>
      <c r="E504" s="663" t="s">
        <v>549</v>
      </c>
      <c r="F504" s="664" t="s">
        <v>2292</v>
      </c>
      <c r="G504" s="663" t="s">
        <v>550</v>
      </c>
      <c r="H504" s="663" t="s">
        <v>2120</v>
      </c>
      <c r="I504" s="663" t="s">
        <v>2121</v>
      </c>
      <c r="J504" s="663" t="s">
        <v>2122</v>
      </c>
      <c r="K504" s="663" t="s">
        <v>2123</v>
      </c>
      <c r="L504" s="665">
        <v>154.18000000000004</v>
      </c>
      <c r="M504" s="665">
        <v>2</v>
      </c>
      <c r="N504" s="666">
        <v>308.36000000000007</v>
      </c>
    </row>
    <row r="505" spans="1:14" ht="14.4" customHeight="1" x14ac:dyDescent="0.3">
      <c r="A505" s="661" t="s">
        <v>521</v>
      </c>
      <c r="B505" s="662" t="s">
        <v>2285</v>
      </c>
      <c r="C505" s="663" t="s">
        <v>534</v>
      </c>
      <c r="D505" s="664" t="s">
        <v>2288</v>
      </c>
      <c r="E505" s="663" t="s">
        <v>549</v>
      </c>
      <c r="F505" s="664" t="s">
        <v>2292</v>
      </c>
      <c r="G505" s="663" t="s">
        <v>550</v>
      </c>
      <c r="H505" s="663" t="s">
        <v>1101</v>
      </c>
      <c r="I505" s="663" t="s">
        <v>1102</v>
      </c>
      <c r="J505" s="663" t="s">
        <v>1103</v>
      </c>
      <c r="K505" s="663" t="s">
        <v>669</v>
      </c>
      <c r="L505" s="665">
        <v>40.779983889609234</v>
      </c>
      <c r="M505" s="665">
        <v>77</v>
      </c>
      <c r="N505" s="666">
        <v>3140.058759499911</v>
      </c>
    </row>
    <row r="506" spans="1:14" ht="14.4" customHeight="1" x14ac:dyDescent="0.3">
      <c r="A506" s="661" t="s">
        <v>521</v>
      </c>
      <c r="B506" s="662" t="s">
        <v>2285</v>
      </c>
      <c r="C506" s="663" t="s">
        <v>534</v>
      </c>
      <c r="D506" s="664" t="s">
        <v>2288</v>
      </c>
      <c r="E506" s="663" t="s">
        <v>549</v>
      </c>
      <c r="F506" s="664" t="s">
        <v>2292</v>
      </c>
      <c r="G506" s="663" t="s">
        <v>550</v>
      </c>
      <c r="H506" s="663" t="s">
        <v>2124</v>
      </c>
      <c r="I506" s="663" t="s">
        <v>2125</v>
      </c>
      <c r="J506" s="663" t="s">
        <v>2126</v>
      </c>
      <c r="K506" s="663" t="s">
        <v>2127</v>
      </c>
      <c r="L506" s="665">
        <v>94.519946854580596</v>
      </c>
      <c r="M506" s="665">
        <v>8</v>
      </c>
      <c r="N506" s="666">
        <v>756.15957483664477</v>
      </c>
    </row>
    <row r="507" spans="1:14" ht="14.4" customHeight="1" x14ac:dyDescent="0.3">
      <c r="A507" s="661" t="s">
        <v>521</v>
      </c>
      <c r="B507" s="662" t="s">
        <v>2285</v>
      </c>
      <c r="C507" s="663" t="s">
        <v>534</v>
      </c>
      <c r="D507" s="664" t="s">
        <v>2288</v>
      </c>
      <c r="E507" s="663" t="s">
        <v>549</v>
      </c>
      <c r="F507" s="664" t="s">
        <v>2292</v>
      </c>
      <c r="G507" s="663" t="s">
        <v>550</v>
      </c>
      <c r="H507" s="663" t="s">
        <v>1108</v>
      </c>
      <c r="I507" s="663" t="s">
        <v>1109</v>
      </c>
      <c r="J507" s="663" t="s">
        <v>1110</v>
      </c>
      <c r="K507" s="663" t="s">
        <v>1111</v>
      </c>
      <c r="L507" s="665">
        <v>254.98002235572073</v>
      </c>
      <c r="M507" s="665">
        <v>9</v>
      </c>
      <c r="N507" s="666">
        <v>2294.8202012014867</v>
      </c>
    </row>
    <row r="508" spans="1:14" ht="14.4" customHeight="1" x14ac:dyDescent="0.3">
      <c r="A508" s="661" t="s">
        <v>521</v>
      </c>
      <c r="B508" s="662" t="s">
        <v>2285</v>
      </c>
      <c r="C508" s="663" t="s">
        <v>534</v>
      </c>
      <c r="D508" s="664" t="s">
        <v>2288</v>
      </c>
      <c r="E508" s="663" t="s">
        <v>549</v>
      </c>
      <c r="F508" s="664" t="s">
        <v>2292</v>
      </c>
      <c r="G508" s="663" t="s">
        <v>550</v>
      </c>
      <c r="H508" s="663" t="s">
        <v>1112</v>
      </c>
      <c r="I508" s="663" t="s">
        <v>1113</v>
      </c>
      <c r="J508" s="663" t="s">
        <v>1114</v>
      </c>
      <c r="K508" s="663" t="s">
        <v>1115</v>
      </c>
      <c r="L508" s="665">
        <v>882.33750000000032</v>
      </c>
      <c r="M508" s="665">
        <v>40</v>
      </c>
      <c r="N508" s="666">
        <v>35293.500000000015</v>
      </c>
    </row>
    <row r="509" spans="1:14" ht="14.4" customHeight="1" x14ac:dyDescent="0.3">
      <c r="A509" s="661" t="s">
        <v>521</v>
      </c>
      <c r="B509" s="662" t="s">
        <v>2285</v>
      </c>
      <c r="C509" s="663" t="s">
        <v>534</v>
      </c>
      <c r="D509" s="664" t="s">
        <v>2288</v>
      </c>
      <c r="E509" s="663" t="s">
        <v>549</v>
      </c>
      <c r="F509" s="664" t="s">
        <v>2292</v>
      </c>
      <c r="G509" s="663" t="s">
        <v>550</v>
      </c>
      <c r="H509" s="663" t="s">
        <v>1131</v>
      </c>
      <c r="I509" s="663" t="s">
        <v>1132</v>
      </c>
      <c r="J509" s="663" t="s">
        <v>1133</v>
      </c>
      <c r="K509" s="663" t="s">
        <v>1134</v>
      </c>
      <c r="L509" s="665">
        <v>1333.09</v>
      </c>
      <c r="M509" s="665">
        <v>3</v>
      </c>
      <c r="N509" s="666">
        <v>3999.27</v>
      </c>
    </row>
    <row r="510" spans="1:14" ht="14.4" customHeight="1" x14ac:dyDescent="0.3">
      <c r="A510" s="661" t="s">
        <v>521</v>
      </c>
      <c r="B510" s="662" t="s">
        <v>2285</v>
      </c>
      <c r="C510" s="663" t="s">
        <v>534</v>
      </c>
      <c r="D510" s="664" t="s">
        <v>2288</v>
      </c>
      <c r="E510" s="663" t="s">
        <v>549</v>
      </c>
      <c r="F510" s="664" t="s">
        <v>2292</v>
      </c>
      <c r="G510" s="663" t="s">
        <v>550</v>
      </c>
      <c r="H510" s="663" t="s">
        <v>1154</v>
      </c>
      <c r="I510" s="663" t="s">
        <v>1155</v>
      </c>
      <c r="J510" s="663" t="s">
        <v>1156</v>
      </c>
      <c r="K510" s="663" t="s">
        <v>980</v>
      </c>
      <c r="L510" s="665">
        <v>57.939980426289637</v>
      </c>
      <c r="M510" s="665">
        <v>116</v>
      </c>
      <c r="N510" s="666">
        <v>6721.0377294495975</v>
      </c>
    </row>
    <row r="511" spans="1:14" ht="14.4" customHeight="1" x14ac:dyDescent="0.3">
      <c r="A511" s="661" t="s">
        <v>521</v>
      </c>
      <c r="B511" s="662" t="s">
        <v>2285</v>
      </c>
      <c r="C511" s="663" t="s">
        <v>534</v>
      </c>
      <c r="D511" s="664" t="s">
        <v>2288</v>
      </c>
      <c r="E511" s="663" t="s">
        <v>549</v>
      </c>
      <c r="F511" s="664" t="s">
        <v>2292</v>
      </c>
      <c r="G511" s="663" t="s">
        <v>550</v>
      </c>
      <c r="H511" s="663" t="s">
        <v>2128</v>
      </c>
      <c r="I511" s="663" t="s">
        <v>2129</v>
      </c>
      <c r="J511" s="663" t="s">
        <v>2130</v>
      </c>
      <c r="K511" s="663" t="s">
        <v>2131</v>
      </c>
      <c r="L511" s="665">
        <v>54.23</v>
      </c>
      <c r="M511" s="665">
        <v>2</v>
      </c>
      <c r="N511" s="666">
        <v>108.46</v>
      </c>
    </row>
    <row r="512" spans="1:14" ht="14.4" customHeight="1" x14ac:dyDescent="0.3">
      <c r="A512" s="661" t="s">
        <v>521</v>
      </c>
      <c r="B512" s="662" t="s">
        <v>2285</v>
      </c>
      <c r="C512" s="663" t="s">
        <v>534</v>
      </c>
      <c r="D512" s="664" t="s">
        <v>2288</v>
      </c>
      <c r="E512" s="663" t="s">
        <v>549</v>
      </c>
      <c r="F512" s="664" t="s">
        <v>2292</v>
      </c>
      <c r="G512" s="663" t="s">
        <v>550</v>
      </c>
      <c r="H512" s="663" t="s">
        <v>1165</v>
      </c>
      <c r="I512" s="663" t="s">
        <v>1166</v>
      </c>
      <c r="J512" s="663" t="s">
        <v>1167</v>
      </c>
      <c r="K512" s="663" t="s">
        <v>1168</v>
      </c>
      <c r="L512" s="665">
        <v>58.855087359740097</v>
      </c>
      <c r="M512" s="665">
        <v>189</v>
      </c>
      <c r="N512" s="666">
        <v>11123.611510990879</v>
      </c>
    </row>
    <row r="513" spans="1:14" ht="14.4" customHeight="1" x14ac:dyDescent="0.3">
      <c r="A513" s="661" t="s">
        <v>521</v>
      </c>
      <c r="B513" s="662" t="s">
        <v>2285</v>
      </c>
      <c r="C513" s="663" t="s">
        <v>534</v>
      </c>
      <c r="D513" s="664" t="s">
        <v>2288</v>
      </c>
      <c r="E513" s="663" t="s">
        <v>549</v>
      </c>
      <c r="F513" s="664" t="s">
        <v>2292</v>
      </c>
      <c r="G513" s="663" t="s">
        <v>550</v>
      </c>
      <c r="H513" s="663" t="s">
        <v>574</v>
      </c>
      <c r="I513" s="663" t="s">
        <v>575</v>
      </c>
      <c r="J513" s="663" t="s">
        <v>576</v>
      </c>
      <c r="K513" s="663" t="s">
        <v>577</v>
      </c>
      <c r="L513" s="665">
        <v>545.23000000000013</v>
      </c>
      <c r="M513" s="665">
        <v>19</v>
      </c>
      <c r="N513" s="666">
        <v>10359.370000000003</v>
      </c>
    </row>
    <row r="514" spans="1:14" ht="14.4" customHeight="1" x14ac:dyDescent="0.3">
      <c r="A514" s="661" t="s">
        <v>521</v>
      </c>
      <c r="B514" s="662" t="s">
        <v>2285</v>
      </c>
      <c r="C514" s="663" t="s">
        <v>534</v>
      </c>
      <c r="D514" s="664" t="s">
        <v>2288</v>
      </c>
      <c r="E514" s="663" t="s">
        <v>549</v>
      </c>
      <c r="F514" s="664" t="s">
        <v>2292</v>
      </c>
      <c r="G514" s="663" t="s">
        <v>550</v>
      </c>
      <c r="H514" s="663" t="s">
        <v>578</v>
      </c>
      <c r="I514" s="663" t="s">
        <v>579</v>
      </c>
      <c r="J514" s="663" t="s">
        <v>576</v>
      </c>
      <c r="K514" s="663" t="s">
        <v>580</v>
      </c>
      <c r="L514" s="665">
        <v>312.84000000000003</v>
      </c>
      <c r="M514" s="665">
        <v>23.96</v>
      </c>
      <c r="N514" s="666">
        <v>7495.6464000000014</v>
      </c>
    </row>
    <row r="515" spans="1:14" ht="14.4" customHeight="1" x14ac:dyDescent="0.3">
      <c r="A515" s="661" t="s">
        <v>521</v>
      </c>
      <c r="B515" s="662" t="s">
        <v>2285</v>
      </c>
      <c r="C515" s="663" t="s">
        <v>534</v>
      </c>
      <c r="D515" s="664" t="s">
        <v>2288</v>
      </c>
      <c r="E515" s="663" t="s">
        <v>549</v>
      </c>
      <c r="F515" s="664" t="s">
        <v>2292</v>
      </c>
      <c r="G515" s="663" t="s">
        <v>550</v>
      </c>
      <c r="H515" s="663" t="s">
        <v>1169</v>
      </c>
      <c r="I515" s="663" t="s">
        <v>1170</v>
      </c>
      <c r="J515" s="663" t="s">
        <v>576</v>
      </c>
      <c r="K515" s="663" t="s">
        <v>1171</v>
      </c>
      <c r="L515" s="665">
        <v>250.67954058174325</v>
      </c>
      <c r="M515" s="665">
        <v>13</v>
      </c>
      <c r="N515" s="666">
        <v>3258.8340275626624</v>
      </c>
    </row>
    <row r="516" spans="1:14" ht="14.4" customHeight="1" x14ac:dyDescent="0.3">
      <c r="A516" s="661" t="s">
        <v>521</v>
      </c>
      <c r="B516" s="662" t="s">
        <v>2285</v>
      </c>
      <c r="C516" s="663" t="s">
        <v>534</v>
      </c>
      <c r="D516" s="664" t="s">
        <v>2288</v>
      </c>
      <c r="E516" s="663" t="s">
        <v>549</v>
      </c>
      <c r="F516" s="664" t="s">
        <v>2292</v>
      </c>
      <c r="G516" s="663" t="s">
        <v>550</v>
      </c>
      <c r="H516" s="663" t="s">
        <v>581</v>
      </c>
      <c r="I516" s="663" t="s">
        <v>582</v>
      </c>
      <c r="J516" s="663" t="s">
        <v>583</v>
      </c>
      <c r="K516" s="663" t="s">
        <v>584</v>
      </c>
      <c r="L516" s="665">
        <v>48.023284467698097</v>
      </c>
      <c r="M516" s="665">
        <v>98</v>
      </c>
      <c r="N516" s="666">
        <v>4706.2818778344135</v>
      </c>
    </row>
    <row r="517" spans="1:14" ht="14.4" customHeight="1" x14ac:dyDescent="0.3">
      <c r="A517" s="661" t="s">
        <v>521</v>
      </c>
      <c r="B517" s="662" t="s">
        <v>2285</v>
      </c>
      <c r="C517" s="663" t="s">
        <v>534</v>
      </c>
      <c r="D517" s="664" t="s">
        <v>2288</v>
      </c>
      <c r="E517" s="663" t="s">
        <v>549</v>
      </c>
      <c r="F517" s="664" t="s">
        <v>2292</v>
      </c>
      <c r="G517" s="663" t="s">
        <v>550</v>
      </c>
      <c r="H517" s="663" t="s">
        <v>1215</v>
      </c>
      <c r="I517" s="663" t="s">
        <v>594</v>
      </c>
      <c r="J517" s="663" t="s">
        <v>1216</v>
      </c>
      <c r="K517" s="663" t="s">
        <v>1217</v>
      </c>
      <c r="L517" s="665">
        <v>23.700116454330328</v>
      </c>
      <c r="M517" s="665">
        <v>30</v>
      </c>
      <c r="N517" s="666">
        <v>711.00349362990983</v>
      </c>
    </row>
    <row r="518" spans="1:14" ht="14.4" customHeight="1" x14ac:dyDescent="0.3">
      <c r="A518" s="661" t="s">
        <v>521</v>
      </c>
      <c r="B518" s="662" t="s">
        <v>2285</v>
      </c>
      <c r="C518" s="663" t="s">
        <v>534</v>
      </c>
      <c r="D518" s="664" t="s">
        <v>2288</v>
      </c>
      <c r="E518" s="663" t="s">
        <v>549</v>
      </c>
      <c r="F518" s="664" t="s">
        <v>2292</v>
      </c>
      <c r="G518" s="663" t="s">
        <v>550</v>
      </c>
      <c r="H518" s="663" t="s">
        <v>1244</v>
      </c>
      <c r="I518" s="663" t="s">
        <v>1245</v>
      </c>
      <c r="J518" s="663" t="s">
        <v>1246</v>
      </c>
      <c r="K518" s="663" t="s">
        <v>1247</v>
      </c>
      <c r="L518" s="665">
        <v>106.25</v>
      </c>
      <c r="M518" s="665">
        <v>10</v>
      </c>
      <c r="N518" s="666">
        <v>1062.5</v>
      </c>
    </row>
    <row r="519" spans="1:14" ht="14.4" customHeight="1" x14ac:dyDescent="0.3">
      <c r="A519" s="661" t="s">
        <v>521</v>
      </c>
      <c r="B519" s="662" t="s">
        <v>2285</v>
      </c>
      <c r="C519" s="663" t="s">
        <v>534</v>
      </c>
      <c r="D519" s="664" t="s">
        <v>2288</v>
      </c>
      <c r="E519" s="663" t="s">
        <v>549</v>
      </c>
      <c r="F519" s="664" t="s">
        <v>2292</v>
      </c>
      <c r="G519" s="663" t="s">
        <v>550</v>
      </c>
      <c r="H519" s="663" t="s">
        <v>2132</v>
      </c>
      <c r="I519" s="663" t="s">
        <v>2133</v>
      </c>
      <c r="J519" s="663" t="s">
        <v>2134</v>
      </c>
      <c r="K519" s="663" t="s">
        <v>1171</v>
      </c>
      <c r="L519" s="665">
        <v>4503.1600000000008</v>
      </c>
      <c r="M519" s="665">
        <v>2.5</v>
      </c>
      <c r="N519" s="666">
        <v>11257.900000000001</v>
      </c>
    </row>
    <row r="520" spans="1:14" ht="14.4" customHeight="1" x14ac:dyDescent="0.3">
      <c r="A520" s="661" t="s">
        <v>521</v>
      </c>
      <c r="B520" s="662" t="s">
        <v>2285</v>
      </c>
      <c r="C520" s="663" t="s">
        <v>534</v>
      </c>
      <c r="D520" s="664" t="s">
        <v>2288</v>
      </c>
      <c r="E520" s="663" t="s">
        <v>549</v>
      </c>
      <c r="F520" s="664" t="s">
        <v>2292</v>
      </c>
      <c r="G520" s="663" t="s">
        <v>550</v>
      </c>
      <c r="H520" s="663" t="s">
        <v>585</v>
      </c>
      <c r="I520" s="663" t="s">
        <v>586</v>
      </c>
      <c r="J520" s="663" t="s">
        <v>587</v>
      </c>
      <c r="K520" s="663" t="s">
        <v>588</v>
      </c>
      <c r="L520" s="665">
        <v>52.294762708940503</v>
      </c>
      <c r="M520" s="665">
        <v>4</v>
      </c>
      <c r="N520" s="666">
        <v>209.17905083576201</v>
      </c>
    </row>
    <row r="521" spans="1:14" ht="14.4" customHeight="1" x14ac:dyDescent="0.3">
      <c r="A521" s="661" t="s">
        <v>521</v>
      </c>
      <c r="B521" s="662" t="s">
        <v>2285</v>
      </c>
      <c r="C521" s="663" t="s">
        <v>534</v>
      </c>
      <c r="D521" s="664" t="s">
        <v>2288</v>
      </c>
      <c r="E521" s="663" t="s">
        <v>549</v>
      </c>
      <c r="F521" s="664" t="s">
        <v>2292</v>
      </c>
      <c r="G521" s="663" t="s">
        <v>550</v>
      </c>
      <c r="H521" s="663" t="s">
        <v>1320</v>
      </c>
      <c r="I521" s="663" t="s">
        <v>1321</v>
      </c>
      <c r="J521" s="663" t="s">
        <v>1322</v>
      </c>
      <c r="K521" s="663" t="s">
        <v>1323</v>
      </c>
      <c r="L521" s="665">
        <v>385.0266666666667</v>
      </c>
      <c r="M521" s="665">
        <v>9</v>
      </c>
      <c r="N521" s="666">
        <v>3465.2400000000002</v>
      </c>
    </row>
    <row r="522" spans="1:14" ht="14.4" customHeight="1" x14ac:dyDescent="0.3">
      <c r="A522" s="661" t="s">
        <v>521</v>
      </c>
      <c r="B522" s="662" t="s">
        <v>2285</v>
      </c>
      <c r="C522" s="663" t="s">
        <v>534</v>
      </c>
      <c r="D522" s="664" t="s">
        <v>2288</v>
      </c>
      <c r="E522" s="663" t="s">
        <v>549</v>
      </c>
      <c r="F522" s="664" t="s">
        <v>2292</v>
      </c>
      <c r="G522" s="663" t="s">
        <v>550</v>
      </c>
      <c r="H522" s="663" t="s">
        <v>2135</v>
      </c>
      <c r="I522" s="663" t="s">
        <v>2136</v>
      </c>
      <c r="J522" s="663" t="s">
        <v>2137</v>
      </c>
      <c r="K522" s="663" t="s">
        <v>2138</v>
      </c>
      <c r="L522" s="665">
        <v>566.53999999999985</v>
      </c>
      <c r="M522" s="665">
        <v>1</v>
      </c>
      <c r="N522" s="666">
        <v>566.53999999999985</v>
      </c>
    </row>
    <row r="523" spans="1:14" ht="14.4" customHeight="1" x14ac:dyDescent="0.3">
      <c r="A523" s="661" t="s">
        <v>521</v>
      </c>
      <c r="B523" s="662" t="s">
        <v>2285</v>
      </c>
      <c r="C523" s="663" t="s">
        <v>534</v>
      </c>
      <c r="D523" s="664" t="s">
        <v>2288</v>
      </c>
      <c r="E523" s="663" t="s">
        <v>549</v>
      </c>
      <c r="F523" s="664" t="s">
        <v>2292</v>
      </c>
      <c r="G523" s="663" t="s">
        <v>550</v>
      </c>
      <c r="H523" s="663" t="s">
        <v>1349</v>
      </c>
      <c r="I523" s="663" t="s">
        <v>1350</v>
      </c>
      <c r="J523" s="663" t="s">
        <v>1351</v>
      </c>
      <c r="K523" s="663" t="s">
        <v>1352</v>
      </c>
      <c r="L523" s="665">
        <v>325.15972630077931</v>
      </c>
      <c r="M523" s="665">
        <v>41</v>
      </c>
      <c r="N523" s="666">
        <v>13331.548778331951</v>
      </c>
    </row>
    <row r="524" spans="1:14" ht="14.4" customHeight="1" x14ac:dyDescent="0.3">
      <c r="A524" s="661" t="s">
        <v>521</v>
      </c>
      <c r="B524" s="662" t="s">
        <v>2285</v>
      </c>
      <c r="C524" s="663" t="s">
        <v>534</v>
      </c>
      <c r="D524" s="664" t="s">
        <v>2288</v>
      </c>
      <c r="E524" s="663" t="s">
        <v>549</v>
      </c>
      <c r="F524" s="664" t="s">
        <v>2292</v>
      </c>
      <c r="G524" s="663" t="s">
        <v>550</v>
      </c>
      <c r="H524" s="663" t="s">
        <v>589</v>
      </c>
      <c r="I524" s="663" t="s">
        <v>590</v>
      </c>
      <c r="J524" s="663" t="s">
        <v>591</v>
      </c>
      <c r="K524" s="663" t="s">
        <v>592</v>
      </c>
      <c r="L524" s="665">
        <v>275.31</v>
      </c>
      <c r="M524" s="665">
        <v>53</v>
      </c>
      <c r="N524" s="666">
        <v>14591.43</v>
      </c>
    </row>
    <row r="525" spans="1:14" ht="14.4" customHeight="1" x14ac:dyDescent="0.3">
      <c r="A525" s="661" t="s">
        <v>521</v>
      </c>
      <c r="B525" s="662" t="s">
        <v>2285</v>
      </c>
      <c r="C525" s="663" t="s">
        <v>534</v>
      </c>
      <c r="D525" s="664" t="s">
        <v>2288</v>
      </c>
      <c r="E525" s="663" t="s">
        <v>549</v>
      </c>
      <c r="F525" s="664" t="s">
        <v>2292</v>
      </c>
      <c r="G525" s="663" t="s">
        <v>550</v>
      </c>
      <c r="H525" s="663" t="s">
        <v>2139</v>
      </c>
      <c r="I525" s="663" t="s">
        <v>594</v>
      </c>
      <c r="J525" s="663" t="s">
        <v>2140</v>
      </c>
      <c r="K525" s="663"/>
      <c r="L525" s="665">
        <v>31.871417802550681</v>
      </c>
      <c r="M525" s="665">
        <v>23</v>
      </c>
      <c r="N525" s="666">
        <v>733.04260945866565</v>
      </c>
    </row>
    <row r="526" spans="1:14" ht="14.4" customHeight="1" x14ac:dyDescent="0.3">
      <c r="A526" s="661" t="s">
        <v>521</v>
      </c>
      <c r="B526" s="662" t="s">
        <v>2285</v>
      </c>
      <c r="C526" s="663" t="s">
        <v>534</v>
      </c>
      <c r="D526" s="664" t="s">
        <v>2288</v>
      </c>
      <c r="E526" s="663" t="s">
        <v>549</v>
      </c>
      <c r="F526" s="664" t="s">
        <v>2292</v>
      </c>
      <c r="G526" s="663" t="s">
        <v>550</v>
      </c>
      <c r="H526" s="663" t="s">
        <v>1366</v>
      </c>
      <c r="I526" s="663" t="s">
        <v>1366</v>
      </c>
      <c r="J526" s="663" t="s">
        <v>1106</v>
      </c>
      <c r="K526" s="663" t="s">
        <v>633</v>
      </c>
      <c r="L526" s="665">
        <v>365.97</v>
      </c>
      <c r="M526" s="665">
        <v>1</v>
      </c>
      <c r="N526" s="666">
        <v>365.97</v>
      </c>
    </row>
    <row r="527" spans="1:14" ht="14.4" customHeight="1" x14ac:dyDescent="0.3">
      <c r="A527" s="661" t="s">
        <v>521</v>
      </c>
      <c r="B527" s="662" t="s">
        <v>2285</v>
      </c>
      <c r="C527" s="663" t="s">
        <v>534</v>
      </c>
      <c r="D527" s="664" t="s">
        <v>2288</v>
      </c>
      <c r="E527" s="663" t="s">
        <v>549</v>
      </c>
      <c r="F527" s="664" t="s">
        <v>2292</v>
      </c>
      <c r="G527" s="663" t="s">
        <v>550</v>
      </c>
      <c r="H527" s="663" t="s">
        <v>2141</v>
      </c>
      <c r="I527" s="663" t="s">
        <v>2142</v>
      </c>
      <c r="J527" s="663" t="s">
        <v>2143</v>
      </c>
      <c r="K527" s="663" t="s">
        <v>2144</v>
      </c>
      <c r="L527" s="665">
        <v>3652</v>
      </c>
      <c r="M527" s="665">
        <v>2</v>
      </c>
      <c r="N527" s="666">
        <v>7304</v>
      </c>
    </row>
    <row r="528" spans="1:14" ht="14.4" customHeight="1" x14ac:dyDescent="0.3">
      <c r="A528" s="661" t="s">
        <v>521</v>
      </c>
      <c r="B528" s="662" t="s">
        <v>2285</v>
      </c>
      <c r="C528" s="663" t="s">
        <v>534</v>
      </c>
      <c r="D528" s="664" t="s">
        <v>2288</v>
      </c>
      <c r="E528" s="663" t="s">
        <v>549</v>
      </c>
      <c r="F528" s="664" t="s">
        <v>2292</v>
      </c>
      <c r="G528" s="663" t="s">
        <v>550</v>
      </c>
      <c r="H528" s="663" t="s">
        <v>2145</v>
      </c>
      <c r="I528" s="663" t="s">
        <v>2145</v>
      </c>
      <c r="J528" s="663" t="s">
        <v>2146</v>
      </c>
      <c r="K528" s="663" t="s">
        <v>2147</v>
      </c>
      <c r="L528" s="665">
        <v>179.81000889774361</v>
      </c>
      <c r="M528" s="665">
        <v>78</v>
      </c>
      <c r="N528" s="666">
        <v>14025.180694024002</v>
      </c>
    </row>
    <row r="529" spans="1:14" ht="14.4" customHeight="1" x14ac:dyDescent="0.3">
      <c r="A529" s="661" t="s">
        <v>521</v>
      </c>
      <c r="B529" s="662" t="s">
        <v>2285</v>
      </c>
      <c r="C529" s="663" t="s">
        <v>534</v>
      </c>
      <c r="D529" s="664" t="s">
        <v>2288</v>
      </c>
      <c r="E529" s="663" t="s">
        <v>549</v>
      </c>
      <c r="F529" s="664" t="s">
        <v>2292</v>
      </c>
      <c r="G529" s="663" t="s">
        <v>550</v>
      </c>
      <c r="H529" s="663" t="s">
        <v>2148</v>
      </c>
      <c r="I529" s="663" t="s">
        <v>2149</v>
      </c>
      <c r="J529" s="663" t="s">
        <v>2150</v>
      </c>
      <c r="K529" s="663" t="s">
        <v>1171</v>
      </c>
      <c r="L529" s="665">
        <v>2837.9999871045616</v>
      </c>
      <c r="M529" s="665">
        <v>13.5</v>
      </c>
      <c r="N529" s="666">
        <v>38312.999825911582</v>
      </c>
    </row>
    <row r="530" spans="1:14" ht="14.4" customHeight="1" x14ac:dyDescent="0.3">
      <c r="A530" s="661" t="s">
        <v>521</v>
      </c>
      <c r="B530" s="662" t="s">
        <v>2285</v>
      </c>
      <c r="C530" s="663" t="s">
        <v>534</v>
      </c>
      <c r="D530" s="664" t="s">
        <v>2288</v>
      </c>
      <c r="E530" s="663" t="s">
        <v>549</v>
      </c>
      <c r="F530" s="664" t="s">
        <v>2292</v>
      </c>
      <c r="G530" s="663" t="s">
        <v>550</v>
      </c>
      <c r="H530" s="663" t="s">
        <v>2151</v>
      </c>
      <c r="I530" s="663" t="s">
        <v>2152</v>
      </c>
      <c r="J530" s="663" t="s">
        <v>1456</v>
      </c>
      <c r="K530" s="663" t="s">
        <v>724</v>
      </c>
      <c r="L530" s="665">
        <v>246.5</v>
      </c>
      <c r="M530" s="665">
        <v>2</v>
      </c>
      <c r="N530" s="666">
        <v>493</v>
      </c>
    </row>
    <row r="531" spans="1:14" ht="14.4" customHeight="1" x14ac:dyDescent="0.3">
      <c r="A531" s="661" t="s">
        <v>521</v>
      </c>
      <c r="B531" s="662" t="s">
        <v>2285</v>
      </c>
      <c r="C531" s="663" t="s">
        <v>534</v>
      </c>
      <c r="D531" s="664" t="s">
        <v>2288</v>
      </c>
      <c r="E531" s="663" t="s">
        <v>549</v>
      </c>
      <c r="F531" s="664" t="s">
        <v>2292</v>
      </c>
      <c r="G531" s="663" t="s">
        <v>550</v>
      </c>
      <c r="H531" s="663" t="s">
        <v>2153</v>
      </c>
      <c r="I531" s="663" t="s">
        <v>2153</v>
      </c>
      <c r="J531" s="663" t="s">
        <v>2154</v>
      </c>
      <c r="K531" s="663" t="s">
        <v>2155</v>
      </c>
      <c r="L531" s="665">
        <v>667.92999999999984</v>
      </c>
      <c r="M531" s="665">
        <v>12</v>
      </c>
      <c r="N531" s="666">
        <v>8015.159999999998</v>
      </c>
    </row>
    <row r="532" spans="1:14" ht="14.4" customHeight="1" x14ac:dyDescent="0.3">
      <c r="A532" s="661" t="s">
        <v>521</v>
      </c>
      <c r="B532" s="662" t="s">
        <v>2285</v>
      </c>
      <c r="C532" s="663" t="s">
        <v>534</v>
      </c>
      <c r="D532" s="664" t="s">
        <v>2288</v>
      </c>
      <c r="E532" s="663" t="s">
        <v>549</v>
      </c>
      <c r="F532" s="664" t="s">
        <v>2292</v>
      </c>
      <c r="G532" s="663" t="s">
        <v>550</v>
      </c>
      <c r="H532" s="663" t="s">
        <v>1383</v>
      </c>
      <c r="I532" s="663" t="s">
        <v>1384</v>
      </c>
      <c r="J532" s="663" t="s">
        <v>1385</v>
      </c>
      <c r="K532" s="663" t="s">
        <v>1386</v>
      </c>
      <c r="L532" s="665">
        <v>197.12</v>
      </c>
      <c r="M532" s="665">
        <v>3</v>
      </c>
      <c r="N532" s="666">
        <v>591.36</v>
      </c>
    </row>
    <row r="533" spans="1:14" ht="14.4" customHeight="1" x14ac:dyDescent="0.3">
      <c r="A533" s="661" t="s">
        <v>521</v>
      </c>
      <c r="B533" s="662" t="s">
        <v>2285</v>
      </c>
      <c r="C533" s="663" t="s">
        <v>534</v>
      </c>
      <c r="D533" s="664" t="s">
        <v>2288</v>
      </c>
      <c r="E533" s="663" t="s">
        <v>549</v>
      </c>
      <c r="F533" s="664" t="s">
        <v>2292</v>
      </c>
      <c r="G533" s="663" t="s">
        <v>550</v>
      </c>
      <c r="H533" s="663" t="s">
        <v>1391</v>
      </c>
      <c r="I533" s="663" t="s">
        <v>1392</v>
      </c>
      <c r="J533" s="663" t="s">
        <v>1393</v>
      </c>
      <c r="K533" s="663" t="s">
        <v>1394</v>
      </c>
      <c r="L533" s="665">
        <v>618.93999999999994</v>
      </c>
      <c r="M533" s="665">
        <v>5</v>
      </c>
      <c r="N533" s="666">
        <v>3094.7</v>
      </c>
    </row>
    <row r="534" spans="1:14" ht="14.4" customHeight="1" x14ac:dyDescent="0.3">
      <c r="A534" s="661" t="s">
        <v>521</v>
      </c>
      <c r="B534" s="662" t="s">
        <v>2285</v>
      </c>
      <c r="C534" s="663" t="s">
        <v>534</v>
      </c>
      <c r="D534" s="664" t="s">
        <v>2288</v>
      </c>
      <c r="E534" s="663" t="s">
        <v>549</v>
      </c>
      <c r="F534" s="664" t="s">
        <v>2292</v>
      </c>
      <c r="G534" s="663" t="s">
        <v>550</v>
      </c>
      <c r="H534" s="663" t="s">
        <v>1395</v>
      </c>
      <c r="I534" s="663" t="s">
        <v>1396</v>
      </c>
      <c r="J534" s="663" t="s">
        <v>1397</v>
      </c>
      <c r="K534" s="663" t="s">
        <v>1398</v>
      </c>
      <c r="L534" s="665">
        <v>539.39260610701888</v>
      </c>
      <c r="M534" s="665">
        <v>11</v>
      </c>
      <c r="N534" s="666">
        <v>5933.3186671772082</v>
      </c>
    </row>
    <row r="535" spans="1:14" ht="14.4" customHeight="1" x14ac:dyDescent="0.3">
      <c r="A535" s="661" t="s">
        <v>521</v>
      </c>
      <c r="B535" s="662" t="s">
        <v>2285</v>
      </c>
      <c r="C535" s="663" t="s">
        <v>534</v>
      </c>
      <c r="D535" s="664" t="s">
        <v>2288</v>
      </c>
      <c r="E535" s="663" t="s">
        <v>549</v>
      </c>
      <c r="F535" s="664" t="s">
        <v>2292</v>
      </c>
      <c r="G535" s="663" t="s">
        <v>550</v>
      </c>
      <c r="H535" s="663" t="s">
        <v>1416</v>
      </c>
      <c r="I535" s="663" t="s">
        <v>1417</v>
      </c>
      <c r="J535" s="663" t="s">
        <v>1418</v>
      </c>
      <c r="K535" s="663" t="s">
        <v>1327</v>
      </c>
      <c r="L535" s="665">
        <v>80.370000000000019</v>
      </c>
      <c r="M535" s="665">
        <v>4</v>
      </c>
      <c r="N535" s="666">
        <v>321.48000000000008</v>
      </c>
    </row>
    <row r="536" spans="1:14" ht="14.4" customHeight="1" x14ac:dyDescent="0.3">
      <c r="A536" s="661" t="s">
        <v>521</v>
      </c>
      <c r="B536" s="662" t="s">
        <v>2285</v>
      </c>
      <c r="C536" s="663" t="s">
        <v>534</v>
      </c>
      <c r="D536" s="664" t="s">
        <v>2288</v>
      </c>
      <c r="E536" s="663" t="s">
        <v>549</v>
      </c>
      <c r="F536" s="664" t="s">
        <v>2292</v>
      </c>
      <c r="G536" s="663" t="s">
        <v>550</v>
      </c>
      <c r="H536" s="663" t="s">
        <v>2156</v>
      </c>
      <c r="I536" s="663" t="s">
        <v>2157</v>
      </c>
      <c r="J536" s="663" t="s">
        <v>2158</v>
      </c>
      <c r="K536" s="663" t="s">
        <v>2159</v>
      </c>
      <c r="L536" s="665">
        <v>586.38997229833421</v>
      </c>
      <c r="M536" s="665">
        <v>38</v>
      </c>
      <c r="N536" s="666">
        <v>22282.818947336698</v>
      </c>
    </row>
    <row r="537" spans="1:14" ht="14.4" customHeight="1" x14ac:dyDescent="0.3">
      <c r="A537" s="661" t="s">
        <v>521</v>
      </c>
      <c r="B537" s="662" t="s">
        <v>2285</v>
      </c>
      <c r="C537" s="663" t="s">
        <v>534</v>
      </c>
      <c r="D537" s="664" t="s">
        <v>2288</v>
      </c>
      <c r="E537" s="663" t="s">
        <v>549</v>
      </c>
      <c r="F537" s="664" t="s">
        <v>2292</v>
      </c>
      <c r="G537" s="663" t="s">
        <v>550</v>
      </c>
      <c r="H537" s="663" t="s">
        <v>1419</v>
      </c>
      <c r="I537" s="663" t="s">
        <v>594</v>
      </c>
      <c r="J537" s="663" t="s">
        <v>1420</v>
      </c>
      <c r="K537" s="663" t="s">
        <v>1421</v>
      </c>
      <c r="L537" s="665">
        <v>64.703458708708723</v>
      </c>
      <c r="M537" s="665">
        <v>111</v>
      </c>
      <c r="N537" s="666">
        <v>7182.0839166666683</v>
      </c>
    </row>
    <row r="538" spans="1:14" ht="14.4" customHeight="1" x14ac:dyDescent="0.3">
      <c r="A538" s="661" t="s">
        <v>521</v>
      </c>
      <c r="B538" s="662" t="s">
        <v>2285</v>
      </c>
      <c r="C538" s="663" t="s">
        <v>534</v>
      </c>
      <c r="D538" s="664" t="s">
        <v>2288</v>
      </c>
      <c r="E538" s="663" t="s">
        <v>549</v>
      </c>
      <c r="F538" s="664" t="s">
        <v>2292</v>
      </c>
      <c r="G538" s="663" t="s">
        <v>550</v>
      </c>
      <c r="H538" s="663" t="s">
        <v>2160</v>
      </c>
      <c r="I538" s="663" t="s">
        <v>2161</v>
      </c>
      <c r="J538" s="663" t="s">
        <v>2162</v>
      </c>
      <c r="K538" s="663"/>
      <c r="L538" s="665">
        <v>458.47939190214299</v>
      </c>
      <c r="M538" s="665">
        <v>193</v>
      </c>
      <c r="N538" s="666">
        <v>88486.522637113594</v>
      </c>
    </row>
    <row r="539" spans="1:14" ht="14.4" customHeight="1" x14ac:dyDescent="0.3">
      <c r="A539" s="661" t="s">
        <v>521</v>
      </c>
      <c r="B539" s="662" t="s">
        <v>2285</v>
      </c>
      <c r="C539" s="663" t="s">
        <v>534</v>
      </c>
      <c r="D539" s="664" t="s">
        <v>2288</v>
      </c>
      <c r="E539" s="663" t="s">
        <v>549</v>
      </c>
      <c r="F539" s="664" t="s">
        <v>2292</v>
      </c>
      <c r="G539" s="663" t="s">
        <v>550</v>
      </c>
      <c r="H539" s="663" t="s">
        <v>2163</v>
      </c>
      <c r="I539" s="663" t="s">
        <v>2164</v>
      </c>
      <c r="J539" s="663" t="s">
        <v>2165</v>
      </c>
      <c r="K539" s="663"/>
      <c r="L539" s="665">
        <v>24666.62</v>
      </c>
      <c r="M539" s="665">
        <v>5</v>
      </c>
      <c r="N539" s="666">
        <v>123333.09999999999</v>
      </c>
    </row>
    <row r="540" spans="1:14" ht="14.4" customHeight="1" x14ac:dyDescent="0.3">
      <c r="A540" s="661" t="s">
        <v>521</v>
      </c>
      <c r="B540" s="662" t="s">
        <v>2285</v>
      </c>
      <c r="C540" s="663" t="s">
        <v>534</v>
      </c>
      <c r="D540" s="664" t="s">
        <v>2288</v>
      </c>
      <c r="E540" s="663" t="s">
        <v>549</v>
      </c>
      <c r="F540" s="664" t="s">
        <v>2292</v>
      </c>
      <c r="G540" s="663" t="s">
        <v>550</v>
      </c>
      <c r="H540" s="663" t="s">
        <v>2166</v>
      </c>
      <c r="I540" s="663" t="s">
        <v>2167</v>
      </c>
      <c r="J540" s="663" t="s">
        <v>2168</v>
      </c>
      <c r="K540" s="663" t="s">
        <v>2169</v>
      </c>
      <c r="L540" s="665">
        <v>2438.8621404866408</v>
      </c>
      <c r="M540" s="665">
        <v>6</v>
      </c>
      <c r="N540" s="666">
        <v>14633.172842919845</v>
      </c>
    </row>
    <row r="541" spans="1:14" ht="14.4" customHeight="1" x14ac:dyDescent="0.3">
      <c r="A541" s="661" t="s">
        <v>521</v>
      </c>
      <c r="B541" s="662" t="s">
        <v>2285</v>
      </c>
      <c r="C541" s="663" t="s">
        <v>534</v>
      </c>
      <c r="D541" s="664" t="s">
        <v>2288</v>
      </c>
      <c r="E541" s="663" t="s">
        <v>549</v>
      </c>
      <c r="F541" s="664" t="s">
        <v>2292</v>
      </c>
      <c r="G541" s="663" t="s">
        <v>550</v>
      </c>
      <c r="H541" s="663" t="s">
        <v>1434</v>
      </c>
      <c r="I541" s="663" t="s">
        <v>1434</v>
      </c>
      <c r="J541" s="663" t="s">
        <v>1435</v>
      </c>
      <c r="K541" s="663" t="s">
        <v>1436</v>
      </c>
      <c r="L541" s="665">
        <v>1080.4257220789309</v>
      </c>
      <c r="M541" s="665">
        <v>89</v>
      </c>
      <c r="N541" s="666">
        <v>96157.88926502486</v>
      </c>
    </row>
    <row r="542" spans="1:14" ht="14.4" customHeight="1" x14ac:dyDescent="0.3">
      <c r="A542" s="661" t="s">
        <v>521</v>
      </c>
      <c r="B542" s="662" t="s">
        <v>2285</v>
      </c>
      <c r="C542" s="663" t="s">
        <v>534</v>
      </c>
      <c r="D542" s="664" t="s">
        <v>2288</v>
      </c>
      <c r="E542" s="663" t="s">
        <v>549</v>
      </c>
      <c r="F542" s="664" t="s">
        <v>2292</v>
      </c>
      <c r="G542" s="663" t="s">
        <v>550</v>
      </c>
      <c r="H542" s="663" t="s">
        <v>2170</v>
      </c>
      <c r="I542" s="663" t="s">
        <v>2171</v>
      </c>
      <c r="J542" s="663" t="s">
        <v>2172</v>
      </c>
      <c r="K542" s="663" t="s">
        <v>2173</v>
      </c>
      <c r="L542" s="665">
        <v>123.61160000000001</v>
      </c>
      <c r="M542" s="665">
        <v>100</v>
      </c>
      <c r="N542" s="666">
        <v>12361.160000000002</v>
      </c>
    </row>
    <row r="543" spans="1:14" ht="14.4" customHeight="1" x14ac:dyDescent="0.3">
      <c r="A543" s="661" t="s">
        <v>521</v>
      </c>
      <c r="B543" s="662" t="s">
        <v>2285</v>
      </c>
      <c r="C543" s="663" t="s">
        <v>534</v>
      </c>
      <c r="D543" s="664" t="s">
        <v>2288</v>
      </c>
      <c r="E543" s="663" t="s">
        <v>549</v>
      </c>
      <c r="F543" s="664" t="s">
        <v>2292</v>
      </c>
      <c r="G543" s="663" t="s">
        <v>550</v>
      </c>
      <c r="H543" s="663" t="s">
        <v>2174</v>
      </c>
      <c r="I543" s="663" t="s">
        <v>2175</v>
      </c>
      <c r="J543" s="663" t="s">
        <v>2176</v>
      </c>
      <c r="K543" s="663" t="s">
        <v>2177</v>
      </c>
      <c r="L543" s="665">
        <v>624.73720000000003</v>
      </c>
      <c r="M543" s="665">
        <v>25</v>
      </c>
      <c r="N543" s="666">
        <v>15618.43</v>
      </c>
    </row>
    <row r="544" spans="1:14" ht="14.4" customHeight="1" x14ac:dyDescent="0.3">
      <c r="A544" s="661" t="s">
        <v>521</v>
      </c>
      <c r="B544" s="662" t="s">
        <v>2285</v>
      </c>
      <c r="C544" s="663" t="s">
        <v>534</v>
      </c>
      <c r="D544" s="664" t="s">
        <v>2288</v>
      </c>
      <c r="E544" s="663" t="s">
        <v>549</v>
      </c>
      <c r="F544" s="664" t="s">
        <v>2292</v>
      </c>
      <c r="G544" s="663" t="s">
        <v>550</v>
      </c>
      <c r="H544" s="663" t="s">
        <v>2178</v>
      </c>
      <c r="I544" s="663" t="s">
        <v>2179</v>
      </c>
      <c r="J544" s="663" t="s">
        <v>2180</v>
      </c>
      <c r="K544" s="663" t="s">
        <v>2181</v>
      </c>
      <c r="L544" s="665">
        <v>84.390294703070225</v>
      </c>
      <c r="M544" s="665">
        <v>33</v>
      </c>
      <c r="N544" s="666">
        <v>2784.8797252013173</v>
      </c>
    </row>
    <row r="545" spans="1:14" ht="14.4" customHeight="1" x14ac:dyDescent="0.3">
      <c r="A545" s="661" t="s">
        <v>521</v>
      </c>
      <c r="B545" s="662" t="s">
        <v>2285</v>
      </c>
      <c r="C545" s="663" t="s">
        <v>534</v>
      </c>
      <c r="D545" s="664" t="s">
        <v>2288</v>
      </c>
      <c r="E545" s="663" t="s">
        <v>549</v>
      </c>
      <c r="F545" s="664" t="s">
        <v>2292</v>
      </c>
      <c r="G545" s="663" t="s">
        <v>550</v>
      </c>
      <c r="H545" s="663" t="s">
        <v>2182</v>
      </c>
      <c r="I545" s="663" t="s">
        <v>594</v>
      </c>
      <c r="J545" s="663" t="s">
        <v>2183</v>
      </c>
      <c r="K545" s="663"/>
      <c r="L545" s="665">
        <v>447.70000000000016</v>
      </c>
      <c r="M545" s="665">
        <v>52</v>
      </c>
      <c r="N545" s="666">
        <v>23280.400000000009</v>
      </c>
    </row>
    <row r="546" spans="1:14" ht="14.4" customHeight="1" x14ac:dyDescent="0.3">
      <c r="A546" s="661" t="s">
        <v>521</v>
      </c>
      <c r="B546" s="662" t="s">
        <v>2285</v>
      </c>
      <c r="C546" s="663" t="s">
        <v>534</v>
      </c>
      <c r="D546" s="664" t="s">
        <v>2288</v>
      </c>
      <c r="E546" s="663" t="s">
        <v>549</v>
      </c>
      <c r="F546" s="664" t="s">
        <v>2292</v>
      </c>
      <c r="G546" s="663" t="s">
        <v>550</v>
      </c>
      <c r="H546" s="663" t="s">
        <v>2184</v>
      </c>
      <c r="I546" s="663" t="s">
        <v>2185</v>
      </c>
      <c r="J546" s="663" t="s">
        <v>2186</v>
      </c>
      <c r="K546" s="663" t="s">
        <v>2187</v>
      </c>
      <c r="L546" s="665">
        <v>218.9</v>
      </c>
      <c r="M546" s="665">
        <v>2</v>
      </c>
      <c r="N546" s="666">
        <v>437.8</v>
      </c>
    </row>
    <row r="547" spans="1:14" ht="14.4" customHeight="1" x14ac:dyDescent="0.3">
      <c r="A547" s="661" t="s">
        <v>521</v>
      </c>
      <c r="B547" s="662" t="s">
        <v>2285</v>
      </c>
      <c r="C547" s="663" t="s">
        <v>534</v>
      </c>
      <c r="D547" s="664" t="s">
        <v>2288</v>
      </c>
      <c r="E547" s="663" t="s">
        <v>549</v>
      </c>
      <c r="F547" s="664" t="s">
        <v>2292</v>
      </c>
      <c r="G547" s="663" t="s">
        <v>550</v>
      </c>
      <c r="H547" s="663" t="s">
        <v>2188</v>
      </c>
      <c r="I547" s="663" t="s">
        <v>594</v>
      </c>
      <c r="J547" s="663" t="s">
        <v>2189</v>
      </c>
      <c r="K547" s="663" t="s">
        <v>2190</v>
      </c>
      <c r="L547" s="665">
        <v>51.950540793300952</v>
      </c>
      <c r="M547" s="665">
        <v>90</v>
      </c>
      <c r="N547" s="666">
        <v>4675.5486713970859</v>
      </c>
    </row>
    <row r="548" spans="1:14" ht="14.4" customHeight="1" x14ac:dyDescent="0.3">
      <c r="A548" s="661" t="s">
        <v>521</v>
      </c>
      <c r="B548" s="662" t="s">
        <v>2285</v>
      </c>
      <c r="C548" s="663" t="s">
        <v>534</v>
      </c>
      <c r="D548" s="664" t="s">
        <v>2288</v>
      </c>
      <c r="E548" s="663" t="s">
        <v>549</v>
      </c>
      <c r="F548" s="664" t="s">
        <v>2292</v>
      </c>
      <c r="G548" s="663" t="s">
        <v>550</v>
      </c>
      <c r="H548" s="663" t="s">
        <v>1455</v>
      </c>
      <c r="I548" s="663" t="s">
        <v>1455</v>
      </c>
      <c r="J548" s="663" t="s">
        <v>1456</v>
      </c>
      <c r="K548" s="663" t="s">
        <v>1171</v>
      </c>
      <c r="L548" s="665">
        <v>391.25977734859964</v>
      </c>
      <c r="M548" s="665">
        <v>69</v>
      </c>
      <c r="N548" s="666">
        <v>26996.924637053377</v>
      </c>
    </row>
    <row r="549" spans="1:14" ht="14.4" customHeight="1" x14ac:dyDescent="0.3">
      <c r="A549" s="661" t="s">
        <v>521</v>
      </c>
      <c r="B549" s="662" t="s">
        <v>2285</v>
      </c>
      <c r="C549" s="663" t="s">
        <v>534</v>
      </c>
      <c r="D549" s="664" t="s">
        <v>2288</v>
      </c>
      <c r="E549" s="663" t="s">
        <v>549</v>
      </c>
      <c r="F549" s="664" t="s">
        <v>2292</v>
      </c>
      <c r="G549" s="663" t="s">
        <v>550</v>
      </c>
      <c r="H549" s="663" t="s">
        <v>1469</v>
      </c>
      <c r="I549" s="663" t="s">
        <v>1470</v>
      </c>
      <c r="J549" s="663" t="s">
        <v>1471</v>
      </c>
      <c r="K549" s="663" t="s">
        <v>1472</v>
      </c>
      <c r="L549" s="665">
        <v>534.99</v>
      </c>
      <c r="M549" s="665">
        <v>2</v>
      </c>
      <c r="N549" s="666">
        <v>1069.98</v>
      </c>
    </row>
    <row r="550" spans="1:14" ht="14.4" customHeight="1" x14ac:dyDescent="0.3">
      <c r="A550" s="661" t="s">
        <v>521</v>
      </c>
      <c r="B550" s="662" t="s">
        <v>2285</v>
      </c>
      <c r="C550" s="663" t="s">
        <v>534</v>
      </c>
      <c r="D550" s="664" t="s">
        <v>2288</v>
      </c>
      <c r="E550" s="663" t="s">
        <v>549</v>
      </c>
      <c r="F550" s="664" t="s">
        <v>2292</v>
      </c>
      <c r="G550" s="663" t="s">
        <v>550</v>
      </c>
      <c r="H550" s="663" t="s">
        <v>1483</v>
      </c>
      <c r="I550" s="663" t="s">
        <v>1483</v>
      </c>
      <c r="J550" s="663" t="s">
        <v>1484</v>
      </c>
      <c r="K550" s="663" t="s">
        <v>1485</v>
      </c>
      <c r="L550" s="665">
        <v>247.5</v>
      </c>
      <c r="M550" s="665">
        <v>3</v>
      </c>
      <c r="N550" s="666">
        <v>742.5</v>
      </c>
    </row>
    <row r="551" spans="1:14" ht="14.4" customHeight="1" x14ac:dyDescent="0.3">
      <c r="A551" s="661" t="s">
        <v>521</v>
      </c>
      <c r="B551" s="662" t="s">
        <v>2285</v>
      </c>
      <c r="C551" s="663" t="s">
        <v>534</v>
      </c>
      <c r="D551" s="664" t="s">
        <v>2288</v>
      </c>
      <c r="E551" s="663" t="s">
        <v>549</v>
      </c>
      <c r="F551" s="664" t="s">
        <v>2292</v>
      </c>
      <c r="G551" s="663" t="s">
        <v>550</v>
      </c>
      <c r="H551" s="663" t="s">
        <v>2191</v>
      </c>
      <c r="I551" s="663" t="s">
        <v>594</v>
      </c>
      <c r="J551" s="663" t="s">
        <v>2192</v>
      </c>
      <c r="K551" s="663"/>
      <c r="L551" s="665">
        <v>57.881527745523485</v>
      </c>
      <c r="M551" s="665">
        <v>39</v>
      </c>
      <c r="N551" s="666">
        <v>2257.3795820754158</v>
      </c>
    </row>
    <row r="552" spans="1:14" ht="14.4" customHeight="1" x14ac:dyDescent="0.3">
      <c r="A552" s="661" t="s">
        <v>521</v>
      </c>
      <c r="B552" s="662" t="s">
        <v>2285</v>
      </c>
      <c r="C552" s="663" t="s">
        <v>534</v>
      </c>
      <c r="D552" s="664" t="s">
        <v>2288</v>
      </c>
      <c r="E552" s="663" t="s">
        <v>549</v>
      </c>
      <c r="F552" s="664" t="s">
        <v>2292</v>
      </c>
      <c r="G552" s="663" t="s">
        <v>550</v>
      </c>
      <c r="H552" s="663" t="s">
        <v>2193</v>
      </c>
      <c r="I552" s="663" t="s">
        <v>2193</v>
      </c>
      <c r="J552" s="663" t="s">
        <v>2194</v>
      </c>
      <c r="K552" s="663" t="s">
        <v>2195</v>
      </c>
      <c r="L552" s="665">
        <v>165.00012503823558</v>
      </c>
      <c r="M552" s="665">
        <v>96</v>
      </c>
      <c r="N552" s="666">
        <v>15840.012003670616</v>
      </c>
    </row>
    <row r="553" spans="1:14" ht="14.4" customHeight="1" x14ac:dyDescent="0.3">
      <c r="A553" s="661" t="s">
        <v>521</v>
      </c>
      <c r="B553" s="662" t="s">
        <v>2285</v>
      </c>
      <c r="C553" s="663" t="s">
        <v>534</v>
      </c>
      <c r="D553" s="664" t="s">
        <v>2288</v>
      </c>
      <c r="E553" s="663" t="s">
        <v>549</v>
      </c>
      <c r="F553" s="664" t="s">
        <v>2292</v>
      </c>
      <c r="G553" s="663" t="s">
        <v>550</v>
      </c>
      <c r="H553" s="663" t="s">
        <v>2196</v>
      </c>
      <c r="I553" s="663" t="s">
        <v>2196</v>
      </c>
      <c r="J553" s="663" t="s">
        <v>2197</v>
      </c>
      <c r="K553" s="663" t="s">
        <v>2198</v>
      </c>
      <c r="L553" s="665">
        <v>178.84924308052973</v>
      </c>
      <c r="M553" s="665">
        <v>19</v>
      </c>
      <c r="N553" s="666">
        <v>3398.1356185300651</v>
      </c>
    </row>
    <row r="554" spans="1:14" ht="14.4" customHeight="1" x14ac:dyDescent="0.3">
      <c r="A554" s="661" t="s">
        <v>521</v>
      </c>
      <c r="B554" s="662" t="s">
        <v>2285</v>
      </c>
      <c r="C554" s="663" t="s">
        <v>534</v>
      </c>
      <c r="D554" s="664" t="s">
        <v>2288</v>
      </c>
      <c r="E554" s="663" t="s">
        <v>549</v>
      </c>
      <c r="F554" s="664" t="s">
        <v>2292</v>
      </c>
      <c r="G554" s="663" t="s">
        <v>550</v>
      </c>
      <c r="H554" s="663" t="s">
        <v>1535</v>
      </c>
      <c r="I554" s="663" t="s">
        <v>1535</v>
      </c>
      <c r="J554" s="663" t="s">
        <v>1536</v>
      </c>
      <c r="K554" s="663" t="s">
        <v>1537</v>
      </c>
      <c r="L554" s="665">
        <v>151.55999999999997</v>
      </c>
      <c r="M554" s="665">
        <v>1</v>
      </c>
      <c r="N554" s="666">
        <v>151.55999999999997</v>
      </c>
    </row>
    <row r="555" spans="1:14" ht="14.4" customHeight="1" x14ac:dyDescent="0.3">
      <c r="A555" s="661" t="s">
        <v>521</v>
      </c>
      <c r="B555" s="662" t="s">
        <v>2285</v>
      </c>
      <c r="C555" s="663" t="s">
        <v>534</v>
      </c>
      <c r="D555" s="664" t="s">
        <v>2288</v>
      </c>
      <c r="E555" s="663" t="s">
        <v>549</v>
      </c>
      <c r="F555" s="664" t="s">
        <v>2292</v>
      </c>
      <c r="G555" s="663" t="s">
        <v>550</v>
      </c>
      <c r="H555" s="663" t="s">
        <v>2199</v>
      </c>
      <c r="I555" s="663" t="s">
        <v>2199</v>
      </c>
      <c r="J555" s="663" t="s">
        <v>2200</v>
      </c>
      <c r="K555" s="663" t="s">
        <v>2201</v>
      </c>
      <c r="L555" s="665">
        <v>590.69961538461553</v>
      </c>
      <c r="M555" s="665">
        <v>26</v>
      </c>
      <c r="N555" s="666">
        <v>15358.190000000002</v>
      </c>
    </row>
    <row r="556" spans="1:14" ht="14.4" customHeight="1" x14ac:dyDescent="0.3">
      <c r="A556" s="661" t="s">
        <v>521</v>
      </c>
      <c r="B556" s="662" t="s">
        <v>2285</v>
      </c>
      <c r="C556" s="663" t="s">
        <v>534</v>
      </c>
      <c r="D556" s="664" t="s">
        <v>2288</v>
      </c>
      <c r="E556" s="663" t="s">
        <v>549</v>
      </c>
      <c r="F556" s="664" t="s">
        <v>2292</v>
      </c>
      <c r="G556" s="663" t="s">
        <v>550</v>
      </c>
      <c r="H556" s="663" t="s">
        <v>1545</v>
      </c>
      <c r="I556" s="663" t="s">
        <v>1545</v>
      </c>
      <c r="J556" s="663" t="s">
        <v>1546</v>
      </c>
      <c r="K556" s="663" t="s">
        <v>735</v>
      </c>
      <c r="L556" s="665">
        <v>62.209960700703959</v>
      </c>
      <c r="M556" s="665">
        <v>543</v>
      </c>
      <c r="N556" s="666">
        <v>33780.00866048225</v>
      </c>
    </row>
    <row r="557" spans="1:14" ht="14.4" customHeight="1" x14ac:dyDescent="0.3">
      <c r="A557" s="661" t="s">
        <v>521</v>
      </c>
      <c r="B557" s="662" t="s">
        <v>2285</v>
      </c>
      <c r="C557" s="663" t="s">
        <v>534</v>
      </c>
      <c r="D557" s="664" t="s">
        <v>2288</v>
      </c>
      <c r="E557" s="663" t="s">
        <v>549</v>
      </c>
      <c r="F557" s="664" t="s">
        <v>2292</v>
      </c>
      <c r="G557" s="663" t="s">
        <v>550</v>
      </c>
      <c r="H557" s="663" t="s">
        <v>2202</v>
      </c>
      <c r="I557" s="663" t="s">
        <v>594</v>
      </c>
      <c r="J557" s="663" t="s">
        <v>2203</v>
      </c>
      <c r="K557" s="663"/>
      <c r="L557" s="665">
        <v>45.830000000000005</v>
      </c>
      <c r="M557" s="665">
        <v>6</v>
      </c>
      <c r="N557" s="666">
        <v>274.98</v>
      </c>
    </row>
    <row r="558" spans="1:14" ht="14.4" customHeight="1" x14ac:dyDescent="0.3">
      <c r="A558" s="661" t="s">
        <v>521</v>
      </c>
      <c r="B558" s="662" t="s">
        <v>2285</v>
      </c>
      <c r="C558" s="663" t="s">
        <v>534</v>
      </c>
      <c r="D558" s="664" t="s">
        <v>2288</v>
      </c>
      <c r="E558" s="663" t="s">
        <v>549</v>
      </c>
      <c r="F558" s="664" t="s">
        <v>2292</v>
      </c>
      <c r="G558" s="663" t="s">
        <v>550</v>
      </c>
      <c r="H558" s="663" t="s">
        <v>2204</v>
      </c>
      <c r="I558" s="663" t="s">
        <v>594</v>
      </c>
      <c r="J558" s="663" t="s">
        <v>2205</v>
      </c>
      <c r="K558" s="663"/>
      <c r="L558" s="665">
        <v>45.830000000000005</v>
      </c>
      <c r="M558" s="665">
        <v>6</v>
      </c>
      <c r="N558" s="666">
        <v>274.98</v>
      </c>
    </row>
    <row r="559" spans="1:14" ht="14.4" customHeight="1" x14ac:dyDescent="0.3">
      <c r="A559" s="661" t="s">
        <v>521</v>
      </c>
      <c r="B559" s="662" t="s">
        <v>2285</v>
      </c>
      <c r="C559" s="663" t="s">
        <v>534</v>
      </c>
      <c r="D559" s="664" t="s">
        <v>2288</v>
      </c>
      <c r="E559" s="663" t="s">
        <v>549</v>
      </c>
      <c r="F559" s="664" t="s">
        <v>2292</v>
      </c>
      <c r="G559" s="663" t="s">
        <v>550</v>
      </c>
      <c r="H559" s="663" t="s">
        <v>1550</v>
      </c>
      <c r="I559" s="663" t="s">
        <v>1550</v>
      </c>
      <c r="J559" s="663" t="s">
        <v>1551</v>
      </c>
      <c r="K559" s="663" t="s">
        <v>1552</v>
      </c>
      <c r="L559" s="665">
        <v>199.97919836810689</v>
      </c>
      <c r="M559" s="665">
        <v>190</v>
      </c>
      <c r="N559" s="666">
        <v>37996.047689940307</v>
      </c>
    </row>
    <row r="560" spans="1:14" ht="14.4" customHeight="1" x14ac:dyDescent="0.3">
      <c r="A560" s="661" t="s">
        <v>521</v>
      </c>
      <c r="B560" s="662" t="s">
        <v>2285</v>
      </c>
      <c r="C560" s="663" t="s">
        <v>534</v>
      </c>
      <c r="D560" s="664" t="s">
        <v>2288</v>
      </c>
      <c r="E560" s="663" t="s">
        <v>549</v>
      </c>
      <c r="F560" s="664" t="s">
        <v>2292</v>
      </c>
      <c r="G560" s="663" t="s">
        <v>550</v>
      </c>
      <c r="H560" s="663" t="s">
        <v>2206</v>
      </c>
      <c r="I560" s="663" t="s">
        <v>594</v>
      </c>
      <c r="J560" s="663" t="s">
        <v>2207</v>
      </c>
      <c r="K560" s="663"/>
      <c r="L560" s="665">
        <v>45.830000000000005</v>
      </c>
      <c r="M560" s="665">
        <v>6</v>
      </c>
      <c r="N560" s="666">
        <v>274.98</v>
      </c>
    </row>
    <row r="561" spans="1:14" ht="14.4" customHeight="1" x14ac:dyDescent="0.3">
      <c r="A561" s="661" t="s">
        <v>521</v>
      </c>
      <c r="B561" s="662" t="s">
        <v>2285</v>
      </c>
      <c r="C561" s="663" t="s">
        <v>534</v>
      </c>
      <c r="D561" s="664" t="s">
        <v>2288</v>
      </c>
      <c r="E561" s="663" t="s">
        <v>549</v>
      </c>
      <c r="F561" s="664" t="s">
        <v>2292</v>
      </c>
      <c r="G561" s="663" t="s">
        <v>550</v>
      </c>
      <c r="H561" s="663" t="s">
        <v>2208</v>
      </c>
      <c r="I561" s="663" t="s">
        <v>2208</v>
      </c>
      <c r="J561" s="663" t="s">
        <v>2209</v>
      </c>
      <c r="K561" s="663" t="s">
        <v>2210</v>
      </c>
      <c r="L561" s="665">
        <v>264.98913000106756</v>
      </c>
      <c r="M561" s="665">
        <v>166</v>
      </c>
      <c r="N561" s="666">
        <v>43988.195580177213</v>
      </c>
    </row>
    <row r="562" spans="1:14" ht="14.4" customHeight="1" x14ac:dyDescent="0.3">
      <c r="A562" s="661" t="s">
        <v>521</v>
      </c>
      <c r="B562" s="662" t="s">
        <v>2285</v>
      </c>
      <c r="C562" s="663" t="s">
        <v>534</v>
      </c>
      <c r="D562" s="664" t="s">
        <v>2288</v>
      </c>
      <c r="E562" s="663" t="s">
        <v>549</v>
      </c>
      <c r="F562" s="664" t="s">
        <v>2292</v>
      </c>
      <c r="G562" s="663" t="s">
        <v>550</v>
      </c>
      <c r="H562" s="663" t="s">
        <v>2211</v>
      </c>
      <c r="I562" s="663" t="s">
        <v>2211</v>
      </c>
      <c r="J562" s="663" t="s">
        <v>2212</v>
      </c>
      <c r="K562" s="663" t="s">
        <v>2213</v>
      </c>
      <c r="L562" s="665">
        <v>220.30000109704241</v>
      </c>
      <c r="M562" s="665">
        <v>5</v>
      </c>
      <c r="N562" s="666">
        <v>1101.5000054852121</v>
      </c>
    </row>
    <row r="563" spans="1:14" ht="14.4" customHeight="1" x14ac:dyDescent="0.3">
      <c r="A563" s="661" t="s">
        <v>521</v>
      </c>
      <c r="B563" s="662" t="s">
        <v>2285</v>
      </c>
      <c r="C563" s="663" t="s">
        <v>534</v>
      </c>
      <c r="D563" s="664" t="s">
        <v>2288</v>
      </c>
      <c r="E563" s="663" t="s">
        <v>549</v>
      </c>
      <c r="F563" s="664" t="s">
        <v>2292</v>
      </c>
      <c r="G563" s="663" t="s">
        <v>550</v>
      </c>
      <c r="H563" s="663" t="s">
        <v>2214</v>
      </c>
      <c r="I563" s="663" t="s">
        <v>2214</v>
      </c>
      <c r="J563" s="663" t="s">
        <v>2168</v>
      </c>
      <c r="K563" s="663" t="s">
        <v>2215</v>
      </c>
      <c r="L563" s="665">
        <v>14633.170000000004</v>
      </c>
      <c r="M563" s="665">
        <v>0.49333333333333329</v>
      </c>
      <c r="N563" s="666">
        <v>7219.0305333333345</v>
      </c>
    </row>
    <row r="564" spans="1:14" ht="14.4" customHeight="1" x14ac:dyDescent="0.3">
      <c r="A564" s="661" t="s">
        <v>521</v>
      </c>
      <c r="B564" s="662" t="s">
        <v>2285</v>
      </c>
      <c r="C564" s="663" t="s">
        <v>534</v>
      </c>
      <c r="D564" s="664" t="s">
        <v>2288</v>
      </c>
      <c r="E564" s="663" t="s">
        <v>549</v>
      </c>
      <c r="F564" s="664" t="s">
        <v>2292</v>
      </c>
      <c r="G564" s="663" t="s">
        <v>550</v>
      </c>
      <c r="H564" s="663" t="s">
        <v>599</v>
      </c>
      <c r="I564" s="663" t="s">
        <v>599</v>
      </c>
      <c r="J564" s="663" t="s">
        <v>600</v>
      </c>
      <c r="K564" s="663" t="s">
        <v>601</v>
      </c>
      <c r="L564" s="665">
        <v>264</v>
      </c>
      <c r="M564" s="665">
        <v>121</v>
      </c>
      <c r="N564" s="666">
        <v>31944</v>
      </c>
    </row>
    <row r="565" spans="1:14" ht="14.4" customHeight="1" x14ac:dyDescent="0.3">
      <c r="A565" s="661" t="s">
        <v>521</v>
      </c>
      <c r="B565" s="662" t="s">
        <v>2285</v>
      </c>
      <c r="C565" s="663" t="s">
        <v>534</v>
      </c>
      <c r="D565" s="664" t="s">
        <v>2288</v>
      </c>
      <c r="E565" s="663" t="s">
        <v>549</v>
      </c>
      <c r="F565" s="664" t="s">
        <v>2292</v>
      </c>
      <c r="G565" s="663" t="s">
        <v>550</v>
      </c>
      <c r="H565" s="663" t="s">
        <v>2216</v>
      </c>
      <c r="I565" s="663" t="s">
        <v>594</v>
      </c>
      <c r="J565" s="663" t="s">
        <v>2217</v>
      </c>
      <c r="K565" s="663" t="s">
        <v>2218</v>
      </c>
      <c r="L565" s="665">
        <v>115.43</v>
      </c>
      <c r="M565" s="665">
        <v>1</v>
      </c>
      <c r="N565" s="666">
        <v>115.43</v>
      </c>
    </row>
    <row r="566" spans="1:14" ht="14.4" customHeight="1" x14ac:dyDescent="0.3">
      <c r="A566" s="661" t="s">
        <v>521</v>
      </c>
      <c r="B566" s="662" t="s">
        <v>2285</v>
      </c>
      <c r="C566" s="663" t="s">
        <v>534</v>
      </c>
      <c r="D566" s="664" t="s">
        <v>2288</v>
      </c>
      <c r="E566" s="663" t="s">
        <v>549</v>
      </c>
      <c r="F566" s="664" t="s">
        <v>2292</v>
      </c>
      <c r="G566" s="663" t="s">
        <v>602</v>
      </c>
      <c r="H566" s="663" t="s">
        <v>1646</v>
      </c>
      <c r="I566" s="663" t="s">
        <v>1647</v>
      </c>
      <c r="J566" s="663" t="s">
        <v>1618</v>
      </c>
      <c r="K566" s="663" t="s">
        <v>1648</v>
      </c>
      <c r="L566" s="665">
        <v>127.35316533666715</v>
      </c>
      <c r="M566" s="665">
        <v>6</v>
      </c>
      <c r="N566" s="666">
        <v>764.11899202000291</v>
      </c>
    </row>
    <row r="567" spans="1:14" ht="14.4" customHeight="1" x14ac:dyDescent="0.3">
      <c r="A567" s="661" t="s">
        <v>521</v>
      </c>
      <c r="B567" s="662" t="s">
        <v>2285</v>
      </c>
      <c r="C567" s="663" t="s">
        <v>534</v>
      </c>
      <c r="D567" s="664" t="s">
        <v>2288</v>
      </c>
      <c r="E567" s="663" t="s">
        <v>549</v>
      </c>
      <c r="F567" s="664" t="s">
        <v>2292</v>
      </c>
      <c r="G567" s="663" t="s">
        <v>602</v>
      </c>
      <c r="H567" s="663" t="s">
        <v>2219</v>
      </c>
      <c r="I567" s="663" t="s">
        <v>2220</v>
      </c>
      <c r="J567" s="663" t="s">
        <v>2221</v>
      </c>
      <c r="K567" s="663" t="s">
        <v>2222</v>
      </c>
      <c r="L567" s="665">
        <v>48.396544141963659</v>
      </c>
      <c r="M567" s="665">
        <v>3</v>
      </c>
      <c r="N567" s="666">
        <v>145.18963242589098</v>
      </c>
    </row>
    <row r="568" spans="1:14" ht="14.4" customHeight="1" x14ac:dyDescent="0.3">
      <c r="A568" s="661" t="s">
        <v>521</v>
      </c>
      <c r="B568" s="662" t="s">
        <v>2285</v>
      </c>
      <c r="C568" s="663" t="s">
        <v>534</v>
      </c>
      <c r="D568" s="664" t="s">
        <v>2288</v>
      </c>
      <c r="E568" s="663" t="s">
        <v>549</v>
      </c>
      <c r="F568" s="664" t="s">
        <v>2292</v>
      </c>
      <c r="G568" s="663" t="s">
        <v>602</v>
      </c>
      <c r="H568" s="663" t="s">
        <v>2223</v>
      </c>
      <c r="I568" s="663" t="s">
        <v>2224</v>
      </c>
      <c r="J568" s="663" t="s">
        <v>2225</v>
      </c>
      <c r="K568" s="663" t="s">
        <v>2226</v>
      </c>
      <c r="L568" s="665">
        <v>133.59808789387168</v>
      </c>
      <c r="M568" s="665">
        <v>23</v>
      </c>
      <c r="N568" s="666">
        <v>3072.7560215590483</v>
      </c>
    </row>
    <row r="569" spans="1:14" ht="14.4" customHeight="1" x14ac:dyDescent="0.3">
      <c r="A569" s="661" t="s">
        <v>521</v>
      </c>
      <c r="B569" s="662" t="s">
        <v>2285</v>
      </c>
      <c r="C569" s="663" t="s">
        <v>534</v>
      </c>
      <c r="D569" s="664" t="s">
        <v>2288</v>
      </c>
      <c r="E569" s="663" t="s">
        <v>549</v>
      </c>
      <c r="F569" s="664" t="s">
        <v>2292</v>
      </c>
      <c r="G569" s="663" t="s">
        <v>602</v>
      </c>
      <c r="H569" s="663" t="s">
        <v>2227</v>
      </c>
      <c r="I569" s="663" t="s">
        <v>2228</v>
      </c>
      <c r="J569" s="663" t="s">
        <v>2225</v>
      </c>
      <c r="K569" s="663" t="s">
        <v>2229</v>
      </c>
      <c r="L569" s="665">
        <v>161.23527022207915</v>
      </c>
      <c r="M569" s="665">
        <v>46</v>
      </c>
      <c r="N569" s="666">
        <v>7416.8224302156414</v>
      </c>
    </row>
    <row r="570" spans="1:14" ht="14.4" customHeight="1" x14ac:dyDescent="0.3">
      <c r="A570" s="661" t="s">
        <v>521</v>
      </c>
      <c r="B570" s="662" t="s">
        <v>2285</v>
      </c>
      <c r="C570" s="663" t="s">
        <v>534</v>
      </c>
      <c r="D570" s="664" t="s">
        <v>2288</v>
      </c>
      <c r="E570" s="663" t="s">
        <v>549</v>
      </c>
      <c r="F570" s="664" t="s">
        <v>2292</v>
      </c>
      <c r="G570" s="663" t="s">
        <v>602</v>
      </c>
      <c r="H570" s="663" t="s">
        <v>2230</v>
      </c>
      <c r="I570" s="663" t="s">
        <v>2231</v>
      </c>
      <c r="J570" s="663" t="s">
        <v>2232</v>
      </c>
      <c r="K570" s="663" t="s">
        <v>2233</v>
      </c>
      <c r="L570" s="665">
        <v>156.65839235925145</v>
      </c>
      <c r="M570" s="665">
        <v>1240</v>
      </c>
      <c r="N570" s="666">
        <v>194256.4065254718</v>
      </c>
    </row>
    <row r="571" spans="1:14" ht="14.4" customHeight="1" x14ac:dyDescent="0.3">
      <c r="A571" s="661" t="s">
        <v>521</v>
      </c>
      <c r="B571" s="662" t="s">
        <v>2285</v>
      </c>
      <c r="C571" s="663" t="s">
        <v>534</v>
      </c>
      <c r="D571" s="664" t="s">
        <v>2288</v>
      </c>
      <c r="E571" s="663" t="s">
        <v>549</v>
      </c>
      <c r="F571" s="664" t="s">
        <v>2292</v>
      </c>
      <c r="G571" s="663" t="s">
        <v>602</v>
      </c>
      <c r="H571" s="663" t="s">
        <v>2234</v>
      </c>
      <c r="I571" s="663" t="s">
        <v>2235</v>
      </c>
      <c r="J571" s="663" t="s">
        <v>2236</v>
      </c>
      <c r="K571" s="663" t="s">
        <v>2237</v>
      </c>
      <c r="L571" s="665">
        <v>83.889898360999879</v>
      </c>
      <c r="M571" s="665">
        <v>240</v>
      </c>
      <c r="N571" s="666">
        <v>20133.57560663997</v>
      </c>
    </row>
    <row r="572" spans="1:14" ht="14.4" customHeight="1" x14ac:dyDescent="0.3">
      <c r="A572" s="661" t="s">
        <v>521</v>
      </c>
      <c r="B572" s="662" t="s">
        <v>2285</v>
      </c>
      <c r="C572" s="663" t="s">
        <v>534</v>
      </c>
      <c r="D572" s="664" t="s">
        <v>2288</v>
      </c>
      <c r="E572" s="663" t="s">
        <v>549</v>
      </c>
      <c r="F572" s="664" t="s">
        <v>2292</v>
      </c>
      <c r="G572" s="663" t="s">
        <v>602</v>
      </c>
      <c r="H572" s="663" t="s">
        <v>2238</v>
      </c>
      <c r="I572" s="663" t="s">
        <v>2239</v>
      </c>
      <c r="J572" s="663" t="s">
        <v>1740</v>
      </c>
      <c r="K572" s="663" t="s">
        <v>2240</v>
      </c>
      <c r="L572" s="665">
        <v>108.40833333333335</v>
      </c>
      <c r="M572" s="665">
        <v>6</v>
      </c>
      <c r="N572" s="666">
        <v>650.45000000000005</v>
      </c>
    </row>
    <row r="573" spans="1:14" ht="14.4" customHeight="1" x14ac:dyDescent="0.3">
      <c r="A573" s="661" t="s">
        <v>521</v>
      </c>
      <c r="B573" s="662" t="s">
        <v>2285</v>
      </c>
      <c r="C573" s="663" t="s">
        <v>534</v>
      </c>
      <c r="D573" s="664" t="s">
        <v>2288</v>
      </c>
      <c r="E573" s="663" t="s">
        <v>549</v>
      </c>
      <c r="F573" s="664" t="s">
        <v>2292</v>
      </c>
      <c r="G573" s="663" t="s">
        <v>602</v>
      </c>
      <c r="H573" s="663" t="s">
        <v>1738</v>
      </c>
      <c r="I573" s="663" t="s">
        <v>1739</v>
      </c>
      <c r="J573" s="663" t="s">
        <v>1740</v>
      </c>
      <c r="K573" s="663" t="s">
        <v>1741</v>
      </c>
      <c r="L573" s="665">
        <v>448.78615384615381</v>
      </c>
      <c r="M573" s="665">
        <v>13</v>
      </c>
      <c r="N573" s="666">
        <v>5834.2199999999993</v>
      </c>
    </row>
    <row r="574" spans="1:14" ht="14.4" customHeight="1" x14ac:dyDescent="0.3">
      <c r="A574" s="661" t="s">
        <v>521</v>
      </c>
      <c r="B574" s="662" t="s">
        <v>2285</v>
      </c>
      <c r="C574" s="663" t="s">
        <v>534</v>
      </c>
      <c r="D574" s="664" t="s">
        <v>2288</v>
      </c>
      <c r="E574" s="663" t="s">
        <v>549</v>
      </c>
      <c r="F574" s="664" t="s">
        <v>2292</v>
      </c>
      <c r="G574" s="663" t="s">
        <v>602</v>
      </c>
      <c r="H574" s="663" t="s">
        <v>2241</v>
      </c>
      <c r="I574" s="663" t="s">
        <v>2242</v>
      </c>
      <c r="J574" s="663" t="s">
        <v>2243</v>
      </c>
      <c r="K574" s="663" t="s">
        <v>2244</v>
      </c>
      <c r="L574" s="665">
        <v>298.92721084180027</v>
      </c>
      <c r="M574" s="665">
        <v>6</v>
      </c>
      <c r="N574" s="666">
        <v>1793.5632650508016</v>
      </c>
    </row>
    <row r="575" spans="1:14" ht="14.4" customHeight="1" x14ac:dyDescent="0.3">
      <c r="A575" s="661" t="s">
        <v>521</v>
      </c>
      <c r="B575" s="662" t="s">
        <v>2285</v>
      </c>
      <c r="C575" s="663" t="s">
        <v>534</v>
      </c>
      <c r="D575" s="664" t="s">
        <v>2288</v>
      </c>
      <c r="E575" s="663" t="s">
        <v>549</v>
      </c>
      <c r="F575" s="664" t="s">
        <v>2292</v>
      </c>
      <c r="G575" s="663" t="s">
        <v>602</v>
      </c>
      <c r="H575" s="663" t="s">
        <v>2245</v>
      </c>
      <c r="I575" s="663" t="s">
        <v>2245</v>
      </c>
      <c r="J575" s="663" t="s">
        <v>2246</v>
      </c>
      <c r="K575" s="663" t="s">
        <v>2247</v>
      </c>
      <c r="L575" s="665">
        <v>2420</v>
      </c>
      <c r="M575" s="665">
        <v>179</v>
      </c>
      <c r="N575" s="666">
        <v>433180</v>
      </c>
    </row>
    <row r="576" spans="1:14" ht="14.4" customHeight="1" x14ac:dyDescent="0.3">
      <c r="A576" s="661" t="s">
        <v>521</v>
      </c>
      <c r="B576" s="662" t="s">
        <v>2285</v>
      </c>
      <c r="C576" s="663" t="s">
        <v>534</v>
      </c>
      <c r="D576" s="664" t="s">
        <v>2288</v>
      </c>
      <c r="E576" s="663" t="s">
        <v>549</v>
      </c>
      <c r="F576" s="664" t="s">
        <v>2292</v>
      </c>
      <c r="G576" s="663" t="s">
        <v>602</v>
      </c>
      <c r="H576" s="663" t="s">
        <v>2248</v>
      </c>
      <c r="I576" s="663" t="s">
        <v>2249</v>
      </c>
      <c r="J576" s="663" t="s">
        <v>2250</v>
      </c>
      <c r="K576" s="663" t="s">
        <v>2251</v>
      </c>
      <c r="L576" s="665">
        <v>524.66</v>
      </c>
      <c r="M576" s="665">
        <v>1</v>
      </c>
      <c r="N576" s="666">
        <v>524.66</v>
      </c>
    </row>
    <row r="577" spans="1:14" ht="14.4" customHeight="1" x14ac:dyDescent="0.3">
      <c r="A577" s="661" t="s">
        <v>521</v>
      </c>
      <c r="B577" s="662" t="s">
        <v>2285</v>
      </c>
      <c r="C577" s="663" t="s">
        <v>534</v>
      </c>
      <c r="D577" s="664" t="s">
        <v>2288</v>
      </c>
      <c r="E577" s="663" t="s">
        <v>549</v>
      </c>
      <c r="F577" s="664" t="s">
        <v>2292</v>
      </c>
      <c r="G577" s="663" t="s">
        <v>602</v>
      </c>
      <c r="H577" s="663" t="s">
        <v>2252</v>
      </c>
      <c r="I577" s="663" t="s">
        <v>2252</v>
      </c>
      <c r="J577" s="663" t="s">
        <v>2253</v>
      </c>
      <c r="K577" s="663" t="s">
        <v>2254</v>
      </c>
      <c r="L577" s="665">
        <v>273.89999999999992</v>
      </c>
      <c r="M577" s="665">
        <v>22</v>
      </c>
      <c r="N577" s="666">
        <v>6025.7999999999984</v>
      </c>
    </row>
    <row r="578" spans="1:14" ht="14.4" customHeight="1" x14ac:dyDescent="0.3">
      <c r="A578" s="661" t="s">
        <v>521</v>
      </c>
      <c r="B578" s="662" t="s">
        <v>2285</v>
      </c>
      <c r="C578" s="663" t="s">
        <v>534</v>
      </c>
      <c r="D578" s="664" t="s">
        <v>2288</v>
      </c>
      <c r="E578" s="663" t="s">
        <v>549</v>
      </c>
      <c r="F578" s="664" t="s">
        <v>2292</v>
      </c>
      <c r="G578" s="663" t="s">
        <v>602</v>
      </c>
      <c r="H578" s="663" t="s">
        <v>2255</v>
      </c>
      <c r="I578" s="663" t="s">
        <v>2255</v>
      </c>
      <c r="J578" s="663" t="s">
        <v>2256</v>
      </c>
      <c r="K578" s="663" t="s">
        <v>2257</v>
      </c>
      <c r="L578" s="665">
        <v>57.699949849308908</v>
      </c>
      <c r="M578" s="665">
        <v>13</v>
      </c>
      <c r="N578" s="666">
        <v>750.09934804101579</v>
      </c>
    </row>
    <row r="579" spans="1:14" ht="14.4" customHeight="1" x14ac:dyDescent="0.3">
      <c r="A579" s="661" t="s">
        <v>521</v>
      </c>
      <c r="B579" s="662" t="s">
        <v>2285</v>
      </c>
      <c r="C579" s="663" t="s">
        <v>537</v>
      </c>
      <c r="D579" s="664" t="s">
        <v>2289</v>
      </c>
      <c r="E579" s="663" t="s">
        <v>549</v>
      </c>
      <c r="F579" s="664" t="s">
        <v>2292</v>
      </c>
      <c r="G579" s="663"/>
      <c r="H579" s="663" t="s">
        <v>619</v>
      </c>
      <c r="I579" s="663" t="s">
        <v>620</v>
      </c>
      <c r="J579" s="663" t="s">
        <v>621</v>
      </c>
      <c r="K579" s="663" t="s">
        <v>622</v>
      </c>
      <c r="L579" s="665">
        <v>122.154</v>
      </c>
      <c r="M579" s="665">
        <v>5</v>
      </c>
      <c r="N579" s="666">
        <v>610.77</v>
      </c>
    </row>
    <row r="580" spans="1:14" ht="14.4" customHeight="1" x14ac:dyDescent="0.3">
      <c r="A580" s="661" t="s">
        <v>521</v>
      </c>
      <c r="B580" s="662" t="s">
        <v>2285</v>
      </c>
      <c r="C580" s="663" t="s">
        <v>537</v>
      </c>
      <c r="D580" s="664" t="s">
        <v>2289</v>
      </c>
      <c r="E580" s="663" t="s">
        <v>549</v>
      </c>
      <c r="F580" s="664" t="s">
        <v>2292</v>
      </c>
      <c r="G580" s="663" t="s">
        <v>550</v>
      </c>
      <c r="H580" s="663" t="s">
        <v>637</v>
      </c>
      <c r="I580" s="663" t="s">
        <v>637</v>
      </c>
      <c r="J580" s="663" t="s">
        <v>635</v>
      </c>
      <c r="K580" s="663" t="s">
        <v>638</v>
      </c>
      <c r="L580" s="665">
        <v>222.20000000000005</v>
      </c>
      <c r="M580" s="665">
        <v>0.5</v>
      </c>
      <c r="N580" s="666">
        <v>111.10000000000002</v>
      </c>
    </row>
    <row r="581" spans="1:14" ht="14.4" customHeight="1" x14ac:dyDescent="0.3">
      <c r="A581" s="661" t="s">
        <v>521</v>
      </c>
      <c r="B581" s="662" t="s">
        <v>2285</v>
      </c>
      <c r="C581" s="663" t="s">
        <v>537</v>
      </c>
      <c r="D581" s="664" t="s">
        <v>2289</v>
      </c>
      <c r="E581" s="663" t="s">
        <v>549</v>
      </c>
      <c r="F581" s="664" t="s">
        <v>2292</v>
      </c>
      <c r="G581" s="663" t="s">
        <v>550</v>
      </c>
      <c r="H581" s="663" t="s">
        <v>639</v>
      </c>
      <c r="I581" s="663" t="s">
        <v>640</v>
      </c>
      <c r="J581" s="663" t="s">
        <v>641</v>
      </c>
      <c r="K581" s="663" t="s">
        <v>642</v>
      </c>
      <c r="L581" s="665">
        <v>87.029999999999987</v>
      </c>
      <c r="M581" s="665">
        <v>41</v>
      </c>
      <c r="N581" s="666">
        <v>3568.2299999999996</v>
      </c>
    </row>
    <row r="582" spans="1:14" ht="14.4" customHeight="1" x14ac:dyDescent="0.3">
      <c r="A582" s="661" t="s">
        <v>521</v>
      </c>
      <c r="B582" s="662" t="s">
        <v>2285</v>
      </c>
      <c r="C582" s="663" t="s">
        <v>537</v>
      </c>
      <c r="D582" s="664" t="s">
        <v>2289</v>
      </c>
      <c r="E582" s="663" t="s">
        <v>549</v>
      </c>
      <c r="F582" s="664" t="s">
        <v>2292</v>
      </c>
      <c r="G582" s="663" t="s">
        <v>550</v>
      </c>
      <c r="H582" s="663" t="s">
        <v>551</v>
      </c>
      <c r="I582" s="663" t="s">
        <v>552</v>
      </c>
      <c r="J582" s="663" t="s">
        <v>553</v>
      </c>
      <c r="K582" s="663" t="s">
        <v>554</v>
      </c>
      <c r="L582" s="665">
        <v>96.820055385975067</v>
      </c>
      <c r="M582" s="665">
        <v>16</v>
      </c>
      <c r="N582" s="666">
        <v>1549.1208861756011</v>
      </c>
    </row>
    <row r="583" spans="1:14" ht="14.4" customHeight="1" x14ac:dyDescent="0.3">
      <c r="A583" s="661" t="s">
        <v>521</v>
      </c>
      <c r="B583" s="662" t="s">
        <v>2285</v>
      </c>
      <c r="C583" s="663" t="s">
        <v>537</v>
      </c>
      <c r="D583" s="664" t="s">
        <v>2289</v>
      </c>
      <c r="E583" s="663" t="s">
        <v>549</v>
      </c>
      <c r="F583" s="664" t="s">
        <v>2292</v>
      </c>
      <c r="G583" s="663" t="s">
        <v>550</v>
      </c>
      <c r="H583" s="663" t="s">
        <v>555</v>
      </c>
      <c r="I583" s="663" t="s">
        <v>556</v>
      </c>
      <c r="J583" s="663" t="s">
        <v>557</v>
      </c>
      <c r="K583" s="663" t="s">
        <v>558</v>
      </c>
      <c r="L583" s="665">
        <v>167.60998539931049</v>
      </c>
      <c r="M583" s="665">
        <v>46</v>
      </c>
      <c r="N583" s="666">
        <v>7710.059328368282</v>
      </c>
    </row>
    <row r="584" spans="1:14" ht="14.4" customHeight="1" x14ac:dyDescent="0.3">
      <c r="A584" s="661" t="s">
        <v>521</v>
      </c>
      <c r="B584" s="662" t="s">
        <v>2285</v>
      </c>
      <c r="C584" s="663" t="s">
        <v>537</v>
      </c>
      <c r="D584" s="664" t="s">
        <v>2289</v>
      </c>
      <c r="E584" s="663" t="s">
        <v>549</v>
      </c>
      <c r="F584" s="664" t="s">
        <v>2292</v>
      </c>
      <c r="G584" s="663" t="s">
        <v>550</v>
      </c>
      <c r="H584" s="663" t="s">
        <v>650</v>
      </c>
      <c r="I584" s="663" t="s">
        <v>651</v>
      </c>
      <c r="J584" s="663" t="s">
        <v>652</v>
      </c>
      <c r="K584" s="663" t="s">
        <v>653</v>
      </c>
      <c r="L584" s="665">
        <v>64.539914250737738</v>
      </c>
      <c r="M584" s="665">
        <v>39</v>
      </c>
      <c r="N584" s="666">
        <v>2517.056655778772</v>
      </c>
    </row>
    <row r="585" spans="1:14" ht="14.4" customHeight="1" x14ac:dyDescent="0.3">
      <c r="A585" s="661" t="s">
        <v>521</v>
      </c>
      <c r="B585" s="662" t="s">
        <v>2285</v>
      </c>
      <c r="C585" s="663" t="s">
        <v>537</v>
      </c>
      <c r="D585" s="664" t="s">
        <v>2289</v>
      </c>
      <c r="E585" s="663" t="s">
        <v>549</v>
      </c>
      <c r="F585" s="664" t="s">
        <v>2292</v>
      </c>
      <c r="G585" s="663" t="s">
        <v>550</v>
      </c>
      <c r="H585" s="663" t="s">
        <v>662</v>
      </c>
      <c r="I585" s="663" t="s">
        <v>663</v>
      </c>
      <c r="J585" s="663" t="s">
        <v>664</v>
      </c>
      <c r="K585" s="663" t="s">
        <v>665</v>
      </c>
      <c r="L585" s="665">
        <v>71.480820310256348</v>
      </c>
      <c r="M585" s="665">
        <v>1</v>
      </c>
      <c r="N585" s="666">
        <v>71.480820310256348</v>
      </c>
    </row>
    <row r="586" spans="1:14" ht="14.4" customHeight="1" x14ac:dyDescent="0.3">
      <c r="A586" s="661" t="s">
        <v>521</v>
      </c>
      <c r="B586" s="662" t="s">
        <v>2285</v>
      </c>
      <c r="C586" s="663" t="s">
        <v>537</v>
      </c>
      <c r="D586" s="664" t="s">
        <v>2289</v>
      </c>
      <c r="E586" s="663" t="s">
        <v>549</v>
      </c>
      <c r="F586" s="664" t="s">
        <v>2292</v>
      </c>
      <c r="G586" s="663" t="s">
        <v>550</v>
      </c>
      <c r="H586" s="663" t="s">
        <v>682</v>
      </c>
      <c r="I586" s="663" t="s">
        <v>683</v>
      </c>
      <c r="J586" s="663" t="s">
        <v>684</v>
      </c>
      <c r="K586" s="663" t="s">
        <v>685</v>
      </c>
      <c r="L586" s="665">
        <v>27.749989727734146</v>
      </c>
      <c r="M586" s="665">
        <v>38</v>
      </c>
      <c r="N586" s="666">
        <v>1054.4996096538976</v>
      </c>
    </row>
    <row r="587" spans="1:14" ht="14.4" customHeight="1" x14ac:dyDescent="0.3">
      <c r="A587" s="661" t="s">
        <v>521</v>
      </c>
      <c r="B587" s="662" t="s">
        <v>2285</v>
      </c>
      <c r="C587" s="663" t="s">
        <v>537</v>
      </c>
      <c r="D587" s="664" t="s">
        <v>2289</v>
      </c>
      <c r="E587" s="663" t="s">
        <v>549</v>
      </c>
      <c r="F587" s="664" t="s">
        <v>2292</v>
      </c>
      <c r="G587" s="663" t="s">
        <v>550</v>
      </c>
      <c r="H587" s="663" t="s">
        <v>559</v>
      </c>
      <c r="I587" s="663" t="s">
        <v>560</v>
      </c>
      <c r="J587" s="663" t="s">
        <v>561</v>
      </c>
      <c r="K587" s="663" t="s">
        <v>562</v>
      </c>
      <c r="L587" s="665">
        <v>56.974498350998431</v>
      </c>
      <c r="M587" s="665">
        <v>125</v>
      </c>
      <c r="N587" s="666">
        <v>7121.8122938748038</v>
      </c>
    </row>
    <row r="588" spans="1:14" ht="14.4" customHeight="1" x14ac:dyDescent="0.3">
      <c r="A588" s="661" t="s">
        <v>521</v>
      </c>
      <c r="B588" s="662" t="s">
        <v>2285</v>
      </c>
      <c r="C588" s="663" t="s">
        <v>537</v>
      </c>
      <c r="D588" s="664" t="s">
        <v>2289</v>
      </c>
      <c r="E588" s="663" t="s">
        <v>549</v>
      </c>
      <c r="F588" s="664" t="s">
        <v>2292</v>
      </c>
      <c r="G588" s="663" t="s">
        <v>550</v>
      </c>
      <c r="H588" s="663" t="s">
        <v>721</v>
      </c>
      <c r="I588" s="663" t="s">
        <v>722</v>
      </c>
      <c r="J588" s="663" t="s">
        <v>723</v>
      </c>
      <c r="K588" s="663" t="s">
        <v>724</v>
      </c>
      <c r="L588" s="665">
        <v>239.8</v>
      </c>
      <c r="M588" s="665">
        <v>39</v>
      </c>
      <c r="N588" s="666">
        <v>9352.2000000000007</v>
      </c>
    </row>
    <row r="589" spans="1:14" ht="14.4" customHeight="1" x14ac:dyDescent="0.3">
      <c r="A589" s="661" t="s">
        <v>521</v>
      </c>
      <c r="B589" s="662" t="s">
        <v>2285</v>
      </c>
      <c r="C589" s="663" t="s">
        <v>537</v>
      </c>
      <c r="D589" s="664" t="s">
        <v>2289</v>
      </c>
      <c r="E589" s="663" t="s">
        <v>549</v>
      </c>
      <c r="F589" s="664" t="s">
        <v>2292</v>
      </c>
      <c r="G589" s="663" t="s">
        <v>550</v>
      </c>
      <c r="H589" s="663" t="s">
        <v>733</v>
      </c>
      <c r="I589" s="663" t="s">
        <v>733</v>
      </c>
      <c r="J589" s="663" t="s">
        <v>734</v>
      </c>
      <c r="K589" s="663" t="s">
        <v>735</v>
      </c>
      <c r="L589" s="665">
        <v>36.530000942981872</v>
      </c>
      <c r="M589" s="665">
        <v>107</v>
      </c>
      <c r="N589" s="666">
        <v>3908.7101008990603</v>
      </c>
    </row>
    <row r="590" spans="1:14" ht="14.4" customHeight="1" x14ac:dyDescent="0.3">
      <c r="A590" s="661" t="s">
        <v>521</v>
      </c>
      <c r="B590" s="662" t="s">
        <v>2285</v>
      </c>
      <c r="C590" s="663" t="s">
        <v>537</v>
      </c>
      <c r="D590" s="664" t="s">
        <v>2289</v>
      </c>
      <c r="E590" s="663" t="s">
        <v>549</v>
      </c>
      <c r="F590" s="664" t="s">
        <v>2292</v>
      </c>
      <c r="G590" s="663" t="s">
        <v>550</v>
      </c>
      <c r="H590" s="663" t="s">
        <v>2109</v>
      </c>
      <c r="I590" s="663" t="s">
        <v>2110</v>
      </c>
      <c r="J590" s="663" t="s">
        <v>2111</v>
      </c>
      <c r="K590" s="663" t="s">
        <v>2112</v>
      </c>
      <c r="L590" s="665">
        <v>299</v>
      </c>
      <c r="M590" s="665">
        <v>3</v>
      </c>
      <c r="N590" s="666">
        <v>897</v>
      </c>
    </row>
    <row r="591" spans="1:14" ht="14.4" customHeight="1" x14ac:dyDescent="0.3">
      <c r="A591" s="661" t="s">
        <v>521</v>
      </c>
      <c r="B591" s="662" t="s">
        <v>2285</v>
      </c>
      <c r="C591" s="663" t="s">
        <v>537</v>
      </c>
      <c r="D591" s="664" t="s">
        <v>2289</v>
      </c>
      <c r="E591" s="663" t="s">
        <v>549</v>
      </c>
      <c r="F591" s="664" t="s">
        <v>2292</v>
      </c>
      <c r="G591" s="663" t="s">
        <v>550</v>
      </c>
      <c r="H591" s="663" t="s">
        <v>833</v>
      </c>
      <c r="I591" s="663" t="s">
        <v>834</v>
      </c>
      <c r="J591" s="663" t="s">
        <v>835</v>
      </c>
      <c r="K591" s="663" t="s">
        <v>836</v>
      </c>
      <c r="L591" s="665">
        <v>115.119807403105</v>
      </c>
      <c r="M591" s="665">
        <v>13</v>
      </c>
      <c r="N591" s="666">
        <v>1496.557496240365</v>
      </c>
    </row>
    <row r="592" spans="1:14" ht="14.4" customHeight="1" x14ac:dyDescent="0.3">
      <c r="A592" s="661" t="s">
        <v>521</v>
      </c>
      <c r="B592" s="662" t="s">
        <v>2285</v>
      </c>
      <c r="C592" s="663" t="s">
        <v>537</v>
      </c>
      <c r="D592" s="664" t="s">
        <v>2289</v>
      </c>
      <c r="E592" s="663" t="s">
        <v>549</v>
      </c>
      <c r="F592" s="664" t="s">
        <v>2292</v>
      </c>
      <c r="G592" s="663" t="s">
        <v>550</v>
      </c>
      <c r="H592" s="663" t="s">
        <v>566</v>
      </c>
      <c r="I592" s="663" t="s">
        <v>567</v>
      </c>
      <c r="J592" s="663" t="s">
        <v>568</v>
      </c>
      <c r="K592" s="663" t="s">
        <v>569</v>
      </c>
      <c r="L592" s="665">
        <v>61.009953626765629</v>
      </c>
      <c r="M592" s="665">
        <v>77</v>
      </c>
      <c r="N592" s="666">
        <v>4697.7664292609534</v>
      </c>
    </row>
    <row r="593" spans="1:14" ht="14.4" customHeight="1" x14ac:dyDescent="0.3">
      <c r="A593" s="661" t="s">
        <v>521</v>
      </c>
      <c r="B593" s="662" t="s">
        <v>2285</v>
      </c>
      <c r="C593" s="663" t="s">
        <v>537</v>
      </c>
      <c r="D593" s="664" t="s">
        <v>2289</v>
      </c>
      <c r="E593" s="663" t="s">
        <v>549</v>
      </c>
      <c r="F593" s="664" t="s">
        <v>2292</v>
      </c>
      <c r="G593" s="663" t="s">
        <v>550</v>
      </c>
      <c r="H593" s="663" t="s">
        <v>2113</v>
      </c>
      <c r="I593" s="663" t="s">
        <v>2114</v>
      </c>
      <c r="J593" s="663" t="s">
        <v>2115</v>
      </c>
      <c r="K593" s="663" t="s">
        <v>1327</v>
      </c>
      <c r="L593" s="665">
        <v>35.33045454545455</v>
      </c>
      <c r="M593" s="665">
        <v>22</v>
      </c>
      <c r="N593" s="666">
        <v>777.2700000000001</v>
      </c>
    </row>
    <row r="594" spans="1:14" ht="14.4" customHeight="1" x14ac:dyDescent="0.3">
      <c r="A594" s="661" t="s">
        <v>521</v>
      </c>
      <c r="B594" s="662" t="s">
        <v>2285</v>
      </c>
      <c r="C594" s="663" t="s">
        <v>537</v>
      </c>
      <c r="D594" s="664" t="s">
        <v>2289</v>
      </c>
      <c r="E594" s="663" t="s">
        <v>549</v>
      </c>
      <c r="F594" s="664" t="s">
        <v>2292</v>
      </c>
      <c r="G594" s="663" t="s">
        <v>550</v>
      </c>
      <c r="H594" s="663" t="s">
        <v>867</v>
      </c>
      <c r="I594" s="663" t="s">
        <v>868</v>
      </c>
      <c r="J594" s="663" t="s">
        <v>865</v>
      </c>
      <c r="K594" s="663" t="s">
        <v>869</v>
      </c>
      <c r="L594" s="665">
        <v>210.02007668134868</v>
      </c>
      <c r="M594" s="665">
        <v>2</v>
      </c>
      <c r="N594" s="666">
        <v>420.04015336269737</v>
      </c>
    </row>
    <row r="595" spans="1:14" ht="14.4" customHeight="1" x14ac:dyDescent="0.3">
      <c r="A595" s="661" t="s">
        <v>521</v>
      </c>
      <c r="B595" s="662" t="s">
        <v>2285</v>
      </c>
      <c r="C595" s="663" t="s">
        <v>537</v>
      </c>
      <c r="D595" s="664" t="s">
        <v>2289</v>
      </c>
      <c r="E595" s="663" t="s">
        <v>549</v>
      </c>
      <c r="F595" s="664" t="s">
        <v>2292</v>
      </c>
      <c r="G595" s="663" t="s">
        <v>550</v>
      </c>
      <c r="H595" s="663" t="s">
        <v>2258</v>
      </c>
      <c r="I595" s="663" t="s">
        <v>2259</v>
      </c>
      <c r="J595" s="663" t="s">
        <v>915</v>
      </c>
      <c r="K595" s="663" t="s">
        <v>2260</v>
      </c>
      <c r="L595" s="665">
        <v>87.57</v>
      </c>
      <c r="M595" s="665">
        <v>1</v>
      </c>
      <c r="N595" s="666">
        <v>87.57</v>
      </c>
    </row>
    <row r="596" spans="1:14" ht="14.4" customHeight="1" x14ac:dyDescent="0.3">
      <c r="A596" s="661" t="s">
        <v>521</v>
      </c>
      <c r="B596" s="662" t="s">
        <v>2285</v>
      </c>
      <c r="C596" s="663" t="s">
        <v>537</v>
      </c>
      <c r="D596" s="664" t="s">
        <v>2289</v>
      </c>
      <c r="E596" s="663" t="s">
        <v>549</v>
      </c>
      <c r="F596" s="664" t="s">
        <v>2292</v>
      </c>
      <c r="G596" s="663" t="s">
        <v>550</v>
      </c>
      <c r="H596" s="663" t="s">
        <v>967</v>
      </c>
      <c r="I596" s="663" t="s">
        <v>968</v>
      </c>
      <c r="J596" s="663" t="s">
        <v>969</v>
      </c>
      <c r="K596" s="663" t="s">
        <v>970</v>
      </c>
      <c r="L596" s="665">
        <v>66.140028375751371</v>
      </c>
      <c r="M596" s="665">
        <v>17</v>
      </c>
      <c r="N596" s="666">
        <v>1124.3804823877733</v>
      </c>
    </row>
    <row r="597" spans="1:14" ht="14.4" customHeight="1" x14ac:dyDescent="0.3">
      <c r="A597" s="661" t="s">
        <v>521</v>
      </c>
      <c r="B597" s="662" t="s">
        <v>2285</v>
      </c>
      <c r="C597" s="663" t="s">
        <v>537</v>
      </c>
      <c r="D597" s="664" t="s">
        <v>2289</v>
      </c>
      <c r="E597" s="663" t="s">
        <v>549</v>
      </c>
      <c r="F597" s="664" t="s">
        <v>2292</v>
      </c>
      <c r="G597" s="663" t="s">
        <v>550</v>
      </c>
      <c r="H597" s="663" t="s">
        <v>974</v>
      </c>
      <c r="I597" s="663" t="s">
        <v>975</v>
      </c>
      <c r="J597" s="663" t="s">
        <v>976</v>
      </c>
      <c r="K597" s="663" t="s">
        <v>642</v>
      </c>
      <c r="L597" s="665">
        <v>124.8845832655322</v>
      </c>
      <c r="M597" s="665">
        <v>73</v>
      </c>
      <c r="N597" s="666">
        <v>9116.5745783838502</v>
      </c>
    </row>
    <row r="598" spans="1:14" ht="14.4" customHeight="1" x14ac:dyDescent="0.3">
      <c r="A598" s="661" t="s">
        <v>521</v>
      </c>
      <c r="B598" s="662" t="s">
        <v>2285</v>
      </c>
      <c r="C598" s="663" t="s">
        <v>537</v>
      </c>
      <c r="D598" s="664" t="s">
        <v>2289</v>
      </c>
      <c r="E598" s="663" t="s">
        <v>549</v>
      </c>
      <c r="F598" s="664" t="s">
        <v>2292</v>
      </c>
      <c r="G598" s="663" t="s">
        <v>550</v>
      </c>
      <c r="H598" s="663" t="s">
        <v>977</v>
      </c>
      <c r="I598" s="663" t="s">
        <v>978</v>
      </c>
      <c r="J598" s="663" t="s">
        <v>979</v>
      </c>
      <c r="K598" s="663" t="s">
        <v>980</v>
      </c>
      <c r="L598" s="665">
        <v>60.279944504890054</v>
      </c>
      <c r="M598" s="665">
        <v>245</v>
      </c>
      <c r="N598" s="666">
        <v>14768.586403698064</v>
      </c>
    </row>
    <row r="599" spans="1:14" ht="14.4" customHeight="1" x14ac:dyDescent="0.3">
      <c r="A599" s="661" t="s">
        <v>521</v>
      </c>
      <c r="B599" s="662" t="s">
        <v>2285</v>
      </c>
      <c r="C599" s="663" t="s">
        <v>537</v>
      </c>
      <c r="D599" s="664" t="s">
        <v>2289</v>
      </c>
      <c r="E599" s="663" t="s">
        <v>549</v>
      </c>
      <c r="F599" s="664" t="s">
        <v>2292</v>
      </c>
      <c r="G599" s="663" t="s">
        <v>550</v>
      </c>
      <c r="H599" s="663" t="s">
        <v>2116</v>
      </c>
      <c r="I599" s="663" t="s">
        <v>2117</v>
      </c>
      <c r="J599" s="663" t="s">
        <v>2118</v>
      </c>
      <c r="K599" s="663" t="s">
        <v>2119</v>
      </c>
      <c r="L599" s="665">
        <v>52.17</v>
      </c>
      <c r="M599" s="665">
        <v>2</v>
      </c>
      <c r="N599" s="666">
        <v>104.34</v>
      </c>
    </row>
    <row r="600" spans="1:14" ht="14.4" customHeight="1" x14ac:dyDescent="0.3">
      <c r="A600" s="661" t="s">
        <v>521</v>
      </c>
      <c r="B600" s="662" t="s">
        <v>2285</v>
      </c>
      <c r="C600" s="663" t="s">
        <v>537</v>
      </c>
      <c r="D600" s="664" t="s">
        <v>2289</v>
      </c>
      <c r="E600" s="663" t="s">
        <v>549</v>
      </c>
      <c r="F600" s="664" t="s">
        <v>2292</v>
      </c>
      <c r="G600" s="663" t="s">
        <v>550</v>
      </c>
      <c r="H600" s="663" t="s">
        <v>997</v>
      </c>
      <c r="I600" s="663" t="s">
        <v>998</v>
      </c>
      <c r="J600" s="663" t="s">
        <v>999</v>
      </c>
      <c r="K600" s="663" t="s">
        <v>1000</v>
      </c>
      <c r="L600" s="665">
        <v>242.00006365697971</v>
      </c>
      <c r="M600" s="665">
        <v>105</v>
      </c>
      <c r="N600" s="666">
        <v>25410.006683982869</v>
      </c>
    </row>
    <row r="601" spans="1:14" ht="14.4" customHeight="1" x14ac:dyDescent="0.3">
      <c r="A601" s="661" t="s">
        <v>521</v>
      </c>
      <c r="B601" s="662" t="s">
        <v>2285</v>
      </c>
      <c r="C601" s="663" t="s">
        <v>537</v>
      </c>
      <c r="D601" s="664" t="s">
        <v>2289</v>
      </c>
      <c r="E601" s="663" t="s">
        <v>549</v>
      </c>
      <c r="F601" s="664" t="s">
        <v>2292</v>
      </c>
      <c r="G601" s="663" t="s">
        <v>550</v>
      </c>
      <c r="H601" s="663" t="s">
        <v>1090</v>
      </c>
      <c r="I601" s="663" t="s">
        <v>1091</v>
      </c>
      <c r="J601" s="663" t="s">
        <v>1092</v>
      </c>
      <c r="K601" s="663" t="s">
        <v>1093</v>
      </c>
      <c r="L601" s="665">
        <v>2866.38</v>
      </c>
      <c r="M601" s="665">
        <v>1</v>
      </c>
      <c r="N601" s="666">
        <v>2866.38</v>
      </c>
    </row>
    <row r="602" spans="1:14" ht="14.4" customHeight="1" x14ac:dyDescent="0.3">
      <c r="A602" s="661" t="s">
        <v>521</v>
      </c>
      <c r="B602" s="662" t="s">
        <v>2285</v>
      </c>
      <c r="C602" s="663" t="s">
        <v>537</v>
      </c>
      <c r="D602" s="664" t="s">
        <v>2289</v>
      </c>
      <c r="E602" s="663" t="s">
        <v>549</v>
      </c>
      <c r="F602" s="664" t="s">
        <v>2292</v>
      </c>
      <c r="G602" s="663" t="s">
        <v>550</v>
      </c>
      <c r="H602" s="663" t="s">
        <v>1101</v>
      </c>
      <c r="I602" s="663" t="s">
        <v>1102</v>
      </c>
      <c r="J602" s="663" t="s">
        <v>1103</v>
      </c>
      <c r="K602" s="663" t="s">
        <v>669</v>
      </c>
      <c r="L602" s="665">
        <v>40.779960304448508</v>
      </c>
      <c r="M602" s="665">
        <v>55</v>
      </c>
      <c r="N602" s="666">
        <v>2242.897816744668</v>
      </c>
    </row>
    <row r="603" spans="1:14" ht="14.4" customHeight="1" x14ac:dyDescent="0.3">
      <c r="A603" s="661" t="s">
        <v>521</v>
      </c>
      <c r="B603" s="662" t="s">
        <v>2285</v>
      </c>
      <c r="C603" s="663" t="s">
        <v>537</v>
      </c>
      <c r="D603" s="664" t="s">
        <v>2289</v>
      </c>
      <c r="E603" s="663" t="s">
        <v>549</v>
      </c>
      <c r="F603" s="664" t="s">
        <v>2292</v>
      </c>
      <c r="G603" s="663" t="s">
        <v>550</v>
      </c>
      <c r="H603" s="663" t="s">
        <v>2124</v>
      </c>
      <c r="I603" s="663" t="s">
        <v>2125</v>
      </c>
      <c r="J603" s="663" t="s">
        <v>2126</v>
      </c>
      <c r="K603" s="663" t="s">
        <v>2127</v>
      </c>
      <c r="L603" s="665">
        <v>94.519199046666657</v>
      </c>
      <c r="M603" s="665">
        <v>11</v>
      </c>
      <c r="N603" s="666">
        <v>1039.7111895133332</v>
      </c>
    </row>
    <row r="604" spans="1:14" ht="14.4" customHeight="1" x14ac:dyDescent="0.3">
      <c r="A604" s="661" t="s">
        <v>521</v>
      </c>
      <c r="B604" s="662" t="s">
        <v>2285</v>
      </c>
      <c r="C604" s="663" t="s">
        <v>537</v>
      </c>
      <c r="D604" s="664" t="s">
        <v>2289</v>
      </c>
      <c r="E604" s="663" t="s">
        <v>549</v>
      </c>
      <c r="F604" s="664" t="s">
        <v>2292</v>
      </c>
      <c r="G604" s="663" t="s">
        <v>550</v>
      </c>
      <c r="H604" s="663" t="s">
        <v>1108</v>
      </c>
      <c r="I604" s="663" t="s">
        <v>1109</v>
      </c>
      <c r="J604" s="663" t="s">
        <v>1110</v>
      </c>
      <c r="K604" s="663" t="s">
        <v>1111</v>
      </c>
      <c r="L604" s="665">
        <v>254.98000000000002</v>
      </c>
      <c r="M604" s="665">
        <v>1</v>
      </c>
      <c r="N604" s="666">
        <v>254.98000000000002</v>
      </c>
    </row>
    <row r="605" spans="1:14" ht="14.4" customHeight="1" x14ac:dyDescent="0.3">
      <c r="A605" s="661" t="s">
        <v>521</v>
      </c>
      <c r="B605" s="662" t="s">
        <v>2285</v>
      </c>
      <c r="C605" s="663" t="s">
        <v>537</v>
      </c>
      <c r="D605" s="664" t="s">
        <v>2289</v>
      </c>
      <c r="E605" s="663" t="s">
        <v>549</v>
      </c>
      <c r="F605" s="664" t="s">
        <v>2292</v>
      </c>
      <c r="G605" s="663" t="s">
        <v>550</v>
      </c>
      <c r="H605" s="663" t="s">
        <v>1112</v>
      </c>
      <c r="I605" s="663" t="s">
        <v>1113</v>
      </c>
      <c r="J605" s="663" t="s">
        <v>1114</v>
      </c>
      <c r="K605" s="663" t="s">
        <v>1115</v>
      </c>
      <c r="L605" s="665">
        <v>915.04285714285709</v>
      </c>
      <c r="M605" s="665">
        <v>35</v>
      </c>
      <c r="N605" s="666">
        <v>32026.5</v>
      </c>
    </row>
    <row r="606" spans="1:14" ht="14.4" customHeight="1" x14ac:dyDescent="0.3">
      <c r="A606" s="661" t="s">
        <v>521</v>
      </c>
      <c r="B606" s="662" t="s">
        <v>2285</v>
      </c>
      <c r="C606" s="663" t="s">
        <v>537</v>
      </c>
      <c r="D606" s="664" t="s">
        <v>2289</v>
      </c>
      <c r="E606" s="663" t="s">
        <v>549</v>
      </c>
      <c r="F606" s="664" t="s">
        <v>2292</v>
      </c>
      <c r="G606" s="663" t="s">
        <v>550</v>
      </c>
      <c r="H606" s="663" t="s">
        <v>1131</v>
      </c>
      <c r="I606" s="663" t="s">
        <v>1132</v>
      </c>
      <c r="J606" s="663" t="s">
        <v>1133</v>
      </c>
      <c r="K606" s="663" t="s">
        <v>1134</v>
      </c>
      <c r="L606" s="665">
        <v>1333.908361456278</v>
      </c>
      <c r="M606" s="665">
        <v>5</v>
      </c>
      <c r="N606" s="666">
        <v>6669.54180728139</v>
      </c>
    </row>
    <row r="607" spans="1:14" ht="14.4" customHeight="1" x14ac:dyDescent="0.3">
      <c r="A607" s="661" t="s">
        <v>521</v>
      </c>
      <c r="B607" s="662" t="s">
        <v>2285</v>
      </c>
      <c r="C607" s="663" t="s">
        <v>537</v>
      </c>
      <c r="D607" s="664" t="s">
        <v>2289</v>
      </c>
      <c r="E607" s="663" t="s">
        <v>549</v>
      </c>
      <c r="F607" s="664" t="s">
        <v>2292</v>
      </c>
      <c r="G607" s="663" t="s">
        <v>550</v>
      </c>
      <c r="H607" s="663" t="s">
        <v>2261</v>
      </c>
      <c r="I607" s="663" t="s">
        <v>594</v>
      </c>
      <c r="J607" s="663" t="s">
        <v>2262</v>
      </c>
      <c r="K607" s="663" t="s">
        <v>2263</v>
      </c>
      <c r="L607" s="665">
        <v>462.4</v>
      </c>
      <c r="M607" s="665">
        <v>1</v>
      </c>
      <c r="N607" s="666">
        <v>462.4</v>
      </c>
    </row>
    <row r="608" spans="1:14" ht="14.4" customHeight="1" x14ac:dyDescent="0.3">
      <c r="A608" s="661" t="s">
        <v>521</v>
      </c>
      <c r="B608" s="662" t="s">
        <v>2285</v>
      </c>
      <c r="C608" s="663" t="s">
        <v>537</v>
      </c>
      <c r="D608" s="664" t="s">
        <v>2289</v>
      </c>
      <c r="E608" s="663" t="s">
        <v>549</v>
      </c>
      <c r="F608" s="664" t="s">
        <v>2292</v>
      </c>
      <c r="G608" s="663" t="s">
        <v>550</v>
      </c>
      <c r="H608" s="663" t="s">
        <v>1154</v>
      </c>
      <c r="I608" s="663" t="s">
        <v>1155</v>
      </c>
      <c r="J608" s="663" t="s">
        <v>1156</v>
      </c>
      <c r="K608" s="663" t="s">
        <v>980</v>
      </c>
      <c r="L608" s="665">
        <v>57.939938390877344</v>
      </c>
      <c r="M608" s="665">
        <v>130</v>
      </c>
      <c r="N608" s="666">
        <v>7532.1919908140544</v>
      </c>
    </row>
    <row r="609" spans="1:14" ht="14.4" customHeight="1" x14ac:dyDescent="0.3">
      <c r="A609" s="661" t="s">
        <v>521</v>
      </c>
      <c r="B609" s="662" t="s">
        <v>2285</v>
      </c>
      <c r="C609" s="663" t="s">
        <v>537</v>
      </c>
      <c r="D609" s="664" t="s">
        <v>2289</v>
      </c>
      <c r="E609" s="663" t="s">
        <v>549</v>
      </c>
      <c r="F609" s="664" t="s">
        <v>2292</v>
      </c>
      <c r="G609" s="663" t="s">
        <v>550</v>
      </c>
      <c r="H609" s="663" t="s">
        <v>1165</v>
      </c>
      <c r="I609" s="663" t="s">
        <v>1166</v>
      </c>
      <c r="J609" s="663" t="s">
        <v>1167</v>
      </c>
      <c r="K609" s="663" t="s">
        <v>1168</v>
      </c>
      <c r="L609" s="665">
        <v>58.816976210391218</v>
      </c>
      <c r="M609" s="665">
        <v>66</v>
      </c>
      <c r="N609" s="666">
        <v>3881.9204298858203</v>
      </c>
    </row>
    <row r="610" spans="1:14" ht="14.4" customHeight="1" x14ac:dyDescent="0.3">
      <c r="A610" s="661" t="s">
        <v>521</v>
      </c>
      <c r="B610" s="662" t="s">
        <v>2285</v>
      </c>
      <c r="C610" s="663" t="s">
        <v>537</v>
      </c>
      <c r="D610" s="664" t="s">
        <v>2289</v>
      </c>
      <c r="E610" s="663" t="s">
        <v>549</v>
      </c>
      <c r="F610" s="664" t="s">
        <v>2292</v>
      </c>
      <c r="G610" s="663" t="s">
        <v>550</v>
      </c>
      <c r="H610" s="663" t="s">
        <v>574</v>
      </c>
      <c r="I610" s="663" t="s">
        <v>575</v>
      </c>
      <c r="J610" s="663" t="s">
        <v>576</v>
      </c>
      <c r="K610" s="663" t="s">
        <v>577</v>
      </c>
      <c r="L610" s="665">
        <v>546.77499999999998</v>
      </c>
      <c r="M610" s="665">
        <v>16</v>
      </c>
      <c r="N610" s="666">
        <v>8748.4</v>
      </c>
    </row>
    <row r="611" spans="1:14" ht="14.4" customHeight="1" x14ac:dyDescent="0.3">
      <c r="A611" s="661" t="s">
        <v>521</v>
      </c>
      <c r="B611" s="662" t="s">
        <v>2285</v>
      </c>
      <c r="C611" s="663" t="s">
        <v>537</v>
      </c>
      <c r="D611" s="664" t="s">
        <v>2289</v>
      </c>
      <c r="E611" s="663" t="s">
        <v>549</v>
      </c>
      <c r="F611" s="664" t="s">
        <v>2292</v>
      </c>
      <c r="G611" s="663" t="s">
        <v>550</v>
      </c>
      <c r="H611" s="663" t="s">
        <v>578</v>
      </c>
      <c r="I611" s="663" t="s">
        <v>579</v>
      </c>
      <c r="J611" s="663" t="s">
        <v>576</v>
      </c>
      <c r="K611" s="663" t="s">
        <v>580</v>
      </c>
      <c r="L611" s="665">
        <v>312.84000000000003</v>
      </c>
      <c r="M611" s="665">
        <v>28</v>
      </c>
      <c r="N611" s="666">
        <v>8759.52</v>
      </c>
    </row>
    <row r="612" spans="1:14" ht="14.4" customHeight="1" x14ac:dyDescent="0.3">
      <c r="A612" s="661" t="s">
        <v>521</v>
      </c>
      <c r="B612" s="662" t="s">
        <v>2285</v>
      </c>
      <c r="C612" s="663" t="s">
        <v>537</v>
      </c>
      <c r="D612" s="664" t="s">
        <v>2289</v>
      </c>
      <c r="E612" s="663" t="s">
        <v>549</v>
      </c>
      <c r="F612" s="664" t="s">
        <v>2292</v>
      </c>
      <c r="G612" s="663" t="s">
        <v>550</v>
      </c>
      <c r="H612" s="663" t="s">
        <v>1169</v>
      </c>
      <c r="I612" s="663" t="s">
        <v>1170</v>
      </c>
      <c r="J612" s="663" t="s">
        <v>576</v>
      </c>
      <c r="K612" s="663" t="s">
        <v>1171</v>
      </c>
      <c r="L612" s="665">
        <v>252.18569442789715</v>
      </c>
      <c r="M612" s="665">
        <v>13</v>
      </c>
      <c r="N612" s="666">
        <v>3278.4140275626628</v>
      </c>
    </row>
    <row r="613" spans="1:14" ht="14.4" customHeight="1" x14ac:dyDescent="0.3">
      <c r="A613" s="661" t="s">
        <v>521</v>
      </c>
      <c r="B613" s="662" t="s">
        <v>2285</v>
      </c>
      <c r="C613" s="663" t="s">
        <v>537</v>
      </c>
      <c r="D613" s="664" t="s">
        <v>2289</v>
      </c>
      <c r="E613" s="663" t="s">
        <v>549</v>
      </c>
      <c r="F613" s="664" t="s">
        <v>2292</v>
      </c>
      <c r="G613" s="663" t="s">
        <v>550</v>
      </c>
      <c r="H613" s="663" t="s">
        <v>581</v>
      </c>
      <c r="I613" s="663" t="s">
        <v>582</v>
      </c>
      <c r="J613" s="663" t="s">
        <v>583</v>
      </c>
      <c r="K613" s="663" t="s">
        <v>584</v>
      </c>
      <c r="L613" s="665">
        <v>48.078212674585096</v>
      </c>
      <c r="M613" s="665">
        <v>88</v>
      </c>
      <c r="N613" s="666">
        <v>4230.8827153634884</v>
      </c>
    </row>
    <row r="614" spans="1:14" ht="14.4" customHeight="1" x14ac:dyDescent="0.3">
      <c r="A614" s="661" t="s">
        <v>521</v>
      </c>
      <c r="B614" s="662" t="s">
        <v>2285</v>
      </c>
      <c r="C614" s="663" t="s">
        <v>537</v>
      </c>
      <c r="D614" s="664" t="s">
        <v>2289</v>
      </c>
      <c r="E614" s="663" t="s">
        <v>549</v>
      </c>
      <c r="F614" s="664" t="s">
        <v>2292</v>
      </c>
      <c r="G614" s="663" t="s">
        <v>550</v>
      </c>
      <c r="H614" s="663" t="s">
        <v>1215</v>
      </c>
      <c r="I614" s="663" t="s">
        <v>594</v>
      </c>
      <c r="J614" s="663" t="s">
        <v>1216</v>
      </c>
      <c r="K614" s="663" t="s">
        <v>1217</v>
      </c>
      <c r="L614" s="665">
        <v>23.700245381017446</v>
      </c>
      <c r="M614" s="665">
        <v>90</v>
      </c>
      <c r="N614" s="666">
        <v>2133.0220842915701</v>
      </c>
    </row>
    <row r="615" spans="1:14" ht="14.4" customHeight="1" x14ac:dyDescent="0.3">
      <c r="A615" s="661" t="s">
        <v>521</v>
      </c>
      <c r="B615" s="662" t="s">
        <v>2285</v>
      </c>
      <c r="C615" s="663" t="s">
        <v>537</v>
      </c>
      <c r="D615" s="664" t="s">
        <v>2289</v>
      </c>
      <c r="E615" s="663" t="s">
        <v>549</v>
      </c>
      <c r="F615" s="664" t="s">
        <v>2292</v>
      </c>
      <c r="G615" s="663" t="s">
        <v>550</v>
      </c>
      <c r="H615" s="663" t="s">
        <v>1244</v>
      </c>
      <c r="I615" s="663" t="s">
        <v>1245</v>
      </c>
      <c r="J615" s="663" t="s">
        <v>1246</v>
      </c>
      <c r="K615" s="663" t="s">
        <v>1247</v>
      </c>
      <c r="L615" s="665">
        <v>105.96798408488065</v>
      </c>
      <c r="M615" s="665">
        <v>13</v>
      </c>
      <c r="N615" s="666">
        <v>1377.5837931034484</v>
      </c>
    </row>
    <row r="616" spans="1:14" ht="14.4" customHeight="1" x14ac:dyDescent="0.3">
      <c r="A616" s="661" t="s">
        <v>521</v>
      </c>
      <c r="B616" s="662" t="s">
        <v>2285</v>
      </c>
      <c r="C616" s="663" t="s">
        <v>537</v>
      </c>
      <c r="D616" s="664" t="s">
        <v>2289</v>
      </c>
      <c r="E616" s="663" t="s">
        <v>549</v>
      </c>
      <c r="F616" s="664" t="s">
        <v>2292</v>
      </c>
      <c r="G616" s="663" t="s">
        <v>550</v>
      </c>
      <c r="H616" s="663" t="s">
        <v>585</v>
      </c>
      <c r="I616" s="663" t="s">
        <v>586</v>
      </c>
      <c r="J616" s="663" t="s">
        <v>587</v>
      </c>
      <c r="K616" s="663" t="s">
        <v>588</v>
      </c>
      <c r="L616" s="665">
        <v>52.270130193568598</v>
      </c>
      <c r="M616" s="665">
        <v>6</v>
      </c>
      <c r="N616" s="666">
        <v>313.62078116141157</v>
      </c>
    </row>
    <row r="617" spans="1:14" ht="14.4" customHeight="1" x14ac:dyDescent="0.3">
      <c r="A617" s="661" t="s">
        <v>521</v>
      </c>
      <c r="B617" s="662" t="s">
        <v>2285</v>
      </c>
      <c r="C617" s="663" t="s">
        <v>537</v>
      </c>
      <c r="D617" s="664" t="s">
        <v>2289</v>
      </c>
      <c r="E617" s="663" t="s">
        <v>549</v>
      </c>
      <c r="F617" s="664" t="s">
        <v>2292</v>
      </c>
      <c r="G617" s="663" t="s">
        <v>550</v>
      </c>
      <c r="H617" s="663" t="s">
        <v>1320</v>
      </c>
      <c r="I617" s="663" t="s">
        <v>1321</v>
      </c>
      <c r="J617" s="663" t="s">
        <v>1322</v>
      </c>
      <c r="K617" s="663" t="s">
        <v>1323</v>
      </c>
      <c r="L617" s="665">
        <v>374.06000000000006</v>
      </c>
      <c r="M617" s="665">
        <v>4</v>
      </c>
      <c r="N617" s="666">
        <v>1496.2400000000002</v>
      </c>
    </row>
    <row r="618" spans="1:14" ht="14.4" customHeight="1" x14ac:dyDescent="0.3">
      <c r="A618" s="661" t="s">
        <v>521</v>
      </c>
      <c r="B618" s="662" t="s">
        <v>2285</v>
      </c>
      <c r="C618" s="663" t="s">
        <v>537</v>
      </c>
      <c r="D618" s="664" t="s">
        <v>2289</v>
      </c>
      <c r="E618" s="663" t="s">
        <v>549</v>
      </c>
      <c r="F618" s="664" t="s">
        <v>2292</v>
      </c>
      <c r="G618" s="663" t="s">
        <v>550</v>
      </c>
      <c r="H618" s="663" t="s">
        <v>1349</v>
      </c>
      <c r="I618" s="663" t="s">
        <v>1350</v>
      </c>
      <c r="J618" s="663" t="s">
        <v>1351</v>
      </c>
      <c r="K618" s="663" t="s">
        <v>1352</v>
      </c>
      <c r="L618" s="665">
        <v>325.15999999999991</v>
      </c>
      <c r="M618" s="665">
        <v>31</v>
      </c>
      <c r="N618" s="666">
        <v>10079.959999999997</v>
      </c>
    </row>
    <row r="619" spans="1:14" ht="14.4" customHeight="1" x14ac:dyDescent="0.3">
      <c r="A619" s="661" t="s">
        <v>521</v>
      </c>
      <c r="B619" s="662" t="s">
        <v>2285</v>
      </c>
      <c r="C619" s="663" t="s">
        <v>537</v>
      </c>
      <c r="D619" s="664" t="s">
        <v>2289</v>
      </c>
      <c r="E619" s="663" t="s">
        <v>549</v>
      </c>
      <c r="F619" s="664" t="s">
        <v>2292</v>
      </c>
      <c r="G619" s="663" t="s">
        <v>550</v>
      </c>
      <c r="H619" s="663" t="s">
        <v>589</v>
      </c>
      <c r="I619" s="663" t="s">
        <v>590</v>
      </c>
      <c r="J619" s="663" t="s">
        <v>591</v>
      </c>
      <c r="K619" s="663" t="s">
        <v>592</v>
      </c>
      <c r="L619" s="665">
        <v>275.31</v>
      </c>
      <c r="M619" s="665">
        <v>35</v>
      </c>
      <c r="N619" s="666">
        <v>9635.85</v>
      </c>
    </row>
    <row r="620" spans="1:14" ht="14.4" customHeight="1" x14ac:dyDescent="0.3">
      <c r="A620" s="661" t="s">
        <v>521</v>
      </c>
      <c r="B620" s="662" t="s">
        <v>2285</v>
      </c>
      <c r="C620" s="663" t="s">
        <v>537</v>
      </c>
      <c r="D620" s="664" t="s">
        <v>2289</v>
      </c>
      <c r="E620" s="663" t="s">
        <v>549</v>
      </c>
      <c r="F620" s="664" t="s">
        <v>2292</v>
      </c>
      <c r="G620" s="663" t="s">
        <v>550</v>
      </c>
      <c r="H620" s="663" t="s">
        <v>2141</v>
      </c>
      <c r="I620" s="663" t="s">
        <v>2142</v>
      </c>
      <c r="J620" s="663" t="s">
        <v>2143</v>
      </c>
      <c r="K620" s="663" t="s">
        <v>2144</v>
      </c>
      <c r="L620" s="665">
        <v>3652</v>
      </c>
      <c r="M620" s="665">
        <v>1</v>
      </c>
      <c r="N620" s="666">
        <v>3652</v>
      </c>
    </row>
    <row r="621" spans="1:14" ht="14.4" customHeight="1" x14ac:dyDescent="0.3">
      <c r="A621" s="661" t="s">
        <v>521</v>
      </c>
      <c r="B621" s="662" t="s">
        <v>2285</v>
      </c>
      <c r="C621" s="663" t="s">
        <v>537</v>
      </c>
      <c r="D621" s="664" t="s">
        <v>2289</v>
      </c>
      <c r="E621" s="663" t="s">
        <v>549</v>
      </c>
      <c r="F621" s="664" t="s">
        <v>2292</v>
      </c>
      <c r="G621" s="663" t="s">
        <v>550</v>
      </c>
      <c r="H621" s="663" t="s">
        <v>2145</v>
      </c>
      <c r="I621" s="663" t="s">
        <v>2145</v>
      </c>
      <c r="J621" s="663" t="s">
        <v>2146</v>
      </c>
      <c r="K621" s="663" t="s">
        <v>2147</v>
      </c>
      <c r="L621" s="665">
        <v>179.81000000000003</v>
      </c>
      <c r="M621" s="665">
        <v>71</v>
      </c>
      <c r="N621" s="666">
        <v>12766.510000000002</v>
      </c>
    </row>
    <row r="622" spans="1:14" ht="14.4" customHeight="1" x14ac:dyDescent="0.3">
      <c r="A622" s="661" t="s">
        <v>521</v>
      </c>
      <c r="B622" s="662" t="s">
        <v>2285</v>
      </c>
      <c r="C622" s="663" t="s">
        <v>537</v>
      </c>
      <c r="D622" s="664" t="s">
        <v>2289</v>
      </c>
      <c r="E622" s="663" t="s">
        <v>549</v>
      </c>
      <c r="F622" s="664" t="s">
        <v>2292</v>
      </c>
      <c r="G622" s="663" t="s">
        <v>550</v>
      </c>
      <c r="H622" s="663" t="s">
        <v>2148</v>
      </c>
      <c r="I622" s="663" t="s">
        <v>2149</v>
      </c>
      <c r="J622" s="663" t="s">
        <v>2150</v>
      </c>
      <c r="K622" s="663" t="s">
        <v>1171</v>
      </c>
      <c r="L622" s="665">
        <v>2838</v>
      </c>
      <c r="M622" s="665">
        <v>1</v>
      </c>
      <c r="N622" s="666">
        <v>2838</v>
      </c>
    </row>
    <row r="623" spans="1:14" ht="14.4" customHeight="1" x14ac:dyDescent="0.3">
      <c r="A623" s="661" t="s">
        <v>521</v>
      </c>
      <c r="B623" s="662" t="s">
        <v>2285</v>
      </c>
      <c r="C623" s="663" t="s">
        <v>537</v>
      </c>
      <c r="D623" s="664" t="s">
        <v>2289</v>
      </c>
      <c r="E623" s="663" t="s">
        <v>549</v>
      </c>
      <c r="F623" s="664" t="s">
        <v>2292</v>
      </c>
      <c r="G623" s="663" t="s">
        <v>550</v>
      </c>
      <c r="H623" s="663" t="s">
        <v>2153</v>
      </c>
      <c r="I623" s="663" t="s">
        <v>2153</v>
      </c>
      <c r="J623" s="663" t="s">
        <v>2154</v>
      </c>
      <c r="K623" s="663" t="s">
        <v>2155</v>
      </c>
      <c r="L623" s="665">
        <v>667.92963540231597</v>
      </c>
      <c r="M623" s="665">
        <v>13</v>
      </c>
      <c r="N623" s="666">
        <v>8683.0852602301075</v>
      </c>
    </row>
    <row r="624" spans="1:14" ht="14.4" customHeight="1" x14ac:dyDescent="0.3">
      <c r="A624" s="661" t="s">
        <v>521</v>
      </c>
      <c r="B624" s="662" t="s">
        <v>2285</v>
      </c>
      <c r="C624" s="663" t="s">
        <v>537</v>
      </c>
      <c r="D624" s="664" t="s">
        <v>2289</v>
      </c>
      <c r="E624" s="663" t="s">
        <v>549</v>
      </c>
      <c r="F624" s="664" t="s">
        <v>2292</v>
      </c>
      <c r="G624" s="663" t="s">
        <v>550</v>
      </c>
      <c r="H624" s="663" t="s">
        <v>1383</v>
      </c>
      <c r="I624" s="663" t="s">
        <v>1384</v>
      </c>
      <c r="J624" s="663" t="s">
        <v>1385</v>
      </c>
      <c r="K624" s="663" t="s">
        <v>1386</v>
      </c>
      <c r="L624" s="665">
        <v>280.49700000000001</v>
      </c>
      <c r="M624" s="665">
        <v>-2</v>
      </c>
      <c r="N624" s="666">
        <v>-560.99400000000003</v>
      </c>
    </row>
    <row r="625" spans="1:14" ht="14.4" customHeight="1" x14ac:dyDescent="0.3">
      <c r="A625" s="661" t="s">
        <v>521</v>
      </c>
      <c r="B625" s="662" t="s">
        <v>2285</v>
      </c>
      <c r="C625" s="663" t="s">
        <v>537</v>
      </c>
      <c r="D625" s="664" t="s">
        <v>2289</v>
      </c>
      <c r="E625" s="663" t="s">
        <v>549</v>
      </c>
      <c r="F625" s="664" t="s">
        <v>2292</v>
      </c>
      <c r="G625" s="663" t="s">
        <v>550</v>
      </c>
      <c r="H625" s="663" t="s">
        <v>1395</v>
      </c>
      <c r="I625" s="663" t="s">
        <v>1396</v>
      </c>
      <c r="J625" s="663" t="s">
        <v>1397</v>
      </c>
      <c r="K625" s="663" t="s">
        <v>1398</v>
      </c>
      <c r="L625" s="665">
        <v>539.38986520850256</v>
      </c>
      <c r="M625" s="665">
        <v>9</v>
      </c>
      <c r="N625" s="666">
        <v>4854.5087868765231</v>
      </c>
    </row>
    <row r="626" spans="1:14" ht="14.4" customHeight="1" x14ac:dyDescent="0.3">
      <c r="A626" s="661" t="s">
        <v>521</v>
      </c>
      <c r="B626" s="662" t="s">
        <v>2285</v>
      </c>
      <c r="C626" s="663" t="s">
        <v>537</v>
      </c>
      <c r="D626" s="664" t="s">
        <v>2289</v>
      </c>
      <c r="E626" s="663" t="s">
        <v>549</v>
      </c>
      <c r="F626" s="664" t="s">
        <v>2292</v>
      </c>
      <c r="G626" s="663" t="s">
        <v>550</v>
      </c>
      <c r="H626" s="663" t="s">
        <v>1416</v>
      </c>
      <c r="I626" s="663" t="s">
        <v>1417</v>
      </c>
      <c r="J626" s="663" t="s">
        <v>1418</v>
      </c>
      <c r="K626" s="663" t="s">
        <v>1327</v>
      </c>
      <c r="L626" s="665">
        <v>80.488333333333344</v>
      </c>
      <c r="M626" s="665">
        <v>12</v>
      </c>
      <c r="N626" s="666">
        <v>965.86000000000013</v>
      </c>
    </row>
    <row r="627" spans="1:14" ht="14.4" customHeight="1" x14ac:dyDescent="0.3">
      <c r="A627" s="661" t="s">
        <v>521</v>
      </c>
      <c r="B627" s="662" t="s">
        <v>2285</v>
      </c>
      <c r="C627" s="663" t="s">
        <v>537</v>
      </c>
      <c r="D627" s="664" t="s">
        <v>2289</v>
      </c>
      <c r="E627" s="663" t="s">
        <v>549</v>
      </c>
      <c r="F627" s="664" t="s">
        <v>2292</v>
      </c>
      <c r="G627" s="663" t="s">
        <v>550</v>
      </c>
      <c r="H627" s="663" t="s">
        <v>2156</v>
      </c>
      <c r="I627" s="663" t="s">
        <v>2157</v>
      </c>
      <c r="J627" s="663" t="s">
        <v>2158</v>
      </c>
      <c r="K627" s="663" t="s">
        <v>2159</v>
      </c>
      <c r="L627" s="665">
        <v>586.39023350604407</v>
      </c>
      <c r="M627" s="665">
        <v>21</v>
      </c>
      <c r="N627" s="666">
        <v>12314.194903626925</v>
      </c>
    </row>
    <row r="628" spans="1:14" ht="14.4" customHeight="1" x14ac:dyDescent="0.3">
      <c r="A628" s="661" t="s">
        <v>521</v>
      </c>
      <c r="B628" s="662" t="s">
        <v>2285</v>
      </c>
      <c r="C628" s="663" t="s">
        <v>537</v>
      </c>
      <c r="D628" s="664" t="s">
        <v>2289</v>
      </c>
      <c r="E628" s="663" t="s">
        <v>549</v>
      </c>
      <c r="F628" s="664" t="s">
        <v>2292</v>
      </c>
      <c r="G628" s="663" t="s">
        <v>550</v>
      </c>
      <c r="H628" s="663" t="s">
        <v>1419</v>
      </c>
      <c r="I628" s="663" t="s">
        <v>594</v>
      </c>
      <c r="J628" s="663" t="s">
        <v>1420</v>
      </c>
      <c r="K628" s="663" t="s">
        <v>1421</v>
      </c>
      <c r="L628" s="665">
        <v>64.749021153846144</v>
      </c>
      <c r="M628" s="665">
        <v>130</v>
      </c>
      <c r="N628" s="666">
        <v>8417.3727499999986</v>
      </c>
    </row>
    <row r="629" spans="1:14" ht="14.4" customHeight="1" x14ac:dyDescent="0.3">
      <c r="A629" s="661" t="s">
        <v>521</v>
      </c>
      <c r="B629" s="662" t="s">
        <v>2285</v>
      </c>
      <c r="C629" s="663" t="s">
        <v>537</v>
      </c>
      <c r="D629" s="664" t="s">
        <v>2289</v>
      </c>
      <c r="E629" s="663" t="s">
        <v>549</v>
      </c>
      <c r="F629" s="664" t="s">
        <v>2292</v>
      </c>
      <c r="G629" s="663" t="s">
        <v>550</v>
      </c>
      <c r="H629" s="663" t="s">
        <v>2160</v>
      </c>
      <c r="I629" s="663" t="s">
        <v>2161</v>
      </c>
      <c r="J629" s="663" t="s">
        <v>2162</v>
      </c>
      <c r="K629" s="663"/>
      <c r="L629" s="665">
        <v>458.47994945743551</v>
      </c>
      <c r="M629" s="665">
        <v>395</v>
      </c>
      <c r="N629" s="666">
        <v>181099.58003568702</v>
      </c>
    </row>
    <row r="630" spans="1:14" ht="14.4" customHeight="1" x14ac:dyDescent="0.3">
      <c r="A630" s="661" t="s">
        <v>521</v>
      </c>
      <c r="B630" s="662" t="s">
        <v>2285</v>
      </c>
      <c r="C630" s="663" t="s">
        <v>537</v>
      </c>
      <c r="D630" s="664" t="s">
        <v>2289</v>
      </c>
      <c r="E630" s="663" t="s">
        <v>549</v>
      </c>
      <c r="F630" s="664" t="s">
        <v>2292</v>
      </c>
      <c r="G630" s="663" t="s">
        <v>550</v>
      </c>
      <c r="H630" s="663" t="s">
        <v>2163</v>
      </c>
      <c r="I630" s="663" t="s">
        <v>2164</v>
      </c>
      <c r="J630" s="663" t="s">
        <v>2165</v>
      </c>
      <c r="K630" s="663"/>
      <c r="L630" s="665">
        <v>24666.62</v>
      </c>
      <c r="M630" s="665">
        <v>11</v>
      </c>
      <c r="N630" s="666">
        <v>271332.82</v>
      </c>
    </row>
    <row r="631" spans="1:14" ht="14.4" customHeight="1" x14ac:dyDescent="0.3">
      <c r="A631" s="661" t="s">
        <v>521</v>
      </c>
      <c r="B631" s="662" t="s">
        <v>2285</v>
      </c>
      <c r="C631" s="663" t="s">
        <v>537</v>
      </c>
      <c r="D631" s="664" t="s">
        <v>2289</v>
      </c>
      <c r="E631" s="663" t="s">
        <v>549</v>
      </c>
      <c r="F631" s="664" t="s">
        <v>2292</v>
      </c>
      <c r="G631" s="663" t="s">
        <v>550</v>
      </c>
      <c r="H631" s="663" t="s">
        <v>2166</v>
      </c>
      <c r="I631" s="663" t="s">
        <v>2167</v>
      </c>
      <c r="J631" s="663" t="s">
        <v>2168</v>
      </c>
      <c r="K631" s="663" t="s">
        <v>2169</v>
      </c>
      <c r="L631" s="665">
        <v>2438.8621404866408</v>
      </c>
      <c r="M631" s="665">
        <v>3</v>
      </c>
      <c r="N631" s="666">
        <v>7316.5864214599223</v>
      </c>
    </row>
    <row r="632" spans="1:14" ht="14.4" customHeight="1" x14ac:dyDescent="0.3">
      <c r="A632" s="661" t="s">
        <v>521</v>
      </c>
      <c r="B632" s="662" t="s">
        <v>2285</v>
      </c>
      <c r="C632" s="663" t="s">
        <v>537</v>
      </c>
      <c r="D632" s="664" t="s">
        <v>2289</v>
      </c>
      <c r="E632" s="663" t="s">
        <v>549</v>
      </c>
      <c r="F632" s="664" t="s">
        <v>2292</v>
      </c>
      <c r="G632" s="663" t="s">
        <v>550</v>
      </c>
      <c r="H632" s="663" t="s">
        <v>1434</v>
      </c>
      <c r="I632" s="663" t="s">
        <v>1434</v>
      </c>
      <c r="J632" s="663" t="s">
        <v>1435</v>
      </c>
      <c r="K632" s="663" t="s">
        <v>1436</v>
      </c>
      <c r="L632" s="665">
        <v>1032.9073243068924</v>
      </c>
      <c r="M632" s="665">
        <v>73</v>
      </c>
      <c r="N632" s="666">
        <v>75402.234674403138</v>
      </c>
    </row>
    <row r="633" spans="1:14" ht="14.4" customHeight="1" x14ac:dyDescent="0.3">
      <c r="A633" s="661" t="s">
        <v>521</v>
      </c>
      <c r="B633" s="662" t="s">
        <v>2285</v>
      </c>
      <c r="C633" s="663" t="s">
        <v>537</v>
      </c>
      <c r="D633" s="664" t="s">
        <v>2289</v>
      </c>
      <c r="E633" s="663" t="s">
        <v>549</v>
      </c>
      <c r="F633" s="664" t="s">
        <v>2292</v>
      </c>
      <c r="G633" s="663" t="s">
        <v>550</v>
      </c>
      <c r="H633" s="663" t="s">
        <v>2170</v>
      </c>
      <c r="I633" s="663" t="s">
        <v>2171</v>
      </c>
      <c r="J633" s="663" t="s">
        <v>2172</v>
      </c>
      <c r="K633" s="663" t="s">
        <v>2173</v>
      </c>
      <c r="L633" s="665">
        <v>146.22999999999999</v>
      </c>
      <c r="M633" s="665">
        <v>10</v>
      </c>
      <c r="N633" s="666">
        <v>1462.3</v>
      </c>
    </row>
    <row r="634" spans="1:14" ht="14.4" customHeight="1" x14ac:dyDescent="0.3">
      <c r="A634" s="661" t="s">
        <v>521</v>
      </c>
      <c r="B634" s="662" t="s">
        <v>2285</v>
      </c>
      <c r="C634" s="663" t="s">
        <v>537</v>
      </c>
      <c r="D634" s="664" t="s">
        <v>2289</v>
      </c>
      <c r="E634" s="663" t="s">
        <v>549</v>
      </c>
      <c r="F634" s="664" t="s">
        <v>2292</v>
      </c>
      <c r="G634" s="663" t="s">
        <v>550</v>
      </c>
      <c r="H634" s="663" t="s">
        <v>2174</v>
      </c>
      <c r="I634" s="663" t="s">
        <v>2175</v>
      </c>
      <c r="J634" s="663" t="s">
        <v>2176</v>
      </c>
      <c r="K634" s="663" t="s">
        <v>2177</v>
      </c>
      <c r="L634" s="665">
        <v>586.1500000000002</v>
      </c>
      <c r="M634" s="665">
        <v>14</v>
      </c>
      <c r="N634" s="666">
        <v>8206.1000000000022</v>
      </c>
    </row>
    <row r="635" spans="1:14" ht="14.4" customHeight="1" x14ac:dyDescent="0.3">
      <c r="A635" s="661" t="s">
        <v>521</v>
      </c>
      <c r="B635" s="662" t="s">
        <v>2285</v>
      </c>
      <c r="C635" s="663" t="s">
        <v>537</v>
      </c>
      <c r="D635" s="664" t="s">
        <v>2289</v>
      </c>
      <c r="E635" s="663" t="s">
        <v>549</v>
      </c>
      <c r="F635" s="664" t="s">
        <v>2292</v>
      </c>
      <c r="G635" s="663" t="s">
        <v>550</v>
      </c>
      <c r="H635" s="663" t="s">
        <v>2178</v>
      </c>
      <c r="I635" s="663" t="s">
        <v>2179</v>
      </c>
      <c r="J635" s="663" t="s">
        <v>2180</v>
      </c>
      <c r="K635" s="663" t="s">
        <v>2181</v>
      </c>
      <c r="L635" s="665">
        <v>84.387038458228616</v>
      </c>
      <c r="M635" s="665">
        <v>24</v>
      </c>
      <c r="N635" s="666">
        <v>2025.2889229974867</v>
      </c>
    </row>
    <row r="636" spans="1:14" ht="14.4" customHeight="1" x14ac:dyDescent="0.3">
      <c r="A636" s="661" t="s">
        <v>521</v>
      </c>
      <c r="B636" s="662" t="s">
        <v>2285</v>
      </c>
      <c r="C636" s="663" t="s">
        <v>537</v>
      </c>
      <c r="D636" s="664" t="s">
        <v>2289</v>
      </c>
      <c r="E636" s="663" t="s">
        <v>549</v>
      </c>
      <c r="F636" s="664" t="s">
        <v>2292</v>
      </c>
      <c r="G636" s="663" t="s">
        <v>550</v>
      </c>
      <c r="H636" s="663" t="s">
        <v>2182</v>
      </c>
      <c r="I636" s="663" t="s">
        <v>594</v>
      </c>
      <c r="J636" s="663" t="s">
        <v>2183</v>
      </c>
      <c r="K636" s="663"/>
      <c r="L636" s="665">
        <v>447.70000000000005</v>
      </c>
      <c r="M636" s="665">
        <v>58</v>
      </c>
      <c r="N636" s="666">
        <v>25966.600000000002</v>
      </c>
    </row>
    <row r="637" spans="1:14" ht="14.4" customHeight="1" x14ac:dyDescent="0.3">
      <c r="A637" s="661" t="s">
        <v>521</v>
      </c>
      <c r="B637" s="662" t="s">
        <v>2285</v>
      </c>
      <c r="C637" s="663" t="s">
        <v>537</v>
      </c>
      <c r="D637" s="664" t="s">
        <v>2289</v>
      </c>
      <c r="E637" s="663" t="s">
        <v>549</v>
      </c>
      <c r="F637" s="664" t="s">
        <v>2292</v>
      </c>
      <c r="G637" s="663" t="s">
        <v>550</v>
      </c>
      <c r="H637" s="663" t="s">
        <v>2184</v>
      </c>
      <c r="I637" s="663" t="s">
        <v>2185</v>
      </c>
      <c r="J637" s="663" t="s">
        <v>2186</v>
      </c>
      <c r="K637" s="663" t="s">
        <v>2187</v>
      </c>
      <c r="L637" s="665">
        <v>218.90000000000003</v>
      </c>
      <c r="M637" s="665">
        <v>16</v>
      </c>
      <c r="N637" s="666">
        <v>3502.4000000000005</v>
      </c>
    </row>
    <row r="638" spans="1:14" ht="14.4" customHeight="1" x14ac:dyDescent="0.3">
      <c r="A638" s="661" t="s">
        <v>521</v>
      </c>
      <c r="B638" s="662" t="s">
        <v>2285</v>
      </c>
      <c r="C638" s="663" t="s">
        <v>537</v>
      </c>
      <c r="D638" s="664" t="s">
        <v>2289</v>
      </c>
      <c r="E638" s="663" t="s">
        <v>549</v>
      </c>
      <c r="F638" s="664" t="s">
        <v>2292</v>
      </c>
      <c r="G638" s="663" t="s">
        <v>550</v>
      </c>
      <c r="H638" s="663" t="s">
        <v>1455</v>
      </c>
      <c r="I638" s="663" t="s">
        <v>1455</v>
      </c>
      <c r="J638" s="663" t="s">
        <v>1456</v>
      </c>
      <c r="K638" s="663" t="s">
        <v>1171</v>
      </c>
      <c r="L638" s="665">
        <v>389.75710304869642</v>
      </c>
      <c r="M638" s="665">
        <v>58.8</v>
      </c>
      <c r="N638" s="666">
        <v>22917.717659263348</v>
      </c>
    </row>
    <row r="639" spans="1:14" ht="14.4" customHeight="1" x14ac:dyDescent="0.3">
      <c r="A639" s="661" t="s">
        <v>521</v>
      </c>
      <c r="B639" s="662" t="s">
        <v>2285</v>
      </c>
      <c r="C639" s="663" t="s">
        <v>537</v>
      </c>
      <c r="D639" s="664" t="s">
        <v>2289</v>
      </c>
      <c r="E639" s="663" t="s">
        <v>549</v>
      </c>
      <c r="F639" s="664" t="s">
        <v>2292</v>
      </c>
      <c r="G639" s="663" t="s">
        <v>550</v>
      </c>
      <c r="H639" s="663" t="s">
        <v>1483</v>
      </c>
      <c r="I639" s="663" t="s">
        <v>1483</v>
      </c>
      <c r="J639" s="663" t="s">
        <v>1484</v>
      </c>
      <c r="K639" s="663" t="s">
        <v>1485</v>
      </c>
      <c r="L639" s="665">
        <v>247.5</v>
      </c>
      <c r="M639" s="665">
        <v>1</v>
      </c>
      <c r="N639" s="666">
        <v>247.5</v>
      </c>
    </row>
    <row r="640" spans="1:14" ht="14.4" customHeight="1" x14ac:dyDescent="0.3">
      <c r="A640" s="661" t="s">
        <v>521</v>
      </c>
      <c r="B640" s="662" t="s">
        <v>2285</v>
      </c>
      <c r="C640" s="663" t="s">
        <v>537</v>
      </c>
      <c r="D640" s="664" t="s">
        <v>2289</v>
      </c>
      <c r="E640" s="663" t="s">
        <v>549</v>
      </c>
      <c r="F640" s="664" t="s">
        <v>2292</v>
      </c>
      <c r="G640" s="663" t="s">
        <v>550</v>
      </c>
      <c r="H640" s="663" t="s">
        <v>2264</v>
      </c>
      <c r="I640" s="663" t="s">
        <v>2264</v>
      </c>
      <c r="J640" s="663" t="s">
        <v>1284</v>
      </c>
      <c r="K640" s="663" t="s">
        <v>2265</v>
      </c>
      <c r="L640" s="665">
        <v>396</v>
      </c>
      <c r="M640" s="665">
        <v>1</v>
      </c>
      <c r="N640" s="666">
        <v>396</v>
      </c>
    </row>
    <row r="641" spans="1:14" ht="14.4" customHeight="1" x14ac:dyDescent="0.3">
      <c r="A641" s="661" t="s">
        <v>521</v>
      </c>
      <c r="B641" s="662" t="s">
        <v>2285</v>
      </c>
      <c r="C641" s="663" t="s">
        <v>537</v>
      </c>
      <c r="D641" s="664" t="s">
        <v>2289</v>
      </c>
      <c r="E641" s="663" t="s">
        <v>549</v>
      </c>
      <c r="F641" s="664" t="s">
        <v>2292</v>
      </c>
      <c r="G641" s="663" t="s">
        <v>550</v>
      </c>
      <c r="H641" s="663" t="s">
        <v>2191</v>
      </c>
      <c r="I641" s="663" t="s">
        <v>594</v>
      </c>
      <c r="J641" s="663" t="s">
        <v>2192</v>
      </c>
      <c r="K641" s="663"/>
      <c r="L641" s="665">
        <v>57.719677378583221</v>
      </c>
      <c r="M641" s="665">
        <v>59</v>
      </c>
      <c r="N641" s="666">
        <v>3405.46096533641</v>
      </c>
    </row>
    <row r="642" spans="1:14" ht="14.4" customHeight="1" x14ac:dyDescent="0.3">
      <c r="A642" s="661" t="s">
        <v>521</v>
      </c>
      <c r="B642" s="662" t="s">
        <v>2285</v>
      </c>
      <c r="C642" s="663" t="s">
        <v>537</v>
      </c>
      <c r="D642" s="664" t="s">
        <v>2289</v>
      </c>
      <c r="E642" s="663" t="s">
        <v>549</v>
      </c>
      <c r="F642" s="664" t="s">
        <v>2292</v>
      </c>
      <c r="G642" s="663" t="s">
        <v>550</v>
      </c>
      <c r="H642" s="663" t="s">
        <v>2193</v>
      </c>
      <c r="I642" s="663" t="s">
        <v>2193</v>
      </c>
      <c r="J642" s="663" t="s">
        <v>2194</v>
      </c>
      <c r="K642" s="663" t="s">
        <v>2195</v>
      </c>
      <c r="L642" s="665">
        <v>164.99983960029263</v>
      </c>
      <c r="M642" s="665">
        <v>99</v>
      </c>
      <c r="N642" s="666">
        <v>16334.984120428971</v>
      </c>
    </row>
    <row r="643" spans="1:14" ht="14.4" customHeight="1" x14ac:dyDescent="0.3">
      <c r="A643" s="661" t="s">
        <v>521</v>
      </c>
      <c r="B643" s="662" t="s">
        <v>2285</v>
      </c>
      <c r="C643" s="663" t="s">
        <v>537</v>
      </c>
      <c r="D643" s="664" t="s">
        <v>2289</v>
      </c>
      <c r="E643" s="663" t="s">
        <v>549</v>
      </c>
      <c r="F643" s="664" t="s">
        <v>2292</v>
      </c>
      <c r="G643" s="663" t="s">
        <v>550</v>
      </c>
      <c r="H643" s="663" t="s">
        <v>2196</v>
      </c>
      <c r="I643" s="663" t="s">
        <v>2196</v>
      </c>
      <c r="J643" s="663" t="s">
        <v>2197</v>
      </c>
      <c r="K643" s="663" t="s">
        <v>2198</v>
      </c>
      <c r="L643" s="665">
        <v>179.97520000003175</v>
      </c>
      <c r="M643" s="665">
        <v>10</v>
      </c>
      <c r="N643" s="666">
        <v>1799.7520000003174</v>
      </c>
    </row>
    <row r="644" spans="1:14" ht="14.4" customHeight="1" x14ac:dyDescent="0.3">
      <c r="A644" s="661" t="s">
        <v>521</v>
      </c>
      <c r="B644" s="662" t="s">
        <v>2285</v>
      </c>
      <c r="C644" s="663" t="s">
        <v>537</v>
      </c>
      <c r="D644" s="664" t="s">
        <v>2289</v>
      </c>
      <c r="E644" s="663" t="s">
        <v>549</v>
      </c>
      <c r="F644" s="664" t="s">
        <v>2292</v>
      </c>
      <c r="G644" s="663" t="s">
        <v>550</v>
      </c>
      <c r="H644" s="663" t="s">
        <v>1535</v>
      </c>
      <c r="I644" s="663" t="s">
        <v>1535</v>
      </c>
      <c r="J644" s="663" t="s">
        <v>1536</v>
      </c>
      <c r="K644" s="663" t="s">
        <v>1537</v>
      </c>
      <c r="L644" s="665">
        <v>151.56000000000006</v>
      </c>
      <c r="M644" s="665">
        <v>1</v>
      </c>
      <c r="N644" s="666">
        <v>151.56000000000006</v>
      </c>
    </row>
    <row r="645" spans="1:14" ht="14.4" customHeight="1" x14ac:dyDescent="0.3">
      <c r="A645" s="661" t="s">
        <v>521</v>
      </c>
      <c r="B645" s="662" t="s">
        <v>2285</v>
      </c>
      <c r="C645" s="663" t="s">
        <v>537</v>
      </c>
      <c r="D645" s="664" t="s">
        <v>2289</v>
      </c>
      <c r="E645" s="663" t="s">
        <v>549</v>
      </c>
      <c r="F645" s="664" t="s">
        <v>2292</v>
      </c>
      <c r="G645" s="663" t="s">
        <v>550</v>
      </c>
      <c r="H645" s="663" t="s">
        <v>2199</v>
      </c>
      <c r="I645" s="663" t="s">
        <v>2199</v>
      </c>
      <c r="J645" s="663" t="s">
        <v>2200</v>
      </c>
      <c r="K645" s="663" t="s">
        <v>2201</v>
      </c>
      <c r="L645" s="665">
        <v>590.70000000000005</v>
      </c>
      <c r="M645" s="665">
        <v>4</v>
      </c>
      <c r="N645" s="666">
        <v>2362.8000000000002</v>
      </c>
    </row>
    <row r="646" spans="1:14" ht="14.4" customHeight="1" x14ac:dyDescent="0.3">
      <c r="A646" s="661" t="s">
        <v>521</v>
      </c>
      <c r="B646" s="662" t="s">
        <v>2285</v>
      </c>
      <c r="C646" s="663" t="s">
        <v>537</v>
      </c>
      <c r="D646" s="664" t="s">
        <v>2289</v>
      </c>
      <c r="E646" s="663" t="s">
        <v>549</v>
      </c>
      <c r="F646" s="664" t="s">
        <v>2292</v>
      </c>
      <c r="G646" s="663" t="s">
        <v>550</v>
      </c>
      <c r="H646" s="663" t="s">
        <v>1545</v>
      </c>
      <c r="I646" s="663" t="s">
        <v>1545</v>
      </c>
      <c r="J646" s="663" t="s">
        <v>1546</v>
      </c>
      <c r="K646" s="663" t="s">
        <v>735</v>
      </c>
      <c r="L646" s="665">
        <v>62.209877621438274</v>
      </c>
      <c r="M646" s="665">
        <v>175</v>
      </c>
      <c r="N646" s="666">
        <v>10886.728583751697</v>
      </c>
    </row>
    <row r="647" spans="1:14" ht="14.4" customHeight="1" x14ac:dyDescent="0.3">
      <c r="A647" s="661" t="s">
        <v>521</v>
      </c>
      <c r="B647" s="662" t="s">
        <v>2285</v>
      </c>
      <c r="C647" s="663" t="s">
        <v>537</v>
      </c>
      <c r="D647" s="664" t="s">
        <v>2289</v>
      </c>
      <c r="E647" s="663" t="s">
        <v>549</v>
      </c>
      <c r="F647" s="664" t="s">
        <v>2292</v>
      </c>
      <c r="G647" s="663" t="s">
        <v>550</v>
      </c>
      <c r="H647" s="663" t="s">
        <v>1550</v>
      </c>
      <c r="I647" s="663" t="s">
        <v>1550</v>
      </c>
      <c r="J647" s="663" t="s">
        <v>1551</v>
      </c>
      <c r="K647" s="663" t="s">
        <v>1552</v>
      </c>
      <c r="L647" s="665">
        <v>199.97955723819851</v>
      </c>
      <c r="M647" s="665">
        <v>172</v>
      </c>
      <c r="N647" s="666">
        <v>34396.483844970142</v>
      </c>
    </row>
    <row r="648" spans="1:14" ht="14.4" customHeight="1" x14ac:dyDescent="0.3">
      <c r="A648" s="661" t="s">
        <v>521</v>
      </c>
      <c r="B648" s="662" t="s">
        <v>2285</v>
      </c>
      <c r="C648" s="663" t="s">
        <v>537</v>
      </c>
      <c r="D648" s="664" t="s">
        <v>2289</v>
      </c>
      <c r="E648" s="663" t="s">
        <v>549</v>
      </c>
      <c r="F648" s="664" t="s">
        <v>2292</v>
      </c>
      <c r="G648" s="663" t="s">
        <v>550</v>
      </c>
      <c r="H648" s="663" t="s">
        <v>2208</v>
      </c>
      <c r="I648" s="663" t="s">
        <v>2208</v>
      </c>
      <c r="J648" s="663" t="s">
        <v>2209</v>
      </c>
      <c r="K648" s="663" t="s">
        <v>2210</v>
      </c>
      <c r="L648" s="665">
        <v>264.98911320848134</v>
      </c>
      <c r="M648" s="665">
        <v>179</v>
      </c>
      <c r="N648" s="666">
        <v>47433.051264318157</v>
      </c>
    </row>
    <row r="649" spans="1:14" ht="14.4" customHeight="1" x14ac:dyDescent="0.3">
      <c r="A649" s="661" t="s">
        <v>521</v>
      </c>
      <c r="B649" s="662" t="s">
        <v>2285</v>
      </c>
      <c r="C649" s="663" t="s">
        <v>537</v>
      </c>
      <c r="D649" s="664" t="s">
        <v>2289</v>
      </c>
      <c r="E649" s="663" t="s">
        <v>549</v>
      </c>
      <c r="F649" s="664" t="s">
        <v>2292</v>
      </c>
      <c r="G649" s="663" t="s">
        <v>550</v>
      </c>
      <c r="H649" s="663" t="s">
        <v>2211</v>
      </c>
      <c r="I649" s="663" t="s">
        <v>2211</v>
      </c>
      <c r="J649" s="663" t="s">
        <v>2212</v>
      </c>
      <c r="K649" s="663" t="s">
        <v>2213</v>
      </c>
      <c r="L649" s="665">
        <v>220.30000137130304</v>
      </c>
      <c r="M649" s="665">
        <v>4</v>
      </c>
      <c r="N649" s="666">
        <v>881.20000548521216</v>
      </c>
    </row>
    <row r="650" spans="1:14" ht="14.4" customHeight="1" x14ac:dyDescent="0.3">
      <c r="A650" s="661" t="s">
        <v>521</v>
      </c>
      <c r="B650" s="662" t="s">
        <v>2285</v>
      </c>
      <c r="C650" s="663" t="s">
        <v>537</v>
      </c>
      <c r="D650" s="664" t="s">
        <v>2289</v>
      </c>
      <c r="E650" s="663" t="s">
        <v>549</v>
      </c>
      <c r="F650" s="664" t="s">
        <v>2292</v>
      </c>
      <c r="G650" s="663" t="s">
        <v>550</v>
      </c>
      <c r="H650" s="663" t="s">
        <v>2214</v>
      </c>
      <c r="I650" s="663" t="s">
        <v>2214</v>
      </c>
      <c r="J650" s="663" t="s">
        <v>2168</v>
      </c>
      <c r="K650" s="663" t="s">
        <v>2215</v>
      </c>
      <c r="L650" s="665">
        <v>14633.170000000006</v>
      </c>
      <c r="M650" s="665">
        <v>0.66336666666666666</v>
      </c>
      <c r="N650" s="666">
        <v>9707.1572056666701</v>
      </c>
    </row>
    <row r="651" spans="1:14" ht="14.4" customHeight="1" x14ac:dyDescent="0.3">
      <c r="A651" s="661" t="s">
        <v>521</v>
      </c>
      <c r="B651" s="662" t="s">
        <v>2285</v>
      </c>
      <c r="C651" s="663" t="s">
        <v>537</v>
      </c>
      <c r="D651" s="664" t="s">
        <v>2289</v>
      </c>
      <c r="E651" s="663" t="s">
        <v>549</v>
      </c>
      <c r="F651" s="664" t="s">
        <v>2292</v>
      </c>
      <c r="G651" s="663" t="s">
        <v>550</v>
      </c>
      <c r="H651" s="663" t="s">
        <v>599</v>
      </c>
      <c r="I651" s="663" t="s">
        <v>599</v>
      </c>
      <c r="J651" s="663" t="s">
        <v>600</v>
      </c>
      <c r="K651" s="663" t="s">
        <v>601</v>
      </c>
      <c r="L651" s="665">
        <v>264</v>
      </c>
      <c r="M651" s="665">
        <v>80</v>
      </c>
      <c r="N651" s="666">
        <v>21120</v>
      </c>
    </row>
    <row r="652" spans="1:14" ht="14.4" customHeight="1" x14ac:dyDescent="0.3">
      <c r="A652" s="661" t="s">
        <v>521</v>
      </c>
      <c r="B652" s="662" t="s">
        <v>2285</v>
      </c>
      <c r="C652" s="663" t="s">
        <v>537</v>
      </c>
      <c r="D652" s="664" t="s">
        <v>2289</v>
      </c>
      <c r="E652" s="663" t="s">
        <v>549</v>
      </c>
      <c r="F652" s="664" t="s">
        <v>2292</v>
      </c>
      <c r="G652" s="663" t="s">
        <v>602</v>
      </c>
      <c r="H652" s="663" t="s">
        <v>1646</v>
      </c>
      <c r="I652" s="663" t="s">
        <v>1647</v>
      </c>
      <c r="J652" s="663" t="s">
        <v>1618</v>
      </c>
      <c r="K652" s="663" t="s">
        <v>1648</v>
      </c>
      <c r="L652" s="665">
        <v>129.33000000000001</v>
      </c>
      <c r="M652" s="665">
        <v>7</v>
      </c>
      <c r="N652" s="666">
        <v>905.31000000000017</v>
      </c>
    </row>
    <row r="653" spans="1:14" ht="14.4" customHeight="1" x14ac:dyDescent="0.3">
      <c r="A653" s="661" t="s">
        <v>521</v>
      </c>
      <c r="B653" s="662" t="s">
        <v>2285</v>
      </c>
      <c r="C653" s="663" t="s">
        <v>537</v>
      </c>
      <c r="D653" s="664" t="s">
        <v>2289</v>
      </c>
      <c r="E653" s="663" t="s">
        <v>549</v>
      </c>
      <c r="F653" s="664" t="s">
        <v>2292</v>
      </c>
      <c r="G653" s="663" t="s">
        <v>602</v>
      </c>
      <c r="H653" s="663" t="s">
        <v>2219</v>
      </c>
      <c r="I653" s="663" t="s">
        <v>2220</v>
      </c>
      <c r="J653" s="663" t="s">
        <v>2221</v>
      </c>
      <c r="K653" s="663" t="s">
        <v>2222</v>
      </c>
      <c r="L653" s="665">
        <v>48.580000000000013</v>
      </c>
      <c r="M653" s="665">
        <v>2</v>
      </c>
      <c r="N653" s="666">
        <v>97.160000000000025</v>
      </c>
    </row>
    <row r="654" spans="1:14" ht="14.4" customHeight="1" x14ac:dyDescent="0.3">
      <c r="A654" s="661" t="s">
        <v>521</v>
      </c>
      <c r="B654" s="662" t="s">
        <v>2285</v>
      </c>
      <c r="C654" s="663" t="s">
        <v>537</v>
      </c>
      <c r="D654" s="664" t="s">
        <v>2289</v>
      </c>
      <c r="E654" s="663" t="s">
        <v>549</v>
      </c>
      <c r="F654" s="664" t="s">
        <v>2292</v>
      </c>
      <c r="G654" s="663" t="s">
        <v>602</v>
      </c>
      <c r="H654" s="663" t="s">
        <v>2223</v>
      </c>
      <c r="I654" s="663" t="s">
        <v>2224</v>
      </c>
      <c r="J654" s="663" t="s">
        <v>2225</v>
      </c>
      <c r="K654" s="663" t="s">
        <v>2226</v>
      </c>
      <c r="L654" s="665">
        <v>133.59754137162011</v>
      </c>
      <c r="M654" s="665">
        <v>36</v>
      </c>
      <c r="N654" s="666">
        <v>4809.5114893783239</v>
      </c>
    </row>
    <row r="655" spans="1:14" ht="14.4" customHeight="1" x14ac:dyDescent="0.3">
      <c r="A655" s="661" t="s">
        <v>521</v>
      </c>
      <c r="B655" s="662" t="s">
        <v>2285</v>
      </c>
      <c r="C655" s="663" t="s">
        <v>537</v>
      </c>
      <c r="D655" s="664" t="s">
        <v>2289</v>
      </c>
      <c r="E655" s="663" t="s">
        <v>549</v>
      </c>
      <c r="F655" s="664" t="s">
        <v>2292</v>
      </c>
      <c r="G655" s="663" t="s">
        <v>602</v>
      </c>
      <c r="H655" s="663" t="s">
        <v>2227</v>
      </c>
      <c r="I655" s="663" t="s">
        <v>2228</v>
      </c>
      <c r="J655" s="663" t="s">
        <v>2225</v>
      </c>
      <c r="K655" s="663" t="s">
        <v>2229</v>
      </c>
      <c r="L655" s="665">
        <v>161.95542103981236</v>
      </c>
      <c r="M655" s="665">
        <v>35</v>
      </c>
      <c r="N655" s="666">
        <v>5668.4397363934331</v>
      </c>
    </row>
    <row r="656" spans="1:14" ht="14.4" customHeight="1" x14ac:dyDescent="0.3">
      <c r="A656" s="661" t="s">
        <v>521</v>
      </c>
      <c r="B656" s="662" t="s">
        <v>2285</v>
      </c>
      <c r="C656" s="663" t="s">
        <v>537</v>
      </c>
      <c r="D656" s="664" t="s">
        <v>2289</v>
      </c>
      <c r="E656" s="663" t="s">
        <v>549</v>
      </c>
      <c r="F656" s="664" t="s">
        <v>2292</v>
      </c>
      <c r="G656" s="663" t="s">
        <v>602</v>
      </c>
      <c r="H656" s="663" t="s">
        <v>2230</v>
      </c>
      <c r="I656" s="663" t="s">
        <v>2231</v>
      </c>
      <c r="J656" s="663" t="s">
        <v>2232</v>
      </c>
      <c r="K656" s="663" t="s">
        <v>2233</v>
      </c>
      <c r="L656" s="665">
        <v>149.07054415811706</v>
      </c>
      <c r="M656" s="665">
        <v>100</v>
      </c>
      <c r="N656" s="666">
        <v>14907.054415811706</v>
      </c>
    </row>
    <row r="657" spans="1:14" ht="14.4" customHeight="1" x14ac:dyDescent="0.3">
      <c r="A657" s="661" t="s">
        <v>521</v>
      </c>
      <c r="B657" s="662" t="s">
        <v>2285</v>
      </c>
      <c r="C657" s="663" t="s">
        <v>537</v>
      </c>
      <c r="D657" s="664" t="s">
        <v>2289</v>
      </c>
      <c r="E657" s="663" t="s">
        <v>549</v>
      </c>
      <c r="F657" s="664" t="s">
        <v>2292</v>
      </c>
      <c r="G657" s="663" t="s">
        <v>602</v>
      </c>
      <c r="H657" s="663" t="s">
        <v>2234</v>
      </c>
      <c r="I657" s="663" t="s">
        <v>2235</v>
      </c>
      <c r="J657" s="663" t="s">
        <v>2236</v>
      </c>
      <c r="K657" s="663" t="s">
        <v>2237</v>
      </c>
      <c r="L657" s="665">
        <v>83.890248038224328</v>
      </c>
      <c r="M657" s="665">
        <v>30</v>
      </c>
      <c r="N657" s="666">
        <v>2516.7074411467297</v>
      </c>
    </row>
    <row r="658" spans="1:14" ht="14.4" customHeight="1" x14ac:dyDescent="0.3">
      <c r="A658" s="661" t="s">
        <v>521</v>
      </c>
      <c r="B658" s="662" t="s">
        <v>2285</v>
      </c>
      <c r="C658" s="663" t="s">
        <v>537</v>
      </c>
      <c r="D658" s="664" t="s">
        <v>2289</v>
      </c>
      <c r="E658" s="663" t="s">
        <v>549</v>
      </c>
      <c r="F658" s="664" t="s">
        <v>2292</v>
      </c>
      <c r="G658" s="663" t="s">
        <v>602</v>
      </c>
      <c r="H658" s="663" t="s">
        <v>2238</v>
      </c>
      <c r="I658" s="663" t="s">
        <v>2239</v>
      </c>
      <c r="J658" s="663" t="s">
        <v>1740</v>
      </c>
      <c r="K658" s="663" t="s">
        <v>2240</v>
      </c>
      <c r="L658" s="665">
        <v>108.41000000000001</v>
      </c>
      <c r="M658" s="665">
        <v>13</v>
      </c>
      <c r="N658" s="666">
        <v>1409.3300000000002</v>
      </c>
    </row>
    <row r="659" spans="1:14" ht="14.4" customHeight="1" x14ac:dyDescent="0.3">
      <c r="A659" s="661" t="s">
        <v>521</v>
      </c>
      <c r="B659" s="662" t="s">
        <v>2285</v>
      </c>
      <c r="C659" s="663" t="s">
        <v>537</v>
      </c>
      <c r="D659" s="664" t="s">
        <v>2289</v>
      </c>
      <c r="E659" s="663" t="s">
        <v>549</v>
      </c>
      <c r="F659" s="664" t="s">
        <v>2292</v>
      </c>
      <c r="G659" s="663" t="s">
        <v>602</v>
      </c>
      <c r="H659" s="663" t="s">
        <v>1738</v>
      </c>
      <c r="I659" s="663" t="s">
        <v>1739</v>
      </c>
      <c r="J659" s="663" t="s">
        <v>1740</v>
      </c>
      <c r="K659" s="663" t="s">
        <v>1741</v>
      </c>
      <c r="L659" s="665">
        <v>448.92000000000007</v>
      </c>
      <c r="M659" s="665">
        <v>18</v>
      </c>
      <c r="N659" s="666">
        <v>8080.5600000000013</v>
      </c>
    </row>
    <row r="660" spans="1:14" ht="14.4" customHeight="1" x14ac:dyDescent="0.3">
      <c r="A660" s="661" t="s">
        <v>521</v>
      </c>
      <c r="B660" s="662" t="s">
        <v>2285</v>
      </c>
      <c r="C660" s="663" t="s">
        <v>537</v>
      </c>
      <c r="D660" s="664" t="s">
        <v>2289</v>
      </c>
      <c r="E660" s="663" t="s">
        <v>549</v>
      </c>
      <c r="F660" s="664" t="s">
        <v>2292</v>
      </c>
      <c r="G660" s="663" t="s">
        <v>602</v>
      </c>
      <c r="H660" s="663" t="s">
        <v>2241</v>
      </c>
      <c r="I660" s="663" t="s">
        <v>2242</v>
      </c>
      <c r="J660" s="663" t="s">
        <v>2243</v>
      </c>
      <c r="K660" s="663" t="s">
        <v>2244</v>
      </c>
      <c r="L660" s="665">
        <v>298.93</v>
      </c>
      <c r="M660" s="665">
        <v>4</v>
      </c>
      <c r="N660" s="666">
        <v>1195.72</v>
      </c>
    </row>
    <row r="661" spans="1:14" ht="14.4" customHeight="1" x14ac:dyDescent="0.3">
      <c r="A661" s="661" t="s">
        <v>521</v>
      </c>
      <c r="B661" s="662" t="s">
        <v>2285</v>
      </c>
      <c r="C661" s="663" t="s">
        <v>537</v>
      </c>
      <c r="D661" s="664" t="s">
        <v>2289</v>
      </c>
      <c r="E661" s="663" t="s">
        <v>549</v>
      </c>
      <c r="F661" s="664" t="s">
        <v>2292</v>
      </c>
      <c r="G661" s="663" t="s">
        <v>602</v>
      </c>
      <c r="H661" s="663" t="s">
        <v>2245</v>
      </c>
      <c r="I661" s="663" t="s">
        <v>2245</v>
      </c>
      <c r="J661" s="663" t="s">
        <v>2246</v>
      </c>
      <c r="K661" s="663" t="s">
        <v>2247</v>
      </c>
      <c r="L661" s="665">
        <v>2420</v>
      </c>
      <c r="M661" s="665">
        <v>212</v>
      </c>
      <c r="N661" s="666">
        <v>513040</v>
      </c>
    </row>
    <row r="662" spans="1:14" ht="14.4" customHeight="1" x14ac:dyDescent="0.3">
      <c r="A662" s="661" t="s">
        <v>521</v>
      </c>
      <c r="B662" s="662" t="s">
        <v>2285</v>
      </c>
      <c r="C662" s="663" t="s">
        <v>537</v>
      </c>
      <c r="D662" s="664" t="s">
        <v>2289</v>
      </c>
      <c r="E662" s="663" t="s">
        <v>549</v>
      </c>
      <c r="F662" s="664" t="s">
        <v>2292</v>
      </c>
      <c r="G662" s="663" t="s">
        <v>602</v>
      </c>
      <c r="H662" s="663" t="s">
        <v>2248</v>
      </c>
      <c r="I662" s="663" t="s">
        <v>2249</v>
      </c>
      <c r="J662" s="663" t="s">
        <v>2250</v>
      </c>
      <c r="K662" s="663" t="s">
        <v>2251</v>
      </c>
      <c r="L662" s="665">
        <v>524.66</v>
      </c>
      <c r="M662" s="665">
        <v>3</v>
      </c>
      <c r="N662" s="666">
        <v>1573.98</v>
      </c>
    </row>
    <row r="663" spans="1:14" ht="14.4" customHeight="1" x14ac:dyDescent="0.3">
      <c r="A663" s="661" t="s">
        <v>521</v>
      </c>
      <c r="B663" s="662" t="s">
        <v>2285</v>
      </c>
      <c r="C663" s="663" t="s">
        <v>537</v>
      </c>
      <c r="D663" s="664" t="s">
        <v>2289</v>
      </c>
      <c r="E663" s="663" t="s">
        <v>549</v>
      </c>
      <c r="F663" s="664" t="s">
        <v>2292</v>
      </c>
      <c r="G663" s="663" t="s">
        <v>602</v>
      </c>
      <c r="H663" s="663" t="s">
        <v>2252</v>
      </c>
      <c r="I663" s="663" t="s">
        <v>2252</v>
      </c>
      <c r="J663" s="663" t="s">
        <v>2253</v>
      </c>
      <c r="K663" s="663" t="s">
        <v>2254</v>
      </c>
      <c r="L663" s="665">
        <v>273.89999999999992</v>
      </c>
      <c r="M663" s="665">
        <v>24</v>
      </c>
      <c r="N663" s="666">
        <v>6573.5999999999985</v>
      </c>
    </row>
    <row r="664" spans="1:14" ht="14.4" customHeight="1" x14ac:dyDescent="0.3">
      <c r="A664" s="661" t="s">
        <v>521</v>
      </c>
      <c r="B664" s="662" t="s">
        <v>2285</v>
      </c>
      <c r="C664" s="663" t="s">
        <v>537</v>
      </c>
      <c r="D664" s="664" t="s">
        <v>2289</v>
      </c>
      <c r="E664" s="663" t="s">
        <v>549</v>
      </c>
      <c r="F664" s="664" t="s">
        <v>2292</v>
      </c>
      <c r="G664" s="663" t="s">
        <v>602</v>
      </c>
      <c r="H664" s="663" t="s">
        <v>2255</v>
      </c>
      <c r="I664" s="663" t="s">
        <v>2255</v>
      </c>
      <c r="J664" s="663" t="s">
        <v>2256</v>
      </c>
      <c r="K664" s="663" t="s">
        <v>2257</v>
      </c>
      <c r="L664" s="665">
        <v>57.698622109504441</v>
      </c>
      <c r="M664" s="665">
        <v>13</v>
      </c>
      <c r="N664" s="666">
        <v>750.08208742355771</v>
      </c>
    </row>
    <row r="665" spans="1:14" ht="14.4" customHeight="1" x14ac:dyDescent="0.3">
      <c r="A665" s="661" t="s">
        <v>521</v>
      </c>
      <c r="B665" s="662" t="s">
        <v>2285</v>
      </c>
      <c r="C665" s="663" t="s">
        <v>540</v>
      </c>
      <c r="D665" s="664" t="s">
        <v>2290</v>
      </c>
      <c r="E665" s="663" t="s">
        <v>549</v>
      </c>
      <c r="F665" s="664" t="s">
        <v>2292</v>
      </c>
      <c r="G665" s="663" t="s">
        <v>550</v>
      </c>
      <c r="H665" s="663" t="s">
        <v>639</v>
      </c>
      <c r="I665" s="663" t="s">
        <v>640</v>
      </c>
      <c r="J665" s="663" t="s">
        <v>641</v>
      </c>
      <c r="K665" s="663" t="s">
        <v>642</v>
      </c>
      <c r="L665" s="665">
        <v>87.03</v>
      </c>
      <c r="M665" s="665">
        <v>2</v>
      </c>
      <c r="N665" s="666">
        <v>174.06</v>
      </c>
    </row>
    <row r="666" spans="1:14" ht="14.4" customHeight="1" x14ac:dyDescent="0.3">
      <c r="A666" s="661" t="s">
        <v>521</v>
      </c>
      <c r="B666" s="662" t="s">
        <v>2285</v>
      </c>
      <c r="C666" s="663" t="s">
        <v>540</v>
      </c>
      <c r="D666" s="664" t="s">
        <v>2290</v>
      </c>
      <c r="E666" s="663" t="s">
        <v>549</v>
      </c>
      <c r="F666" s="664" t="s">
        <v>2292</v>
      </c>
      <c r="G666" s="663" t="s">
        <v>550</v>
      </c>
      <c r="H666" s="663" t="s">
        <v>555</v>
      </c>
      <c r="I666" s="663" t="s">
        <v>556</v>
      </c>
      <c r="J666" s="663" t="s">
        <v>557</v>
      </c>
      <c r="K666" s="663" t="s">
        <v>558</v>
      </c>
      <c r="L666" s="665">
        <v>167.60882449788784</v>
      </c>
      <c r="M666" s="665">
        <v>4</v>
      </c>
      <c r="N666" s="666">
        <v>670.43529799155135</v>
      </c>
    </row>
    <row r="667" spans="1:14" ht="14.4" customHeight="1" x14ac:dyDescent="0.3">
      <c r="A667" s="661" t="s">
        <v>521</v>
      </c>
      <c r="B667" s="662" t="s">
        <v>2285</v>
      </c>
      <c r="C667" s="663" t="s">
        <v>540</v>
      </c>
      <c r="D667" s="664" t="s">
        <v>2290</v>
      </c>
      <c r="E667" s="663" t="s">
        <v>549</v>
      </c>
      <c r="F667" s="664" t="s">
        <v>2292</v>
      </c>
      <c r="G667" s="663" t="s">
        <v>550</v>
      </c>
      <c r="H667" s="663" t="s">
        <v>662</v>
      </c>
      <c r="I667" s="663" t="s">
        <v>663</v>
      </c>
      <c r="J667" s="663" t="s">
        <v>664</v>
      </c>
      <c r="K667" s="663" t="s">
        <v>665</v>
      </c>
      <c r="L667" s="665">
        <v>78.24730761393252</v>
      </c>
      <c r="M667" s="665">
        <v>1</v>
      </c>
      <c r="N667" s="666">
        <v>78.24730761393252</v>
      </c>
    </row>
    <row r="668" spans="1:14" ht="14.4" customHeight="1" x14ac:dyDescent="0.3">
      <c r="A668" s="661" t="s">
        <v>521</v>
      </c>
      <c r="B668" s="662" t="s">
        <v>2285</v>
      </c>
      <c r="C668" s="663" t="s">
        <v>540</v>
      </c>
      <c r="D668" s="664" t="s">
        <v>2290</v>
      </c>
      <c r="E668" s="663" t="s">
        <v>549</v>
      </c>
      <c r="F668" s="664" t="s">
        <v>2292</v>
      </c>
      <c r="G668" s="663" t="s">
        <v>550</v>
      </c>
      <c r="H668" s="663" t="s">
        <v>682</v>
      </c>
      <c r="I668" s="663" t="s">
        <v>683</v>
      </c>
      <c r="J668" s="663" t="s">
        <v>684</v>
      </c>
      <c r="K668" s="663" t="s">
        <v>685</v>
      </c>
      <c r="L668" s="665">
        <v>27.75</v>
      </c>
      <c r="M668" s="665">
        <v>1</v>
      </c>
      <c r="N668" s="666">
        <v>27.75</v>
      </c>
    </row>
    <row r="669" spans="1:14" ht="14.4" customHeight="1" x14ac:dyDescent="0.3">
      <c r="A669" s="661" t="s">
        <v>521</v>
      </c>
      <c r="B669" s="662" t="s">
        <v>2285</v>
      </c>
      <c r="C669" s="663" t="s">
        <v>540</v>
      </c>
      <c r="D669" s="664" t="s">
        <v>2290</v>
      </c>
      <c r="E669" s="663" t="s">
        <v>549</v>
      </c>
      <c r="F669" s="664" t="s">
        <v>2292</v>
      </c>
      <c r="G669" s="663" t="s">
        <v>550</v>
      </c>
      <c r="H669" s="663" t="s">
        <v>559</v>
      </c>
      <c r="I669" s="663" t="s">
        <v>560</v>
      </c>
      <c r="J669" s="663" t="s">
        <v>561</v>
      </c>
      <c r="K669" s="663" t="s">
        <v>562</v>
      </c>
      <c r="L669" s="665">
        <v>56.880154639081915</v>
      </c>
      <c r="M669" s="665">
        <v>27</v>
      </c>
      <c r="N669" s="666">
        <v>1535.7641752552117</v>
      </c>
    </row>
    <row r="670" spans="1:14" ht="14.4" customHeight="1" x14ac:dyDescent="0.3">
      <c r="A670" s="661" t="s">
        <v>521</v>
      </c>
      <c r="B670" s="662" t="s">
        <v>2285</v>
      </c>
      <c r="C670" s="663" t="s">
        <v>540</v>
      </c>
      <c r="D670" s="664" t="s">
        <v>2290</v>
      </c>
      <c r="E670" s="663" t="s">
        <v>549</v>
      </c>
      <c r="F670" s="664" t="s">
        <v>2292</v>
      </c>
      <c r="G670" s="663" t="s">
        <v>550</v>
      </c>
      <c r="H670" s="663" t="s">
        <v>2266</v>
      </c>
      <c r="I670" s="663" t="s">
        <v>2267</v>
      </c>
      <c r="J670" s="663" t="s">
        <v>2268</v>
      </c>
      <c r="K670" s="663" t="s">
        <v>2269</v>
      </c>
      <c r="L670" s="665">
        <v>104.86852902683012</v>
      </c>
      <c r="M670" s="665">
        <v>3</v>
      </c>
      <c r="N670" s="666">
        <v>314.60558708049035</v>
      </c>
    </row>
    <row r="671" spans="1:14" ht="14.4" customHeight="1" x14ac:dyDescent="0.3">
      <c r="A671" s="661" t="s">
        <v>521</v>
      </c>
      <c r="B671" s="662" t="s">
        <v>2285</v>
      </c>
      <c r="C671" s="663" t="s">
        <v>540</v>
      </c>
      <c r="D671" s="664" t="s">
        <v>2290</v>
      </c>
      <c r="E671" s="663" t="s">
        <v>549</v>
      </c>
      <c r="F671" s="664" t="s">
        <v>2292</v>
      </c>
      <c r="G671" s="663" t="s">
        <v>550</v>
      </c>
      <c r="H671" s="663" t="s">
        <v>721</v>
      </c>
      <c r="I671" s="663" t="s">
        <v>722</v>
      </c>
      <c r="J671" s="663" t="s">
        <v>723</v>
      </c>
      <c r="K671" s="663" t="s">
        <v>724</v>
      </c>
      <c r="L671" s="665">
        <v>239.8</v>
      </c>
      <c r="M671" s="665">
        <v>1</v>
      </c>
      <c r="N671" s="666">
        <v>239.8</v>
      </c>
    </row>
    <row r="672" spans="1:14" ht="14.4" customHeight="1" x14ac:dyDescent="0.3">
      <c r="A672" s="661" t="s">
        <v>521</v>
      </c>
      <c r="B672" s="662" t="s">
        <v>2285</v>
      </c>
      <c r="C672" s="663" t="s">
        <v>540</v>
      </c>
      <c r="D672" s="664" t="s">
        <v>2290</v>
      </c>
      <c r="E672" s="663" t="s">
        <v>549</v>
      </c>
      <c r="F672" s="664" t="s">
        <v>2292</v>
      </c>
      <c r="G672" s="663" t="s">
        <v>550</v>
      </c>
      <c r="H672" s="663" t="s">
        <v>863</v>
      </c>
      <c r="I672" s="663" t="s">
        <v>864</v>
      </c>
      <c r="J672" s="663" t="s">
        <v>865</v>
      </c>
      <c r="K672" s="663" t="s">
        <v>866</v>
      </c>
      <c r="L672" s="665">
        <v>40.43</v>
      </c>
      <c r="M672" s="665">
        <v>1</v>
      </c>
      <c r="N672" s="666">
        <v>40.43</v>
      </c>
    </row>
    <row r="673" spans="1:14" ht="14.4" customHeight="1" x14ac:dyDescent="0.3">
      <c r="A673" s="661" t="s">
        <v>521</v>
      </c>
      <c r="B673" s="662" t="s">
        <v>2285</v>
      </c>
      <c r="C673" s="663" t="s">
        <v>540</v>
      </c>
      <c r="D673" s="664" t="s">
        <v>2290</v>
      </c>
      <c r="E673" s="663" t="s">
        <v>549</v>
      </c>
      <c r="F673" s="664" t="s">
        <v>2292</v>
      </c>
      <c r="G673" s="663" t="s">
        <v>550</v>
      </c>
      <c r="H673" s="663" t="s">
        <v>893</v>
      </c>
      <c r="I673" s="663" t="s">
        <v>594</v>
      </c>
      <c r="J673" s="663" t="s">
        <v>894</v>
      </c>
      <c r="K673" s="663"/>
      <c r="L673" s="665">
        <v>100.67999999999998</v>
      </c>
      <c r="M673" s="665">
        <v>1</v>
      </c>
      <c r="N673" s="666">
        <v>100.67999999999998</v>
      </c>
    </row>
    <row r="674" spans="1:14" ht="14.4" customHeight="1" x14ac:dyDescent="0.3">
      <c r="A674" s="661" t="s">
        <v>521</v>
      </c>
      <c r="B674" s="662" t="s">
        <v>2285</v>
      </c>
      <c r="C674" s="663" t="s">
        <v>540</v>
      </c>
      <c r="D674" s="664" t="s">
        <v>2290</v>
      </c>
      <c r="E674" s="663" t="s">
        <v>549</v>
      </c>
      <c r="F674" s="664" t="s">
        <v>2292</v>
      </c>
      <c r="G674" s="663" t="s">
        <v>550</v>
      </c>
      <c r="H674" s="663" t="s">
        <v>2258</v>
      </c>
      <c r="I674" s="663" t="s">
        <v>2259</v>
      </c>
      <c r="J674" s="663" t="s">
        <v>915</v>
      </c>
      <c r="K674" s="663" t="s">
        <v>2260</v>
      </c>
      <c r="L674" s="665">
        <v>87.57</v>
      </c>
      <c r="M674" s="665">
        <v>1</v>
      </c>
      <c r="N674" s="666">
        <v>87.57</v>
      </c>
    </row>
    <row r="675" spans="1:14" ht="14.4" customHeight="1" x14ac:dyDescent="0.3">
      <c r="A675" s="661" t="s">
        <v>521</v>
      </c>
      <c r="B675" s="662" t="s">
        <v>2285</v>
      </c>
      <c r="C675" s="663" t="s">
        <v>540</v>
      </c>
      <c r="D675" s="664" t="s">
        <v>2290</v>
      </c>
      <c r="E675" s="663" t="s">
        <v>549</v>
      </c>
      <c r="F675" s="664" t="s">
        <v>2292</v>
      </c>
      <c r="G675" s="663" t="s">
        <v>550</v>
      </c>
      <c r="H675" s="663" t="s">
        <v>570</v>
      </c>
      <c r="I675" s="663" t="s">
        <v>571</v>
      </c>
      <c r="J675" s="663" t="s">
        <v>572</v>
      </c>
      <c r="K675" s="663" t="s">
        <v>573</v>
      </c>
      <c r="L675" s="665">
        <v>1592.8000013481626</v>
      </c>
      <c r="M675" s="665">
        <v>23</v>
      </c>
      <c r="N675" s="666">
        <v>36634.400031007739</v>
      </c>
    </row>
    <row r="676" spans="1:14" ht="14.4" customHeight="1" x14ac:dyDescent="0.3">
      <c r="A676" s="661" t="s">
        <v>521</v>
      </c>
      <c r="B676" s="662" t="s">
        <v>2285</v>
      </c>
      <c r="C676" s="663" t="s">
        <v>540</v>
      </c>
      <c r="D676" s="664" t="s">
        <v>2290</v>
      </c>
      <c r="E676" s="663" t="s">
        <v>549</v>
      </c>
      <c r="F676" s="664" t="s">
        <v>2292</v>
      </c>
      <c r="G676" s="663" t="s">
        <v>550</v>
      </c>
      <c r="H676" s="663" t="s">
        <v>1123</v>
      </c>
      <c r="I676" s="663" t="s">
        <v>1124</v>
      </c>
      <c r="J676" s="663" t="s">
        <v>1125</v>
      </c>
      <c r="K676" s="663" t="s">
        <v>1126</v>
      </c>
      <c r="L676" s="665">
        <v>78.529999999999987</v>
      </c>
      <c r="M676" s="665">
        <v>1</v>
      </c>
      <c r="N676" s="666">
        <v>78.529999999999987</v>
      </c>
    </row>
    <row r="677" spans="1:14" ht="14.4" customHeight="1" x14ac:dyDescent="0.3">
      <c r="A677" s="661" t="s">
        <v>521</v>
      </c>
      <c r="B677" s="662" t="s">
        <v>2285</v>
      </c>
      <c r="C677" s="663" t="s">
        <v>540</v>
      </c>
      <c r="D677" s="664" t="s">
        <v>2290</v>
      </c>
      <c r="E677" s="663" t="s">
        <v>549</v>
      </c>
      <c r="F677" s="664" t="s">
        <v>2292</v>
      </c>
      <c r="G677" s="663" t="s">
        <v>550</v>
      </c>
      <c r="H677" s="663" t="s">
        <v>1147</v>
      </c>
      <c r="I677" s="663" t="s">
        <v>594</v>
      </c>
      <c r="J677" s="663" t="s">
        <v>1148</v>
      </c>
      <c r="K677" s="663"/>
      <c r="L677" s="665">
        <v>69.550000000000026</v>
      </c>
      <c r="M677" s="665">
        <v>1</v>
      </c>
      <c r="N677" s="666">
        <v>69.550000000000026</v>
      </c>
    </row>
    <row r="678" spans="1:14" ht="14.4" customHeight="1" x14ac:dyDescent="0.3">
      <c r="A678" s="661" t="s">
        <v>521</v>
      </c>
      <c r="B678" s="662" t="s">
        <v>2285</v>
      </c>
      <c r="C678" s="663" t="s">
        <v>540</v>
      </c>
      <c r="D678" s="664" t="s">
        <v>2290</v>
      </c>
      <c r="E678" s="663" t="s">
        <v>549</v>
      </c>
      <c r="F678" s="664" t="s">
        <v>2292</v>
      </c>
      <c r="G678" s="663" t="s">
        <v>550</v>
      </c>
      <c r="H678" s="663" t="s">
        <v>1154</v>
      </c>
      <c r="I678" s="663" t="s">
        <v>1155</v>
      </c>
      <c r="J678" s="663" t="s">
        <v>1156</v>
      </c>
      <c r="K678" s="663" t="s">
        <v>980</v>
      </c>
      <c r="L678" s="665">
        <v>57.940000000000026</v>
      </c>
      <c r="M678" s="665">
        <v>1</v>
      </c>
      <c r="N678" s="666">
        <v>57.940000000000026</v>
      </c>
    </row>
    <row r="679" spans="1:14" ht="14.4" customHeight="1" x14ac:dyDescent="0.3">
      <c r="A679" s="661" t="s">
        <v>521</v>
      </c>
      <c r="B679" s="662" t="s">
        <v>2285</v>
      </c>
      <c r="C679" s="663" t="s">
        <v>540</v>
      </c>
      <c r="D679" s="664" t="s">
        <v>2290</v>
      </c>
      <c r="E679" s="663" t="s">
        <v>549</v>
      </c>
      <c r="F679" s="664" t="s">
        <v>2292</v>
      </c>
      <c r="G679" s="663" t="s">
        <v>550</v>
      </c>
      <c r="H679" s="663" t="s">
        <v>574</v>
      </c>
      <c r="I679" s="663" t="s">
        <v>575</v>
      </c>
      <c r="J679" s="663" t="s">
        <v>576</v>
      </c>
      <c r="K679" s="663" t="s">
        <v>577</v>
      </c>
      <c r="L679" s="665">
        <v>535.89</v>
      </c>
      <c r="M679" s="665">
        <v>10</v>
      </c>
      <c r="N679" s="666">
        <v>5358.9</v>
      </c>
    </row>
    <row r="680" spans="1:14" ht="14.4" customHeight="1" x14ac:dyDescent="0.3">
      <c r="A680" s="661" t="s">
        <v>521</v>
      </c>
      <c r="B680" s="662" t="s">
        <v>2285</v>
      </c>
      <c r="C680" s="663" t="s">
        <v>540</v>
      </c>
      <c r="D680" s="664" t="s">
        <v>2290</v>
      </c>
      <c r="E680" s="663" t="s">
        <v>549</v>
      </c>
      <c r="F680" s="664" t="s">
        <v>2292</v>
      </c>
      <c r="G680" s="663" t="s">
        <v>550</v>
      </c>
      <c r="H680" s="663" t="s">
        <v>578</v>
      </c>
      <c r="I680" s="663" t="s">
        <v>579</v>
      </c>
      <c r="J680" s="663" t="s">
        <v>576</v>
      </c>
      <c r="K680" s="663" t="s">
        <v>580</v>
      </c>
      <c r="L680" s="665">
        <v>312.84000000000003</v>
      </c>
      <c r="M680" s="665">
        <v>5</v>
      </c>
      <c r="N680" s="666">
        <v>1564.2000000000003</v>
      </c>
    </row>
    <row r="681" spans="1:14" ht="14.4" customHeight="1" x14ac:dyDescent="0.3">
      <c r="A681" s="661" t="s">
        <v>521</v>
      </c>
      <c r="B681" s="662" t="s">
        <v>2285</v>
      </c>
      <c r="C681" s="663" t="s">
        <v>540</v>
      </c>
      <c r="D681" s="664" t="s">
        <v>2290</v>
      </c>
      <c r="E681" s="663" t="s">
        <v>549</v>
      </c>
      <c r="F681" s="664" t="s">
        <v>2292</v>
      </c>
      <c r="G681" s="663" t="s">
        <v>550</v>
      </c>
      <c r="H681" s="663" t="s">
        <v>1169</v>
      </c>
      <c r="I681" s="663" t="s">
        <v>1170</v>
      </c>
      <c r="J681" s="663" t="s">
        <v>576</v>
      </c>
      <c r="K681" s="663" t="s">
        <v>1171</v>
      </c>
      <c r="L681" s="665">
        <v>252.06616110250644</v>
      </c>
      <c r="M681" s="665">
        <v>25</v>
      </c>
      <c r="N681" s="666">
        <v>6301.6540275626612</v>
      </c>
    </row>
    <row r="682" spans="1:14" ht="14.4" customHeight="1" x14ac:dyDescent="0.3">
      <c r="A682" s="661" t="s">
        <v>521</v>
      </c>
      <c r="B682" s="662" t="s">
        <v>2285</v>
      </c>
      <c r="C682" s="663" t="s">
        <v>540</v>
      </c>
      <c r="D682" s="664" t="s">
        <v>2290</v>
      </c>
      <c r="E682" s="663" t="s">
        <v>549</v>
      </c>
      <c r="F682" s="664" t="s">
        <v>2292</v>
      </c>
      <c r="G682" s="663" t="s">
        <v>550</v>
      </c>
      <c r="H682" s="663" t="s">
        <v>581</v>
      </c>
      <c r="I682" s="663" t="s">
        <v>582</v>
      </c>
      <c r="J682" s="663" t="s">
        <v>583</v>
      </c>
      <c r="K682" s="663" t="s">
        <v>584</v>
      </c>
      <c r="L682" s="665">
        <v>47.86888888888889</v>
      </c>
      <c r="M682" s="665">
        <v>18</v>
      </c>
      <c r="N682" s="666">
        <v>861.64</v>
      </c>
    </row>
    <row r="683" spans="1:14" ht="14.4" customHeight="1" x14ac:dyDescent="0.3">
      <c r="A683" s="661" t="s">
        <v>521</v>
      </c>
      <c r="B683" s="662" t="s">
        <v>2285</v>
      </c>
      <c r="C683" s="663" t="s">
        <v>540</v>
      </c>
      <c r="D683" s="664" t="s">
        <v>2290</v>
      </c>
      <c r="E683" s="663" t="s">
        <v>549</v>
      </c>
      <c r="F683" s="664" t="s">
        <v>2292</v>
      </c>
      <c r="G683" s="663" t="s">
        <v>550</v>
      </c>
      <c r="H683" s="663" t="s">
        <v>1240</v>
      </c>
      <c r="I683" s="663" t="s">
        <v>1241</v>
      </c>
      <c r="J683" s="663" t="s">
        <v>1242</v>
      </c>
      <c r="K683" s="663" t="s">
        <v>1243</v>
      </c>
      <c r="L683" s="665">
        <v>112.49980269388614</v>
      </c>
      <c r="M683" s="665">
        <v>130</v>
      </c>
      <c r="N683" s="666">
        <v>14624.974350205199</v>
      </c>
    </row>
    <row r="684" spans="1:14" ht="14.4" customHeight="1" x14ac:dyDescent="0.3">
      <c r="A684" s="661" t="s">
        <v>521</v>
      </c>
      <c r="B684" s="662" t="s">
        <v>2285</v>
      </c>
      <c r="C684" s="663" t="s">
        <v>540</v>
      </c>
      <c r="D684" s="664" t="s">
        <v>2290</v>
      </c>
      <c r="E684" s="663" t="s">
        <v>549</v>
      </c>
      <c r="F684" s="664" t="s">
        <v>2292</v>
      </c>
      <c r="G684" s="663" t="s">
        <v>550</v>
      </c>
      <c r="H684" s="663" t="s">
        <v>1244</v>
      </c>
      <c r="I684" s="663" t="s">
        <v>1245</v>
      </c>
      <c r="J684" s="663" t="s">
        <v>1246</v>
      </c>
      <c r="K684" s="663" t="s">
        <v>1247</v>
      </c>
      <c r="L684" s="665">
        <v>105.02926018808776</v>
      </c>
      <c r="M684" s="665">
        <v>11</v>
      </c>
      <c r="N684" s="666">
        <v>1155.3218620689654</v>
      </c>
    </row>
    <row r="685" spans="1:14" ht="14.4" customHeight="1" x14ac:dyDescent="0.3">
      <c r="A685" s="661" t="s">
        <v>521</v>
      </c>
      <c r="B685" s="662" t="s">
        <v>2285</v>
      </c>
      <c r="C685" s="663" t="s">
        <v>540</v>
      </c>
      <c r="D685" s="664" t="s">
        <v>2290</v>
      </c>
      <c r="E685" s="663" t="s">
        <v>549</v>
      </c>
      <c r="F685" s="664" t="s">
        <v>2292</v>
      </c>
      <c r="G685" s="663" t="s">
        <v>550</v>
      </c>
      <c r="H685" s="663" t="s">
        <v>2270</v>
      </c>
      <c r="I685" s="663" t="s">
        <v>2271</v>
      </c>
      <c r="J685" s="663" t="s">
        <v>2272</v>
      </c>
      <c r="K685" s="663" t="s">
        <v>2273</v>
      </c>
      <c r="L685" s="665">
        <v>50.790000000000013</v>
      </c>
      <c r="M685" s="665">
        <v>1</v>
      </c>
      <c r="N685" s="666">
        <v>50.790000000000013</v>
      </c>
    </row>
    <row r="686" spans="1:14" ht="14.4" customHeight="1" x14ac:dyDescent="0.3">
      <c r="A686" s="661" t="s">
        <v>521</v>
      </c>
      <c r="B686" s="662" t="s">
        <v>2285</v>
      </c>
      <c r="C686" s="663" t="s">
        <v>540</v>
      </c>
      <c r="D686" s="664" t="s">
        <v>2290</v>
      </c>
      <c r="E686" s="663" t="s">
        <v>549</v>
      </c>
      <c r="F686" s="664" t="s">
        <v>2292</v>
      </c>
      <c r="G686" s="663" t="s">
        <v>550</v>
      </c>
      <c r="H686" s="663" t="s">
        <v>585</v>
      </c>
      <c r="I686" s="663" t="s">
        <v>586</v>
      </c>
      <c r="J686" s="663" t="s">
        <v>587</v>
      </c>
      <c r="K686" s="663" t="s">
        <v>588</v>
      </c>
      <c r="L686" s="665">
        <v>52.270097645176449</v>
      </c>
      <c r="M686" s="665">
        <v>2</v>
      </c>
      <c r="N686" s="666">
        <v>104.5401952903529</v>
      </c>
    </row>
    <row r="687" spans="1:14" ht="14.4" customHeight="1" x14ac:dyDescent="0.3">
      <c r="A687" s="661" t="s">
        <v>521</v>
      </c>
      <c r="B687" s="662" t="s">
        <v>2285</v>
      </c>
      <c r="C687" s="663" t="s">
        <v>540</v>
      </c>
      <c r="D687" s="664" t="s">
        <v>2290</v>
      </c>
      <c r="E687" s="663" t="s">
        <v>549</v>
      </c>
      <c r="F687" s="664" t="s">
        <v>2292</v>
      </c>
      <c r="G687" s="663" t="s">
        <v>550</v>
      </c>
      <c r="H687" s="663" t="s">
        <v>1349</v>
      </c>
      <c r="I687" s="663" t="s">
        <v>1350</v>
      </c>
      <c r="J687" s="663" t="s">
        <v>1351</v>
      </c>
      <c r="K687" s="663" t="s">
        <v>1352</v>
      </c>
      <c r="L687" s="665">
        <v>325.15986729809845</v>
      </c>
      <c r="M687" s="665">
        <v>32</v>
      </c>
      <c r="N687" s="666">
        <v>10405.11575353915</v>
      </c>
    </row>
    <row r="688" spans="1:14" ht="14.4" customHeight="1" x14ac:dyDescent="0.3">
      <c r="A688" s="661" t="s">
        <v>521</v>
      </c>
      <c r="B688" s="662" t="s">
        <v>2285</v>
      </c>
      <c r="C688" s="663" t="s">
        <v>540</v>
      </c>
      <c r="D688" s="664" t="s">
        <v>2290</v>
      </c>
      <c r="E688" s="663" t="s">
        <v>549</v>
      </c>
      <c r="F688" s="664" t="s">
        <v>2292</v>
      </c>
      <c r="G688" s="663" t="s">
        <v>550</v>
      </c>
      <c r="H688" s="663" t="s">
        <v>589</v>
      </c>
      <c r="I688" s="663" t="s">
        <v>590</v>
      </c>
      <c r="J688" s="663" t="s">
        <v>591</v>
      </c>
      <c r="K688" s="663" t="s">
        <v>592</v>
      </c>
      <c r="L688" s="665">
        <v>275.30998049215833</v>
      </c>
      <c r="M688" s="665">
        <v>5</v>
      </c>
      <c r="N688" s="666">
        <v>1376.5499024607916</v>
      </c>
    </row>
    <row r="689" spans="1:14" ht="14.4" customHeight="1" x14ac:dyDescent="0.3">
      <c r="A689" s="661" t="s">
        <v>521</v>
      </c>
      <c r="B689" s="662" t="s">
        <v>2285</v>
      </c>
      <c r="C689" s="663" t="s">
        <v>540</v>
      </c>
      <c r="D689" s="664" t="s">
        <v>2290</v>
      </c>
      <c r="E689" s="663" t="s">
        <v>549</v>
      </c>
      <c r="F689" s="664" t="s">
        <v>2292</v>
      </c>
      <c r="G689" s="663" t="s">
        <v>550</v>
      </c>
      <c r="H689" s="663" t="s">
        <v>1391</v>
      </c>
      <c r="I689" s="663" t="s">
        <v>1392</v>
      </c>
      <c r="J689" s="663" t="s">
        <v>1393</v>
      </c>
      <c r="K689" s="663" t="s">
        <v>1394</v>
      </c>
      <c r="L689" s="665">
        <v>581.77378873338932</v>
      </c>
      <c r="M689" s="665">
        <v>3</v>
      </c>
      <c r="N689" s="666">
        <v>1745.3213662001681</v>
      </c>
    </row>
    <row r="690" spans="1:14" ht="14.4" customHeight="1" x14ac:dyDescent="0.3">
      <c r="A690" s="661" t="s">
        <v>521</v>
      </c>
      <c r="B690" s="662" t="s">
        <v>2285</v>
      </c>
      <c r="C690" s="663" t="s">
        <v>540</v>
      </c>
      <c r="D690" s="664" t="s">
        <v>2290</v>
      </c>
      <c r="E690" s="663" t="s">
        <v>549</v>
      </c>
      <c r="F690" s="664" t="s">
        <v>2292</v>
      </c>
      <c r="G690" s="663" t="s">
        <v>550</v>
      </c>
      <c r="H690" s="663" t="s">
        <v>1455</v>
      </c>
      <c r="I690" s="663" t="s">
        <v>1455</v>
      </c>
      <c r="J690" s="663" t="s">
        <v>1456</v>
      </c>
      <c r="K690" s="663" t="s">
        <v>1171</v>
      </c>
      <c r="L690" s="665">
        <v>394.14473991814924</v>
      </c>
      <c r="M690" s="665">
        <v>18</v>
      </c>
      <c r="N690" s="666">
        <v>7094.6053185266865</v>
      </c>
    </row>
    <row r="691" spans="1:14" ht="14.4" customHeight="1" x14ac:dyDescent="0.3">
      <c r="A691" s="661" t="s">
        <v>521</v>
      </c>
      <c r="B691" s="662" t="s">
        <v>2285</v>
      </c>
      <c r="C691" s="663" t="s">
        <v>540</v>
      </c>
      <c r="D691" s="664" t="s">
        <v>2290</v>
      </c>
      <c r="E691" s="663" t="s">
        <v>549</v>
      </c>
      <c r="F691" s="664" t="s">
        <v>2292</v>
      </c>
      <c r="G691" s="663" t="s">
        <v>550</v>
      </c>
      <c r="H691" s="663" t="s">
        <v>2191</v>
      </c>
      <c r="I691" s="663" t="s">
        <v>594</v>
      </c>
      <c r="J691" s="663" t="s">
        <v>2192</v>
      </c>
      <c r="K691" s="663"/>
      <c r="L691" s="665">
        <v>58.180000000000028</v>
      </c>
      <c r="M691" s="665">
        <v>2</v>
      </c>
      <c r="N691" s="666">
        <v>116.36000000000006</v>
      </c>
    </row>
    <row r="692" spans="1:14" ht="14.4" customHeight="1" x14ac:dyDescent="0.3">
      <c r="A692" s="661" t="s">
        <v>521</v>
      </c>
      <c r="B692" s="662" t="s">
        <v>2285</v>
      </c>
      <c r="C692" s="663" t="s">
        <v>540</v>
      </c>
      <c r="D692" s="664" t="s">
        <v>2290</v>
      </c>
      <c r="E692" s="663" t="s">
        <v>549</v>
      </c>
      <c r="F692" s="664" t="s">
        <v>2292</v>
      </c>
      <c r="G692" s="663" t="s">
        <v>550</v>
      </c>
      <c r="H692" s="663" t="s">
        <v>1525</v>
      </c>
      <c r="I692" s="663" t="s">
        <v>594</v>
      </c>
      <c r="J692" s="663" t="s">
        <v>1526</v>
      </c>
      <c r="K692" s="663"/>
      <c r="L692" s="665">
        <v>71.830000000000013</v>
      </c>
      <c r="M692" s="665">
        <v>1</v>
      </c>
      <c r="N692" s="666">
        <v>71.830000000000013</v>
      </c>
    </row>
    <row r="693" spans="1:14" ht="14.4" customHeight="1" x14ac:dyDescent="0.3">
      <c r="A693" s="661" t="s">
        <v>521</v>
      </c>
      <c r="B693" s="662" t="s">
        <v>2285</v>
      </c>
      <c r="C693" s="663" t="s">
        <v>540</v>
      </c>
      <c r="D693" s="664" t="s">
        <v>2290</v>
      </c>
      <c r="E693" s="663" t="s">
        <v>549</v>
      </c>
      <c r="F693" s="664" t="s">
        <v>2292</v>
      </c>
      <c r="G693" s="663" t="s">
        <v>550</v>
      </c>
      <c r="H693" s="663" t="s">
        <v>1550</v>
      </c>
      <c r="I693" s="663" t="s">
        <v>1550</v>
      </c>
      <c r="J693" s="663" t="s">
        <v>1551</v>
      </c>
      <c r="K693" s="663" t="s">
        <v>1552</v>
      </c>
      <c r="L693" s="665">
        <v>199.98</v>
      </c>
      <c r="M693" s="665">
        <v>1</v>
      </c>
      <c r="N693" s="666">
        <v>199.98</v>
      </c>
    </row>
    <row r="694" spans="1:14" ht="14.4" customHeight="1" x14ac:dyDescent="0.3">
      <c r="A694" s="661" t="s">
        <v>521</v>
      </c>
      <c r="B694" s="662" t="s">
        <v>2285</v>
      </c>
      <c r="C694" s="663" t="s">
        <v>540</v>
      </c>
      <c r="D694" s="664" t="s">
        <v>2290</v>
      </c>
      <c r="E694" s="663" t="s">
        <v>549</v>
      </c>
      <c r="F694" s="664" t="s">
        <v>2292</v>
      </c>
      <c r="G694" s="663" t="s">
        <v>550</v>
      </c>
      <c r="H694" s="663" t="s">
        <v>2208</v>
      </c>
      <c r="I694" s="663" t="s">
        <v>2208</v>
      </c>
      <c r="J694" s="663" t="s">
        <v>2209</v>
      </c>
      <c r="K694" s="663" t="s">
        <v>2210</v>
      </c>
      <c r="L694" s="665">
        <v>264.98999749755501</v>
      </c>
      <c r="M694" s="665">
        <v>8</v>
      </c>
      <c r="N694" s="666">
        <v>2119.9199799804401</v>
      </c>
    </row>
    <row r="695" spans="1:14" ht="14.4" customHeight="1" x14ac:dyDescent="0.3">
      <c r="A695" s="661" t="s">
        <v>521</v>
      </c>
      <c r="B695" s="662" t="s">
        <v>2285</v>
      </c>
      <c r="C695" s="663" t="s">
        <v>540</v>
      </c>
      <c r="D695" s="664" t="s">
        <v>2290</v>
      </c>
      <c r="E695" s="663" t="s">
        <v>549</v>
      </c>
      <c r="F695" s="664" t="s">
        <v>2292</v>
      </c>
      <c r="G695" s="663" t="s">
        <v>550</v>
      </c>
      <c r="H695" s="663" t="s">
        <v>599</v>
      </c>
      <c r="I695" s="663" t="s">
        <v>599</v>
      </c>
      <c r="J695" s="663" t="s">
        <v>600</v>
      </c>
      <c r="K695" s="663" t="s">
        <v>601</v>
      </c>
      <c r="L695" s="665">
        <v>264</v>
      </c>
      <c r="M695" s="665">
        <v>9</v>
      </c>
      <c r="N695" s="666">
        <v>2376</v>
      </c>
    </row>
    <row r="696" spans="1:14" ht="14.4" customHeight="1" x14ac:dyDescent="0.3">
      <c r="A696" s="661" t="s">
        <v>521</v>
      </c>
      <c r="B696" s="662" t="s">
        <v>2285</v>
      </c>
      <c r="C696" s="663" t="s">
        <v>540</v>
      </c>
      <c r="D696" s="664" t="s">
        <v>2290</v>
      </c>
      <c r="E696" s="663" t="s">
        <v>549</v>
      </c>
      <c r="F696" s="664" t="s">
        <v>2292</v>
      </c>
      <c r="G696" s="663" t="s">
        <v>602</v>
      </c>
      <c r="H696" s="663" t="s">
        <v>2274</v>
      </c>
      <c r="I696" s="663" t="s">
        <v>2275</v>
      </c>
      <c r="J696" s="663" t="s">
        <v>2276</v>
      </c>
      <c r="K696" s="663" t="s">
        <v>2277</v>
      </c>
      <c r="L696" s="665">
        <v>75.91893509790161</v>
      </c>
      <c r="M696" s="665">
        <v>1</v>
      </c>
      <c r="N696" s="666">
        <v>75.91893509790161</v>
      </c>
    </row>
    <row r="697" spans="1:14" ht="14.4" customHeight="1" x14ac:dyDescent="0.3">
      <c r="A697" s="661" t="s">
        <v>521</v>
      </c>
      <c r="B697" s="662" t="s">
        <v>2285</v>
      </c>
      <c r="C697" s="663" t="s">
        <v>540</v>
      </c>
      <c r="D697" s="664" t="s">
        <v>2290</v>
      </c>
      <c r="E697" s="663" t="s">
        <v>549</v>
      </c>
      <c r="F697" s="664" t="s">
        <v>2292</v>
      </c>
      <c r="G697" s="663" t="s">
        <v>602</v>
      </c>
      <c r="H697" s="663" t="s">
        <v>2219</v>
      </c>
      <c r="I697" s="663" t="s">
        <v>2220</v>
      </c>
      <c r="J697" s="663" t="s">
        <v>2221</v>
      </c>
      <c r="K697" s="663" t="s">
        <v>2222</v>
      </c>
      <c r="L697" s="665">
        <v>46.989999999999995</v>
      </c>
      <c r="M697" s="665">
        <v>2</v>
      </c>
      <c r="N697" s="666">
        <v>93.97999999999999</v>
      </c>
    </row>
    <row r="698" spans="1:14" ht="14.4" customHeight="1" x14ac:dyDescent="0.3">
      <c r="A698" s="661" t="s">
        <v>521</v>
      </c>
      <c r="B698" s="662" t="s">
        <v>2285</v>
      </c>
      <c r="C698" s="663" t="s">
        <v>540</v>
      </c>
      <c r="D698" s="664" t="s">
        <v>2290</v>
      </c>
      <c r="E698" s="663" t="s">
        <v>549</v>
      </c>
      <c r="F698" s="664" t="s">
        <v>2292</v>
      </c>
      <c r="G698" s="663" t="s">
        <v>602</v>
      </c>
      <c r="H698" s="663" t="s">
        <v>2255</v>
      </c>
      <c r="I698" s="663" t="s">
        <v>2255</v>
      </c>
      <c r="J698" s="663" t="s">
        <v>2256</v>
      </c>
      <c r="K698" s="663" t="s">
        <v>2257</v>
      </c>
      <c r="L698" s="665">
        <v>57.698750000000004</v>
      </c>
      <c r="M698" s="665">
        <v>8</v>
      </c>
      <c r="N698" s="666">
        <v>461.59000000000003</v>
      </c>
    </row>
    <row r="699" spans="1:14" ht="14.4" customHeight="1" x14ac:dyDescent="0.3">
      <c r="A699" s="661" t="s">
        <v>521</v>
      </c>
      <c r="B699" s="662" t="s">
        <v>2285</v>
      </c>
      <c r="C699" s="663" t="s">
        <v>543</v>
      </c>
      <c r="D699" s="664" t="s">
        <v>2291</v>
      </c>
      <c r="E699" s="663" t="s">
        <v>549</v>
      </c>
      <c r="F699" s="664" t="s">
        <v>2292</v>
      </c>
      <c r="G699" s="663"/>
      <c r="H699" s="663" t="s">
        <v>619</v>
      </c>
      <c r="I699" s="663" t="s">
        <v>620</v>
      </c>
      <c r="J699" s="663" t="s">
        <v>621</v>
      </c>
      <c r="K699" s="663" t="s">
        <v>622</v>
      </c>
      <c r="L699" s="665">
        <v>150.03</v>
      </c>
      <c r="M699" s="665">
        <v>1</v>
      </c>
      <c r="N699" s="666">
        <v>150.03</v>
      </c>
    </row>
    <row r="700" spans="1:14" ht="14.4" customHeight="1" x14ac:dyDescent="0.3">
      <c r="A700" s="661" t="s">
        <v>521</v>
      </c>
      <c r="B700" s="662" t="s">
        <v>2285</v>
      </c>
      <c r="C700" s="663" t="s">
        <v>543</v>
      </c>
      <c r="D700" s="664" t="s">
        <v>2291</v>
      </c>
      <c r="E700" s="663" t="s">
        <v>549</v>
      </c>
      <c r="F700" s="664" t="s">
        <v>2292</v>
      </c>
      <c r="G700" s="663"/>
      <c r="H700" s="663" t="s">
        <v>2278</v>
      </c>
      <c r="I700" s="663" t="s">
        <v>2279</v>
      </c>
      <c r="J700" s="663" t="s">
        <v>2280</v>
      </c>
      <c r="K700" s="663" t="s">
        <v>2281</v>
      </c>
      <c r="L700" s="665">
        <v>3553.2200000000003</v>
      </c>
      <c r="M700" s="665">
        <v>57</v>
      </c>
      <c r="N700" s="666">
        <v>202533.54</v>
      </c>
    </row>
    <row r="701" spans="1:14" ht="14.4" customHeight="1" x14ac:dyDescent="0.3">
      <c r="A701" s="661" t="s">
        <v>521</v>
      </c>
      <c r="B701" s="662" t="s">
        <v>2285</v>
      </c>
      <c r="C701" s="663" t="s">
        <v>543</v>
      </c>
      <c r="D701" s="664" t="s">
        <v>2291</v>
      </c>
      <c r="E701" s="663" t="s">
        <v>549</v>
      </c>
      <c r="F701" s="664" t="s">
        <v>2292</v>
      </c>
      <c r="G701" s="663" t="s">
        <v>550</v>
      </c>
      <c r="H701" s="663" t="s">
        <v>639</v>
      </c>
      <c r="I701" s="663" t="s">
        <v>640</v>
      </c>
      <c r="J701" s="663" t="s">
        <v>641</v>
      </c>
      <c r="K701" s="663" t="s">
        <v>642</v>
      </c>
      <c r="L701" s="665">
        <v>87.029999999999987</v>
      </c>
      <c r="M701" s="665">
        <v>4</v>
      </c>
      <c r="N701" s="666">
        <v>348.11999999999995</v>
      </c>
    </row>
    <row r="702" spans="1:14" ht="14.4" customHeight="1" x14ac:dyDescent="0.3">
      <c r="A702" s="661" t="s">
        <v>521</v>
      </c>
      <c r="B702" s="662" t="s">
        <v>2285</v>
      </c>
      <c r="C702" s="663" t="s">
        <v>543</v>
      </c>
      <c r="D702" s="664" t="s">
        <v>2291</v>
      </c>
      <c r="E702" s="663" t="s">
        <v>549</v>
      </c>
      <c r="F702" s="664" t="s">
        <v>2292</v>
      </c>
      <c r="G702" s="663" t="s">
        <v>550</v>
      </c>
      <c r="H702" s="663" t="s">
        <v>555</v>
      </c>
      <c r="I702" s="663" t="s">
        <v>556</v>
      </c>
      <c r="J702" s="663" t="s">
        <v>557</v>
      </c>
      <c r="K702" s="663" t="s">
        <v>558</v>
      </c>
      <c r="L702" s="665">
        <v>167.61</v>
      </c>
      <c r="M702" s="665">
        <v>6</v>
      </c>
      <c r="N702" s="666">
        <v>1005.6600000000001</v>
      </c>
    </row>
    <row r="703" spans="1:14" ht="14.4" customHeight="1" x14ac:dyDescent="0.3">
      <c r="A703" s="661" t="s">
        <v>521</v>
      </c>
      <c r="B703" s="662" t="s">
        <v>2285</v>
      </c>
      <c r="C703" s="663" t="s">
        <v>543</v>
      </c>
      <c r="D703" s="664" t="s">
        <v>2291</v>
      </c>
      <c r="E703" s="663" t="s">
        <v>549</v>
      </c>
      <c r="F703" s="664" t="s">
        <v>2292</v>
      </c>
      <c r="G703" s="663" t="s">
        <v>550</v>
      </c>
      <c r="H703" s="663" t="s">
        <v>650</v>
      </c>
      <c r="I703" s="663" t="s">
        <v>651</v>
      </c>
      <c r="J703" s="663" t="s">
        <v>652</v>
      </c>
      <c r="K703" s="663" t="s">
        <v>653</v>
      </c>
      <c r="L703" s="665">
        <v>64.540008602915364</v>
      </c>
      <c r="M703" s="665">
        <v>24</v>
      </c>
      <c r="N703" s="666">
        <v>1548.9602064699689</v>
      </c>
    </row>
    <row r="704" spans="1:14" ht="14.4" customHeight="1" x14ac:dyDescent="0.3">
      <c r="A704" s="661" t="s">
        <v>521</v>
      </c>
      <c r="B704" s="662" t="s">
        <v>2285</v>
      </c>
      <c r="C704" s="663" t="s">
        <v>543</v>
      </c>
      <c r="D704" s="664" t="s">
        <v>2291</v>
      </c>
      <c r="E704" s="663" t="s">
        <v>549</v>
      </c>
      <c r="F704" s="664" t="s">
        <v>2292</v>
      </c>
      <c r="G704" s="663" t="s">
        <v>550</v>
      </c>
      <c r="H704" s="663" t="s">
        <v>559</v>
      </c>
      <c r="I704" s="663" t="s">
        <v>560</v>
      </c>
      <c r="J704" s="663" t="s">
        <v>561</v>
      </c>
      <c r="K704" s="663" t="s">
        <v>562</v>
      </c>
      <c r="L704" s="665">
        <v>56.880254965731005</v>
      </c>
      <c r="M704" s="665">
        <v>23</v>
      </c>
      <c r="N704" s="666">
        <v>1308.2458642118131</v>
      </c>
    </row>
    <row r="705" spans="1:14" ht="14.4" customHeight="1" x14ac:dyDescent="0.3">
      <c r="A705" s="661" t="s">
        <v>521</v>
      </c>
      <c r="B705" s="662" t="s">
        <v>2285</v>
      </c>
      <c r="C705" s="663" t="s">
        <v>543</v>
      </c>
      <c r="D705" s="664" t="s">
        <v>2291</v>
      </c>
      <c r="E705" s="663" t="s">
        <v>549</v>
      </c>
      <c r="F705" s="664" t="s">
        <v>2292</v>
      </c>
      <c r="G705" s="663" t="s">
        <v>550</v>
      </c>
      <c r="H705" s="663" t="s">
        <v>566</v>
      </c>
      <c r="I705" s="663" t="s">
        <v>567</v>
      </c>
      <c r="J705" s="663" t="s">
        <v>568</v>
      </c>
      <c r="K705" s="663" t="s">
        <v>569</v>
      </c>
      <c r="L705" s="665">
        <v>60.669773960652698</v>
      </c>
      <c r="M705" s="665">
        <v>15</v>
      </c>
      <c r="N705" s="666">
        <v>910.04660940979045</v>
      </c>
    </row>
    <row r="706" spans="1:14" ht="14.4" customHeight="1" x14ac:dyDescent="0.3">
      <c r="A706" s="661" t="s">
        <v>521</v>
      </c>
      <c r="B706" s="662" t="s">
        <v>2285</v>
      </c>
      <c r="C706" s="663" t="s">
        <v>543</v>
      </c>
      <c r="D706" s="664" t="s">
        <v>2291</v>
      </c>
      <c r="E706" s="663" t="s">
        <v>549</v>
      </c>
      <c r="F706" s="664" t="s">
        <v>2292</v>
      </c>
      <c r="G706" s="663" t="s">
        <v>550</v>
      </c>
      <c r="H706" s="663" t="s">
        <v>974</v>
      </c>
      <c r="I706" s="663" t="s">
        <v>975</v>
      </c>
      <c r="J706" s="663" t="s">
        <v>976</v>
      </c>
      <c r="K706" s="663" t="s">
        <v>642</v>
      </c>
      <c r="L706" s="665">
        <v>125.70000000000006</v>
      </c>
      <c r="M706" s="665">
        <v>2</v>
      </c>
      <c r="N706" s="666">
        <v>251.40000000000012</v>
      </c>
    </row>
    <row r="707" spans="1:14" ht="14.4" customHeight="1" x14ac:dyDescent="0.3">
      <c r="A707" s="661" t="s">
        <v>521</v>
      </c>
      <c r="B707" s="662" t="s">
        <v>2285</v>
      </c>
      <c r="C707" s="663" t="s">
        <v>543</v>
      </c>
      <c r="D707" s="664" t="s">
        <v>2291</v>
      </c>
      <c r="E707" s="663" t="s">
        <v>549</v>
      </c>
      <c r="F707" s="664" t="s">
        <v>2292</v>
      </c>
      <c r="G707" s="663" t="s">
        <v>550</v>
      </c>
      <c r="H707" s="663" t="s">
        <v>977</v>
      </c>
      <c r="I707" s="663" t="s">
        <v>978</v>
      </c>
      <c r="J707" s="663" t="s">
        <v>979</v>
      </c>
      <c r="K707" s="663" t="s">
        <v>980</v>
      </c>
      <c r="L707" s="665">
        <v>60.279999999999973</v>
      </c>
      <c r="M707" s="665">
        <v>2</v>
      </c>
      <c r="N707" s="666">
        <v>120.55999999999995</v>
      </c>
    </row>
    <row r="708" spans="1:14" ht="14.4" customHeight="1" x14ac:dyDescent="0.3">
      <c r="A708" s="661" t="s">
        <v>521</v>
      </c>
      <c r="B708" s="662" t="s">
        <v>2285</v>
      </c>
      <c r="C708" s="663" t="s">
        <v>543</v>
      </c>
      <c r="D708" s="664" t="s">
        <v>2291</v>
      </c>
      <c r="E708" s="663" t="s">
        <v>549</v>
      </c>
      <c r="F708" s="664" t="s">
        <v>2292</v>
      </c>
      <c r="G708" s="663" t="s">
        <v>550</v>
      </c>
      <c r="H708" s="663" t="s">
        <v>1101</v>
      </c>
      <c r="I708" s="663" t="s">
        <v>1102</v>
      </c>
      <c r="J708" s="663" t="s">
        <v>1103</v>
      </c>
      <c r="K708" s="663" t="s">
        <v>669</v>
      </c>
      <c r="L708" s="665">
        <v>40.779873461778678</v>
      </c>
      <c r="M708" s="665">
        <v>12</v>
      </c>
      <c r="N708" s="666">
        <v>489.35848154134413</v>
      </c>
    </row>
    <row r="709" spans="1:14" ht="14.4" customHeight="1" x14ac:dyDescent="0.3">
      <c r="A709" s="661" t="s">
        <v>521</v>
      </c>
      <c r="B709" s="662" t="s">
        <v>2285</v>
      </c>
      <c r="C709" s="663" t="s">
        <v>543</v>
      </c>
      <c r="D709" s="664" t="s">
        <v>2291</v>
      </c>
      <c r="E709" s="663" t="s">
        <v>549</v>
      </c>
      <c r="F709" s="664" t="s">
        <v>2292</v>
      </c>
      <c r="G709" s="663" t="s">
        <v>550</v>
      </c>
      <c r="H709" s="663" t="s">
        <v>1112</v>
      </c>
      <c r="I709" s="663" t="s">
        <v>1113</v>
      </c>
      <c r="J709" s="663" t="s">
        <v>1114</v>
      </c>
      <c r="K709" s="663" t="s">
        <v>1115</v>
      </c>
      <c r="L709" s="665">
        <v>913.27500000000009</v>
      </c>
      <c r="M709" s="665">
        <v>4</v>
      </c>
      <c r="N709" s="666">
        <v>3653.1000000000004</v>
      </c>
    </row>
    <row r="710" spans="1:14" ht="14.4" customHeight="1" x14ac:dyDescent="0.3">
      <c r="A710" s="661" t="s">
        <v>521</v>
      </c>
      <c r="B710" s="662" t="s">
        <v>2285</v>
      </c>
      <c r="C710" s="663" t="s">
        <v>543</v>
      </c>
      <c r="D710" s="664" t="s">
        <v>2291</v>
      </c>
      <c r="E710" s="663" t="s">
        <v>549</v>
      </c>
      <c r="F710" s="664" t="s">
        <v>2292</v>
      </c>
      <c r="G710" s="663" t="s">
        <v>550</v>
      </c>
      <c r="H710" s="663" t="s">
        <v>2261</v>
      </c>
      <c r="I710" s="663" t="s">
        <v>594</v>
      </c>
      <c r="J710" s="663" t="s">
        <v>2262</v>
      </c>
      <c r="K710" s="663" t="s">
        <v>2263</v>
      </c>
      <c r="L710" s="665">
        <v>436.61666666666662</v>
      </c>
      <c r="M710" s="665">
        <v>3</v>
      </c>
      <c r="N710" s="666">
        <v>1309.8499999999999</v>
      </c>
    </row>
    <row r="711" spans="1:14" ht="14.4" customHeight="1" x14ac:dyDescent="0.3">
      <c r="A711" s="661" t="s">
        <v>521</v>
      </c>
      <c r="B711" s="662" t="s">
        <v>2285</v>
      </c>
      <c r="C711" s="663" t="s">
        <v>543</v>
      </c>
      <c r="D711" s="664" t="s">
        <v>2291</v>
      </c>
      <c r="E711" s="663" t="s">
        <v>549</v>
      </c>
      <c r="F711" s="664" t="s">
        <v>2292</v>
      </c>
      <c r="G711" s="663" t="s">
        <v>550</v>
      </c>
      <c r="H711" s="663" t="s">
        <v>1154</v>
      </c>
      <c r="I711" s="663" t="s">
        <v>1155</v>
      </c>
      <c r="J711" s="663" t="s">
        <v>1156</v>
      </c>
      <c r="K711" s="663" t="s">
        <v>980</v>
      </c>
      <c r="L711" s="665">
        <v>57.940007213501069</v>
      </c>
      <c r="M711" s="665">
        <v>22</v>
      </c>
      <c r="N711" s="666">
        <v>1274.6801586970234</v>
      </c>
    </row>
    <row r="712" spans="1:14" ht="14.4" customHeight="1" x14ac:dyDescent="0.3">
      <c r="A712" s="661" t="s">
        <v>521</v>
      </c>
      <c r="B712" s="662" t="s">
        <v>2285</v>
      </c>
      <c r="C712" s="663" t="s">
        <v>543</v>
      </c>
      <c r="D712" s="664" t="s">
        <v>2291</v>
      </c>
      <c r="E712" s="663" t="s">
        <v>549</v>
      </c>
      <c r="F712" s="664" t="s">
        <v>2292</v>
      </c>
      <c r="G712" s="663" t="s">
        <v>550</v>
      </c>
      <c r="H712" s="663" t="s">
        <v>2128</v>
      </c>
      <c r="I712" s="663" t="s">
        <v>2129</v>
      </c>
      <c r="J712" s="663" t="s">
        <v>2130</v>
      </c>
      <c r="K712" s="663" t="s">
        <v>2131</v>
      </c>
      <c r="L712" s="665">
        <v>54.23</v>
      </c>
      <c r="M712" s="665">
        <v>6</v>
      </c>
      <c r="N712" s="666">
        <v>325.38</v>
      </c>
    </row>
    <row r="713" spans="1:14" ht="14.4" customHeight="1" x14ac:dyDescent="0.3">
      <c r="A713" s="661" t="s">
        <v>521</v>
      </c>
      <c r="B713" s="662" t="s">
        <v>2285</v>
      </c>
      <c r="C713" s="663" t="s">
        <v>543</v>
      </c>
      <c r="D713" s="664" t="s">
        <v>2291</v>
      </c>
      <c r="E713" s="663" t="s">
        <v>549</v>
      </c>
      <c r="F713" s="664" t="s">
        <v>2292</v>
      </c>
      <c r="G713" s="663" t="s">
        <v>550</v>
      </c>
      <c r="H713" s="663" t="s">
        <v>1165</v>
      </c>
      <c r="I713" s="663" t="s">
        <v>1166</v>
      </c>
      <c r="J713" s="663" t="s">
        <v>1167</v>
      </c>
      <c r="K713" s="663" t="s">
        <v>1168</v>
      </c>
      <c r="L713" s="665">
        <v>58.86999999999999</v>
      </c>
      <c r="M713" s="665">
        <v>2</v>
      </c>
      <c r="N713" s="666">
        <v>117.73999999999998</v>
      </c>
    </row>
    <row r="714" spans="1:14" ht="14.4" customHeight="1" x14ac:dyDescent="0.3">
      <c r="A714" s="661" t="s">
        <v>521</v>
      </c>
      <c r="B714" s="662" t="s">
        <v>2285</v>
      </c>
      <c r="C714" s="663" t="s">
        <v>543</v>
      </c>
      <c r="D714" s="664" t="s">
        <v>2291</v>
      </c>
      <c r="E714" s="663" t="s">
        <v>549</v>
      </c>
      <c r="F714" s="664" t="s">
        <v>2292</v>
      </c>
      <c r="G714" s="663" t="s">
        <v>550</v>
      </c>
      <c r="H714" s="663" t="s">
        <v>574</v>
      </c>
      <c r="I714" s="663" t="s">
        <v>575</v>
      </c>
      <c r="J714" s="663" t="s">
        <v>576</v>
      </c>
      <c r="K714" s="663" t="s">
        <v>577</v>
      </c>
      <c r="L714" s="665">
        <v>537.87000000000012</v>
      </c>
      <c r="M714" s="665">
        <v>3</v>
      </c>
      <c r="N714" s="666">
        <v>1613.6100000000004</v>
      </c>
    </row>
    <row r="715" spans="1:14" ht="14.4" customHeight="1" x14ac:dyDescent="0.3">
      <c r="A715" s="661" t="s">
        <v>521</v>
      </c>
      <c r="B715" s="662" t="s">
        <v>2285</v>
      </c>
      <c r="C715" s="663" t="s">
        <v>543</v>
      </c>
      <c r="D715" s="664" t="s">
        <v>2291</v>
      </c>
      <c r="E715" s="663" t="s">
        <v>549</v>
      </c>
      <c r="F715" s="664" t="s">
        <v>2292</v>
      </c>
      <c r="G715" s="663" t="s">
        <v>550</v>
      </c>
      <c r="H715" s="663" t="s">
        <v>578</v>
      </c>
      <c r="I715" s="663" t="s">
        <v>579</v>
      </c>
      <c r="J715" s="663" t="s">
        <v>576</v>
      </c>
      <c r="K715" s="663" t="s">
        <v>580</v>
      </c>
      <c r="L715" s="665">
        <v>312.83999999999997</v>
      </c>
      <c r="M715" s="665">
        <v>3</v>
      </c>
      <c r="N715" s="666">
        <v>938.52</v>
      </c>
    </row>
    <row r="716" spans="1:14" ht="14.4" customHeight="1" x14ac:dyDescent="0.3">
      <c r="A716" s="661" t="s">
        <v>521</v>
      </c>
      <c r="B716" s="662" t="s">
        <v>2285</v>
      </c>
      <c r="C716" s="663" t="s">
        <v>543</v>
      </c>
      <c r="D716" s="664" t="s">
        <v>2291</v>
      </c>
      <c r="E716" s="663" t="s">
        <v>549</v>
      </c>
      <c r="F716" s="664" t="s">
        <v>2292</v>
      </c>
      <c r="G716" s="663" t="s">
        <v>550</v>
      </c>
      <c r="H716" s="663" t="s">
        <v>1215</v>
      </c>
      <c r="I716" s="663" t="s">
        <v>594</v>
      </c>
      <c r="J716" s="663" t="s">
        <v>1216</v>
      </c>
      <c r="K716" s="663" t="s">
        <v>1217</v>
      </c>
      <c r="L716" s="665">
        <v>23.7</v>
      </c>
      <c r="M716" s="665">
        <v>6</v>
      </c>
      <c r="N716" s="666">
        <v>142.19999999999999</v>
      </c>
    </row>
    <row r="717" spans="1:14" ht="14.4" customHeight="1" x14ac:dyDescent="0.3">
      <c r="A717" s="661" t="s">
        <v>521</v>
      </c>
      <c r="B717" s="662" t="s">
        <v>2285</v>
      </c>
      <c r="C717" s="663" t="s">
        <v>543</v>
      </c>
      <c r="D717" s="664" t="s">
        <v>2291</v>
      </c>
      <c r="E717" s="663" t="s">
        <v>549</v>
      </c>
      <c r="F717" s="664" t="s">
        <v>2292</v>
      </c>
      <c r="G717" s="663" t="s">
        <v>550</v>
      </c>
      <c r="H717" s="663" t="s">
        <v>2135</v>
      </c>
      <c r="I717" s="663" t="s">
        <v>2136</v>
      </c>
      <c r="J717" s="663" t="s">
        <v>2137</v>
      </c>
      <c r="K717" s="663" t="s">
        <v>2138</v>
      </c>
      <c r="L717" s="665">
        <v>566.53865990486304</v>
      </c>
      <c r="M717" s="665">
        <v>3</v>
      </c>
      <c r="N717" s="666">
        <v>1699.6159797145892</v>
      </c>
    </row>
    <row r="718" spans="1:14" ht="14.4" customHeight="1" x14ac:dyDescent="0.3">
      <c r="A718" s="661" t="s">
        <v>521</v>
      </c>
      <c r="B718" s="662" t="s">
        <v>2285</v>
      </c>
      <c r="C718" s="663" t="s">
        <v>543</v>
      </c>
      <c r="D718" s="664" t="s">
        <v>2291</v>
      </c>
      <c r="E718" s="663" t="s">
        <v>549</v>
      </c>
      <c r="F718" s="664" t="s">
        <v>2292</v>
      </c>
      <c r="G718" s="663" t="s">
        <v>550</v>
      </c>
      <c r="H718" s="663" t="s">
        <v>1349</v>
      </c>
      <c r="I718" s="663" t="s">
        <v>1350</v>
      </c>
      <c r="J718" s="663" t="s">
        <v>1351</v>
      </c>
      <c r="K718" s="663" t="s">
        <v>1352</v>
      </c>
      <c r="L718" s="665">
        <v>325.15999999999997</v>
      </c>
      <c r="M718" s="665">
        <v>4</v>
      </c>
      <c r="N718" s="666">
        <v>1300.6399999999999</v>
      </c>
    </row>
    <row r="719" spans="1:14" ht="14.4" customHeight="1" x14ac:dyDescent="0.3">
      <c r="A719" s="661" t="s">
        <v>521</v>
      </c>
      <c r="B719" s="662" t="s">
        <v>2285</v>
      </c>
      <c r="C719" s="663" t="s">
        <v>543</v>
      </c>
      <c r="D719" s="664" t="s">
        <v>2291</v>
      </c>
      <c r="E719" s="663" t="s">
        <v>549</v>
      </c>
      <c r="F719" s="664" t="s">
        <v>2292</v>
      </c>
      <c r="G719" s="663" t="s">
        <v>550</v>
      </c>
      <c r="H719" s="663" t="s">
        <v>1367</v>
      </c>
      <c r="I719" s="663" t="s">
        <v>594</v>
      </c>
      <c r="J719" s="663" t="s">
        <v>1368</v>
      </c>
      <c r="K719" s="663"/>
      <c r="L719" s="665">
        <v>33.299999999999997</v>
      </c>
      <c r="M719" s="665">
        <v>2</v>
      </c>
      <c r="N719" s="666">
        <v>66.599999999999994</v>
      </c>
    </row>
    <row r="720" spans="1:14" ht="14.4" customHeight="1" x14ac:dyDescent="0.3">
      <c r="A720" s="661" t="s">
        <v>521</v>
      </c>
      <c r="B720" s="662" t="s">
        <v>2285</v>
      </c>
      <c r="C720" s="663" t="s">
        <v>543</v>
      </c>
      <c r="D720" s="664" t="s">
        <v>2291</v>
      </c>
      <c r="E720" s="663" t="s">
        <v>549</v>
      </c>
      <c r="F720" s="664" t="s">
        <v>2292</v>
      </c>
      <c r="G720" s="663" t="s">
        <v>550</v>
      </c>
      <c r="H720" s="663" t="s">
        <v>2151</v>
      </c>
      <c r="I720" s="663" t="s">
        <v>2152</v>
      </c>
      <c r="J720" s="663" t="s">
        <v>1456</v>
      </c>
      <c r="K720" s="663" t="s">
        <v>724</v>
      </c>
      <c r="L720" s="665">
        <v>246.5</v>
      </c>
      <c r="M720" s="665">
        <v>15</v>
      </c>
      <c r="N720" s="666">
        <v>3697.5</v>
      </c>
    </row>
    <row r="721" spans="1:14" ht="14.4" customHeight="1" x14ac:dyDescent="0.3">
      <c r="A721" s="661" t="s">
        <v>521</v>
      </c>
      <c r="B721" s="662" t="s">
        <v>2285</v>
      </c>
      <c r="C721" s="663" t="s">
        <v>543</v>
      </c>
      <c r="D721" s="664" t="s">
        <v>2291</v>
      </c>
      <c r="E721" s="663" t="s">
        <v>549</v>
      </c>
      <c r="F721" s="664" t="s">
        <v>2292</v>
      </c>
      <c r="G721" s="663" t="s">
        <v>550</v>
      </c>
      <c r="H721" s="663" t="s">
        <v>2153</v>
      </c>
      <c r="I721" s="663" t="s">
        <v>2153</v>
      </c>
      <c r="J721" s="663" t="s">
        <v>2154</v>
      </c>
      <c r="K721" s="663" t="s">
        <v>2155</v>
      </c>
      <c r="L721" s="665">
        <v>667.92962923093285</v>
      </c>
      <c r="M721" s="665">
        <v>13</v>
      </c>
      <c r="N721" s="666">
        <v>8683.0851800021264</v>
      </c>
    </row>
    <row r="722" spans="1:14" ht="14.4" customHeight="1" x14ac:dyDescent="0.3">
      <c r="A722" s="661" t="s">
        <v>521</v>
      </c>
      <c r="B722" s="662" t="s">
        <v>2285</v>
      </c>
      <c r="C722" s="663" t="s">
        <v>543</v>
      </c>
      <c r="D722" s="664" t="s">
        <v>2291</v>
      </c>
      <c r="E722" s="663" t="s">
        <v>549</v>
      </c>
      <c r="F722" s="664" t="s">
        <v>2292</v>
      </c>
      <c r="G722" s="663" t="s">
        <v>550</v>
      </c>
      <c r="H722" s="663" t="s">
        <v>1395</v>
      </c>
      <c r="I722" s="663" t="s">
        <v>1396</v>
      </c>
      <c r="J722" s="663" t="s">
        <v>1397</v>
      </c>
      <c r="K722" s="663" t="s">
        <v>1398</v>
      </c>
      <c r="L722" s="665">
        <v>539.39000000000033</v>
      </c>
      <c r="M722" s="665">
        <v>2</v>
      </c>
      <c r="N722" s="666">
        <v>1078.7800000000007</v>
      </c>
    </row>
    <row r="723" spans="1:14" ht="14.4" customHeight="1" x14ac:dyDescent="0.3">
      <c r="A723" s="661" t="s">
        <v>521</v>
      </c>
      <c r="B723" s="662" t="s">
        <v>2285</v>
      </c>
      <c r="C723" s="663" t="s">
        <v>543</v>
      </c>
      <c r="D723" s="664" t="s">
        <v>2291</v>
      </c>
      <c r="E723" s="663" t="s">
        <v>549</v>
      </c>
      <c r="F723" s="664" t="s">
        <v>2292</v>
      </c>
      <c r="G723" s="663" t="s">
        <v>550</v>
      </c>
      <c r="H723" s="663" t="s">
        <v>1419</v>
      </c>
      <c r="I723" s="663" t="s">
        <v>594</v>
      </c>
      <c r="J723" s="663" t="s">
        <v>1420</v>
      </c>
      <c r="K723" s="663" t="s">
        <v>1421</v>
      </c>
      <c r="L723" s="665">
        <v>65.904444444444451</v>
      </c>
      <c r="M723" s="665">
        <v>6</v>
      </c>
      <c r="N723" s="666">
        <v>395.42666666666673</v>
      </c>
    </row>
    <row r="724" spans="1:14" ht="14.4" customHeight="1" x14ac:dyDescent="0.3">
      <c r="A724" s="661" t="s">
        <v>521</v>
      </c>
      <c r="B724" s="662" t="s">
        <v>2285</v>
      </c>
      <c r="C724" s="663" t="s">
        <v>543</v>
      </c>
      <c r="D724" s="664" t="s">
        <v>2291</v>
      </c>
      <c r="E724" s="663" t="s">
        <v>549</v>
      </c>
      <c r="F724" s="664" t="s">
        <v>2292</v>
      </c>
      <c r="G724" s="663" t="s">
        <v>550</v>
      </c>
      <c r="H724" s="663" t="s">
        <v>1434</v>
      </c>
      <c r="I724" s="663" t="s">
        <v>1434</v>
      </c>
      <c r="J724" s="663" t="s">
        <v>1435</v>
      </c>
      <c r="K724" s="663" t="s">
        <v>1436</v>
      </c>
      <c r="L724" s="665">
        <v>1016.092496388767</v>
      </c>
      <c r="M724" s="665">
        <v>10</v>
      </c>
      <c r="N724" s="666">
        <v>10160.92496388767</v>
      </c>
    </row>
    <row r="725" spans="1:14" ht="14.4" customHeight="1" x14ac:dyDescent="0.3">
      <c r="A725" s="661" t="s">
        <v>521</v>
      </c>
      <c r="B725" s="662" t="s">
        <v>2285</v>
      </c>
      <c r="C725" s="663" t="s">
        <v>543</v>
      </c>
      <c r="D725" s="664" t="s">
        <v>2291</v>
      </c>
      <c r="E725" s="663" t="s">
        <v>549</v>
      </c>
      <c r="F725" s="664" t="s">
        <v>2292</v>
      </c>
      <c r="G725" s="663" t="s">
        <v>550</v>
      </c>
      <c r="H725" s="663" t="s">
        <v>2178</v>
      </c>
      <c r="I725" s="663" t="s">
        <v>2179</v>
      </c>
      <c r="J725" s="663" t="s">
        <v>2180</v>
      </c>
      <c r="K725" s="663" t="s">
        <v>2181</v>
      </c>
      <c r="L725" s="665">
        <v>84.379999999999981</v>
      </c>
      <c r="M725" s="665">
        <v>2</v>
      </c>
      <c r="N725" s="666">
        <v>168.75999999999996</v>
      </c>
    </row>
    <row r="726" spans="1:14" ht="14.4" customHeight="1" x14ac:dyDescent="0.3">
      <c r="A726" s="661" t="s">
        <v>521</v>
      </c>
      <c r="B726" s="662" t="s">
        <v>2285</v>
      </c>
      <c r="C726" s="663" t="s">
        <v>543</v>
      </c>
      <c r="D726" s="664" t="s">
        <v>2291</v>
      </c>
      <c r="E726" s="663" t="s">
        <v>549</v>
      </c>
      <c r="F726" s="664" t="s">
        <v>2292</v>
      </c>
      <c r="G726" s="663" t="s">
        <v>550</v>
      </c>
      <c r="H726" s="663" t="s">
        <v>2182</v>
      </c>
      <c r="I726" s="663" t="s">
        <v>594</v>
      </c>
      <c r="J726" s="663" t="s">
        <v>2183</v>
      </c>
      <c r="K726" s="663"/>
      <c r="L726" s="665">
        <v>447.7</v>
      </c>
      <c r="M726" s="665">
        <v>4</v>
      </c>
      <c r="N726" s="666">
        <v>1790.8</v>
      </c>
    </row>
    <row r="727" spans="1:14" ht="14.4" customHeight="1" x14ac:dyDescent="0.3">
      <c r="A727" s="661" t="s">
        <v>521</v>
      </c>
      <c r="B727" s="662" t="s">
        <v>2285</v>
      </c>
      <c r="C727" s="663" t="s">
        <v>543</v>
      </c>
      <c r="D727" s="664" t="s">
        <v>2291</v>
      </c>
      <c r="E727" s="663" t="s">
        <v>549</v>
      </c>
      <c r="F727" s="664" t="s">
        <v>2292</v>
      </c>
      <c r="G727" s="663" t="s">
        <v>550</v>
      </c>
      <c r="H727" s="663" t="s">
        <v>2184</v>
      </c>
      <c r="I727" s="663" t="s">
        <v>2185</v>
      </c>
      <c r="J727" s="663" t="s">
        <v>2186</v>
      </c>
      <c r="K727" s="663" t="s">
        <v>2187</v>
      </c>
      <c r="L727" s="665">
        <v>218.9</v>
      </c>
      <c r="M727" s="665">
        <v>12</v>
      </c>
      <c r="N727" s="666">
        <v>2626.8</v>
      </c>
    </row>
    <row r="728" spans="1:14" ht="14.4" customHeight="1" x14ac:dyDescent="0.3">
      <c r="A728" s="661" t="s">
        <v>521</v>
      </c>
      <c r="B728" s="662" t="s">
        <v>2285</v>
      </c>
      <c r="C728" s="663" t="s">
        <v>543</v>
      </c>
      <c r="D728" s="664" t="s">
        <v>2291</v>
      </c>
      <c r="E728" s="663" t="s">
        <v>549</v>
      </c>
      <c r="F728" s="664" t="s">
        <v>2292</v>
      </c>
      <c r="G728" s="663" t="s">
        <v>550</v>
      </c>
      <c r="H728" s="663" t="s">
        <v>1455</v>
      </c>
      <c r="I728" s="663" t="s">
        <v>1455</v>
      </c>
      <c r="J728" s="663" t="s">
        <v>1456</v>
      </c>
      <c r="K728" s="663" t="s">
        <v>1171</v>
      </c>
      <c r="L728" s="665">
        <v>388.29828148179564</v>
      </c>
      <c r="M728" s="665">
        <v>13</v>
      </c>
      <c r="N728" s="666">
        <v>5047.877659263343</v>
      </c>
    </row>
    <row r="729" spans="1:14" ht="14.4" customHeight="1" x14ac:dyDescent="0.3">
      <c r="A729" s="661" t="s">
        <v>521</v>
      </c>
      <c r="B729" s="662" t="s">
        <v>2285</v>
      </c>
      <c r="C729" s="663" t="s">
        <v>543</v>
      </c>
      <c r="D729" s="664" t="s">
        <v>2291</v>
      </c>
      <c r="E729" s="663" t="s">
        <v>549</v>
      </c>
      <c r="F729" s="664" t="s">
        <v>2292</v>
      </c>
      <c r="G729" s="663" t="s">
        <v>550</v>
      </c>
      <c r="H729" s="663" t="s">
        <v>1483</v>
      </c>
      <c r="I729" s="663" t="s">
        <v>1483</v>
      </c>
      <c r="J729" s="663" t="s">
        <v>1484</v>
      </c>
      <c r="K729" s="663" t="s">
        <v>1485</v>
      </c>
      <c r="L729" s="665">
        <v>247.5</v>
      </c>
      <c r="M729" s="665">
        <v>5</v>
      </c>
      <c r="N729" s="666">
        <v>1237.5</v>
      </c>
    </row>
    <row r="730" spans="1:14" ht="14.4" customHeight="1" x14ac:dyDescent="0.3">
      <c r="A730" s="661" t="s">
        <v>521</v>
      </c>
      <c r="B730" s="662" t="s">
        <v>2285</v>
      </c>
      <c r="C730" s="663" t="s">
        <v>543</v>
      </c>
      <c r="D730" s="664" t="s">
        <v>2291</v>
      </c>
      <c r="E730" s="663" t="s">
        <v>549</v>
      </c>
      <c r="F730" s="664" t="s">
        <v>2292</v>
      </c>
      <c r="G730" s="663" t="s">
        <v>550</v>
      </c>
      <c r="H730" s="663" t="s">
        <v>2264</v>
      </c>
      <c r="I730" s="663" t="s">
        <v>2264</v>
      </c>
      <c r="J730" s="663" t="s">
        <v>1284</v>
      </c>
      <c r="K730" s="663" t="s">
        <v>2265</v>
      </c>
      <c r="L730" s="665">
        <v>418</v>
      </c>
      <c r="M730" s="665">
        <v>1</v>
      </c>
      <c r="N730" s="666">
        <v>418</v>
      </c>
    </row>
    <row r="731" spans="1:14" ht="14.4" customHeight="1" x14ac:dyDescent="0.3">
      <c r="A731" s="661" t="s">
        <v>521</v>
      </c>
      <c r="B731" s="662" t="s">
        <v>2285</v>
      </c>
      <c r="C731" s="663" t="s">
        <v>543</v>
      </c>
      <c r="D731" s="664" t="s">
        <v>2291</v>
      </c>
      <c r="E731" s="663" t="s">
        <v>549</v>
      </c>
      <c r="F731" s="664" t="s">
        <v>2292</v>
      </c>
      <c r="G731" s="663" t="s">
        <v>550</v>
      </c>
      <c r="H731" s="663" t="s">
        <v>2191</v>
      </c>
      <c r="I731" s="663" t="s">
        <v>594</v>
      </c>
      <c r="J731" s="663" t="s">
        <v>2192</v>
      </c>
      <c r="K731" s="663"/>
      <c r="L731" s="665">
        <v>58.180000000000014</v>
      </c>
      <c r="M731" s="665">
        <v>2</v>
      </c>
      <c r="N731" s="666">
        <v>116.36000000000003</v>
      </c>
    </row>
    <row r="732" spans="1:14" ht="14.4" customHeight="1" x14ac:dyDescent="0.3">
      <c r="A732" s="661" t="s">
        <v>521</v>
      </c>
      <c r="B732" s="662" t="s">
        <v>2285</v>
      </c>
      <c r="C732" s="663" t="s">
        <v>543</v>
      </c>
      <c r="D732" s="664" t="s">
        <v>2291</v>
      </c>
      <c r="E732" s="663" t="s">
        <v>549</v>
      </c>
      <c r="F732" s="664" t="s">
        <v>2292</v>
      </c>
      <c r="G732" s="663" t="s">
        <v>550</v>
      </c>
      <c r="H732" s="663" t="s">
        <v>2193</v>
      </c>
      <c r="I732" s="663" t="s">
        <v>2193</v>
      </c>
      <c r="J732" s="663" t="s">
        <v>2194</v>
      </c>
      <c r="K732" s="663" t="s">
        <v>2195</v>
      </c>
      <c r="L732" s="665">
        <v>165</v>
      </c>
      <c r="M732" s="665">
        <v>11</v>
      </c>
      <c r="N732" s="666">
        <v>1815</v>
      </c>
    </row>
    <row r="733" spans="1:14" ht="14.4" customHeight="1" x14ac:dyDescent="0.3">
      <c r="A733" s="661" t="s">
        <v>521</v>
      </c>
      <c r="B733" s="662" t="s">
        <v>2285</v>
      </c>
      <c r="C733" s="663" t="s">
        <v>543</v>
      </c>
      <c r="D733" s="664" t="s">
        <v>2291</v>
      </c>
      <c r="E733" s="663" t="s">
        <v>549</v>
      </c>
      <c r="F733" s="664" t="s">
        <v>2292</v>
      </c>
      <c r="G733" s="663" t="s">
        <v>550</v>
      </c>
      <c r="H733" s="663" t="s">
        <v>2282</v>
      </c>
      <c r="I733" s="663" t="s">
        <v>2282</v>
      </c>
      <c r="J733" s="663" t="s">
        <v>2283</v>
      </c>
      <c r="K733" s="663" t="s">
        <v>2284</v>
      </c>
      <c r="L733" s="665">
        <v>48.580000000000013</v>
      </c>
      <c r="M733" s="665">
        <v>4</v>
      </c>
      <c r="N733" s="666">
        <v>194.32000000000005</v>
      </c>
    </row>
    <row r="734" spans="1:14" ht="14.4" customHeight="1" x14ac:dyDescent="0.3">
      <c r="A734" s="661" t="s">
        <v>521</v>
      </c>
      <c r="B734" s="662" t="s">
        <v>2285</v>
      </c>
      <c r="C734" s="663" t="s">
        <v>543</v>
      </c>
      <c r="D734" s="664" t="s">
        <v>2291</v>
      </c>
      <c r="E734" s="663" t="s">
        <v>549</v>
      </c>
      <c r="F734" s="664" t="s">
        <v>2292</v>
      </c>
      <c r="G734" s="663" t="s">
        <v>550</v>
      </c>
      <c r="H734" s="663" t="s">
        <v>1545</v>
      </c>
      <c r="I734" s="663" t="s">
        <v>1545</v>
      </c>
      <c r="J734" s="663" t="s">
        <v>1546</v>
      </c>
      <c r="K734" s="663" t="s">
        <v>735</v>
      </c>
      <c r="L734" s="665">
        <v>62.21</v>
      </c>
      <c r="M734" s="665">
        <v>3</v>
      </c>
      <c r="N734" s="666">
        <v>186.63</v>
      </c>
    </row>
    <row r="735" spans="1:14" ht="14.4" customHeight="1" x14ac:dyDescent="0.3">
      <c r="A735" s="661" t="s">
        <v>521</v>
      </c>
      <c r="B735" s="662" t="s">
        <v>2285</v>
      </c>
      <c r="C735" s="663" t="s">
        <v>543</v>
      </c>
      <c r="D735" s="664" t="s">
        <v>2291</v>
      </c>
      <c r="E735" s="663" t="s">
        <v>549</v>
      </c>
      <c r="F735" s="664" t="s">
        <v>2292</v>
      </c>
      <c r="G735" s="663" t="s">
        <v>550</v>
      </c>
      <c r="H735" s="663" t="s">
        <v>2208</v>
      </c>
      <c r="I735" s="663" t="s">
        <v>2208</v>
      </c>
      <c r="J735" s="663" t="s">
        <v>2209</v>
      </c>
      <c r="K735" s="663" t="s">
        <v>2210</v>
      </c>
      <c r="L735" s="665">
        <v>264.99</v>
      </c>
      <c r="M735" s="665">
        <v>2</v>
      </c>
      <c r="N735" s="666">
        <v>529.98</v>
      </c>
    </row>
    <row r="736" spans="1:14" ht="14.4" customHeight="1" x14ac:dyDescent="0.3">
      <c r="A736" s="661" t="s">
        <v>521</v>
      </c>
      <c r="B736" s="662" t="s">
        <v>2285</v>
      </c>
      <c r="C736" s="663" t="s">
        <v>543</v>
      </c>
      <c r="D736" s="664" t="s">
        <v>2291</v>
      </c>
      <c r="E736" s="663" t="s">
        <v>549</v>
      </c>
      <c r="F736" s="664" t="s">
        <v>2292</v>
      </c>
      <c r="G736" s="663" t="s">
        <v>550</v>
      </c>
      <c r="H736" s="663" t="s">
        <v>599</v>
      </c>
      <c r="I736" s="663" t="s">
        <v>599</v>
      </c>
      <c r="J736" s="663" t="s">
        <v>600</v>
      </c>
      <c r="K736" s="663" t="s">
        <v>601</v>
      </c>
      <c r="L736" s="665">
        <v>264</v>
      </c>
      <c r="M736" s="665">
        <v>46</v>
      </c>
      <c r="N736" s="666">
        <v>12144</v>
      </c>
    </row>
    <row r="737" spans="1:14" ht="14.4" customHeight="1" x14ac:dyDescent="0.3">
      <c r="A737" s="661" t="s">
        <v>521</v>
      </c>
      <c r="B737" s="662" t="s">
        <v>2285</v>
      </c>
      <c r="C737" s="663" t="s">
        <v>543</v>
      </c>
      <c r="D737" s="664" t="s">
        <v>2291</v>
      </c>
      <c r="E737" s="663" t="s">
        <v>549</v>
      </c>
      <c r="F737" s="664" t="s">
        <v>2292</v>
      </c>
      <c r="G737" s="663" t="s">
        <v>602</v>
      </c>
      <c r="H737" s="663" t="s">
        <v>2227</v>
      </c>
      <c r="I737" s="663" t="s">
        <v>2228</v>
      </c>
      <c r="J737" s="663" t="s">
        <v>2225</v>
      </c>
      <c r="K737" s="663" t="s">
        <v>2229</v>
      </c>
      <c r="L737" s="665">
        <v>170.24</v>
      </c>
      <c r="M737" s="665">
        <v>1</v>
      </c>
      <c r="N737" s="666">
        <v>170.24</v>
      </c>
    </row>
    <row r="738" spans="1:14" ht="14.4" customHeight="1" thickBot="1" x14ac:dyDescent="0.35">
      <c r="A738" s="667" t="s">
        <v>521</v>
      </c>
      <c r="B738" s="668" t="s">
        <v>2285</v>
      </c>
      <c r="C738" s="669" t="s">
        <v>543</v>
      </c>
      <c r="D738" s="670" t="s">
        <v>2291</v>
      </c>
      <c r="E738" s="669" t="s">
        <v>549</v>
      </c>
      <c r="F738" s="670" t="s">
        <v>2292</v>
      </c>
      <c r="G738" s="669" t="s">
        <v>602</v>
      </c>
      <c r="H738" s="669" t="s">
        <v>2252</v>
      </c>
      <c r="I738" s="669" t="s">
        <v>2252</v>
      </c>
      <c r="J738" s="669" t="s">
        <v>2253</v>
      </c>
      <c r="K738" s="669" t="s">
        <v>2254</v>
      </c>
      <c r="L738" s="671">
        <v>273.89999999999998</v>
      </c>
      <c r="M738" s="671">
        <v>2</v>
      </c>
      <c r="N738" s="672">
        <v>547.79999999999995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2299</v>
      </c>
      <c r="B5" s="659">
        <v>170704.59000000003</v>
      </c>
      <c r="C5" s="677">
        <v>0.9958112881595621</v>
      </c>
      <c r="D5" s="659">
        <v>718.04</v>
      </c>
      <c r="E5" s="677">
        <v>4.1887118404378689E-3</v>
      </c>
      <c r="F5" s="660">
        <v>171422.63000000003</v>
      </c>
    </row>
    <row r="6" spans="1:6" ht="14.4" customHeight="1" x14ac:dyDescent="0.3">
      <c r="A6" s="688" t="s">
        <v>2300</v>
      </c>
      <c r="B6" s="665">
        <v>47553.779517817566</v>
      </c>
      <c r="C6" s="678">
        <v>2.3850021190656361E-2</v>
      </c>
      <c r="D6" s="665">
        <v>1946313.6111093883</v>
      </c>
      <c r="E6" s="678">
        <v>0.97614997880934362</v>
      </c>
      <c r="F6" s="666">
        <v>1993867.3906272058</v>
      </c>
    </row>
    <row r="7" spans="1:6" ht="14.4" customHeight="1" x14ac:dyDescent="0.3">
      <c r="A7" s="688" t="s">
        <v>2301</v>
      </c>
      <c r="B7" s="665">
        <v>714.3399999999998</v>
      </c>
      <c r="C7" s="678">
        <v>1.2380361291575721E-3</v>
      </c>
      <c r="D7" s="665">
        <v>576280.12985127652</v>
      </c>
      <c r="E7" s="678">
        <v>0.99876196387084248</v>
      </c>
      <c r="F7" s="666">
        <v>576994.46985127649</v>
      </c>
    </row>
    <row r="8" spans="1:6" ht="14.4" customHeight="1" x14ac:dyDescent="0.3">
      <c r="A8" s="688" t="s">
        <v>2302</v>
      </c>
      <c r="B8" s="665"/>
      <c r="C8" s="678">
        <v>0</v>
      </c>
      <c r="D8" s="665">
        <v>488627.35517015372</v>
      </c>
      <c r="E8" s="678">
        <v>1</v>
      </c>
      <c r="F8" s="666">
        <v>488627.35517015372</v>
      </c>
    </row>
    <row r="9" spans="1:6" ht="14.4" customHeight="1" x14ac:dyDescent="0.3">
      <c r="A9" s="688" t="s">
        <v>2303</v>
      </c>
      <c r="B9" s="665"/>
      <c r="C9" s="678">
        <v>0</v>
      </c>
      <c r="D9" s="665">
        <v>2359.8484229295495</v>
      </c>
      <c r="E9" s="678">
        <v>1</v>
      </c>
      <c r="F9" s="666">
        <v>2359.8484229295495</v>
      </c>
    </row>
    <row r="10" spans="1:6" ht="14.4" customHeight="1" thickBot="1" x14ac:dyDescent="0.35">
      <c r="A10" s="689" t="s">
        <v>2304</v>
      </c>
      <c r="B10" s="680"/>
      <c r="C10" s="681">
        <v>0</v>
      </c>
      <c r="D10" s="680">
        <v>440.18</v>
      </c>
      <c r="E10" s="681">
        <v>1</v>
      </c>
      <c r="F10" s="682">
        <v>440.18</v>
      </c>
    </row>
    <row r="11" spans="1:6" ht="14.4" customHeight="1" thickBot="1" x14ac:dyDescent="0.35">
      <c r="A11" s="683" t="s">
        <v>3</v>
      </c>
      <c r="B11" s="684">
        <v>218972.7095178176</v>
      </c>
      <c r="C11" s="685">
        <v>6.7715590641694717E-2</v>
      </c>
      <c r="D11" s="684">
        <v>3014739.1645537484</v>
      </c>
      <c r="E11" s="685">
        <v>0.93228440935830548</v>
      </c>
      <c r="F11" s="686">
        <v>3233711.8740715655</v>
      </c>
    </row>
    <row r="12" spans="1:6" ht="14.4" customHeight="1" thickBot="1" x14ac:dyDescent="0.35"/>
    <row r="13" spans="1:6" ht="14.4" customHeight="1" x14ac:dyDescent="0.3">
      <c r="A13" s="687" t="s">
        <v>2305</v>
      </c>
      <c r="B13" s="659">
        <v>170554.56</v>
      </c>
      <c r="C13" s="677">
        <v>0.17467433095221357</v>
      </c>
      <c r="D13" s="659">
        <v>805860</v>
      </c>
      <c r="E13" s="677">
        <v>0.82532566904778637</v>
      </c>
      <c r="F13" s="660">
        <v>976414.56</v>
      </c>
    </row>
    <row r="14" spans="1:6" ht="14.4" customHeight="1" x14ac:dyDescent="0.3">
      <c r="A14" s="688" t="s">
        <v>2306</v>
      </c>
      <c r="B14" s="665">
        <v>27627.119999999999</v>
      </c>
      <c r="C14" s="678">
        <v>0.167320420180329</v>
      </c>
      <c r="D14" s="665">
        <v>137487.93272473596</v>
      </c>
      <c r="E14" s="678">
        <v>0.832679579819671</v>
      </c>
      <c r="F14" s="666">
        <v>165115.05272473596</v>
      </c>
    </row>
    <row r="15" spans="1:6" ht="14.4" customHeight="1" x14ac:dyDescent="0.3">
      <c r="A15" s="688" t="s">
        <v>2307</v>
      </c>
      <c r="B15" s="665">
        <v>7021.8495178175772</v>
      </c>
      <c r="C15" s="678">
        <v>1</v>
      </c>
      <c r="D15" s="665"/>
      <c r="E15" s="678">
        <v>0</v>
      </c>
      <c r="F15" s="666">
        <v>7021.8495178175772</v>
      </c>
    </row>
    <row r="16" spans="1:6" ht="14.4" customHeight="1" x14ac:dyDescent="0.3">
      <c r="A16" s="688" t="s">
        <v>2308</v>
      </c>
      <c r="B16" s="665">
        <v>5065.83</v>
      </c>
      <c r="C16" s="678">
        <v>1</v>
      </c>
      <c r="D16" s="665"/>
      <c r="E16" s="678">
        <v>0</v>
      </c>
      <c r="F16" s="666">
        <v>5065.83</v>
      </c>
    </row>
    <row r="17" spans="1:6" ht="14.4" customHeight="1" x14ac:dyDescent="0.3">
      <c r="A17" s="688" t="s">
        <v>2309</v>
      </c>
      <c r="B17" s="665">
        <v>3787.29</v>
      </c>
      <c r="C17" s="678">
        <v>1</v>
      </c>
      <c r="D17" s="665"/>
      <c r="E17" s="678">
        <v>0</v>
      </c>
      <c r="F17" s="666">
        <v>3787.29</v>
      </c>
    </row>
    <row r="18" spans="1:6" ht="14.4" customHeight="1" x14ac:dyDescent="0.3">
      <c r="A18" s="688" t="s">
        <v>2310</v>
      </c>
      <c r="B18" s="665">
        <v>2321.4480000000003</v>
      </c>
      <c r="C18" s="678">
        <v>0.78356123196431116</v>
      </c>
      <c r="D18" s="665">
        <v>641.24069017467559</v>
      </c>
      <c r="E18" s="678">
        <v>0.2164387680356889</v>
      </c>
      <c r="F18" s="666">
        <v>2962.6886901746757</v>
      </c>
    </row>
    <row r="19" spans="1:6" ht="14.4" customHeight="1" x14ac:dyDescent="0.3">
      <c r="A19" s="688" t="s">
        <v>2311</v>
      </c>
      <c r="B19" s="665">
        <v>1472.672</v>
      </c>
      <c r="C19" s="678">
        <v>0.69063916875983655</v>
      </c>
      <c r="D19" s="665">
        <v>659.66000000000008</v>
      </c>
      <c r="E19" s="678">
        <v>0.30936083124016334</v>
      </c>
      <c r="F19" s="666">
        <v>2132.3320000000003</v>
      </c>
    </row>
    <row r="20" spans="1:6" ht="14.4" customHeight="1" x14ac:dyDescent="0.3">
      <c r="A20" s="688" t="s">
        <v>2312</v>
      </c>
      <c r="B20" s="665">
        <v>967.93999999999983</v>
      </c>
      <c r="C20" s="678">
        <v>1.7181989823540002E-2</v>
      </c>
      <c r="D20" s="665">
        <v>55366.629508002145</v>
      </c>
      <c r="E20" s="678">
        <v>0.98281801017645998</v>
      </c>
      <c r="F20" s="666">
        <v>56334.569508002147</v>
      </c>
    </row>
    <row r="21" spans="1:6" ht="14.4" customHeight="1" x14ac:dyDescent="0.3">
      <c r="A21" s="688" t="s">
        <v>2313</v>
      </c>
      <c r="B21" s="665">
        <v>154</v>
      </c>
      <c r="C21" s="678">
        <v>1</v>
      </c>
      <c r="D21" s="665"/>
      <c r="E21" s="678">
        <v>0</v>
      </c>
      <c r="F21" s="666">
        <v>154</v>
      </c>
    </row>
    <row r="22" spans="1:6" ht="14.4" customHeight="1" x14ac:dyDescent="0.3">
      <c r="A22" s="688" t="s">
        <v>2314</v>
      </c>
      <c r="B22" s="665"/>
      <c r="C22" s="678">
        <v>0</v>
      </c>
      <c r="D22" s="665">
        <v>570702.57976431586</v>
      </c>
      <c r="E22" s="678">
        <v>1</v>
      </c>
      <c r="F22" s="666">
        <v>570702.57976431586</v>
      </c>
    </row>
    <row r="23" spans="1:6" ht="14.4" customHeight="1" x14ac:dyDescent="0.3">
      <c r="A23" s="688" t="s">
        <v>2315</v>
      </c>
      <c r="B23" s="665"/>
      <c r="C23" s="678">
        <v>0</v>
      </c>
      <c r="D23" s="665">
        <v>49499.990261594256</v>
      </c>
      <c r="E23" s="678">
        <v>1</v>
      </c>
      <c r="F23" s="666">
        <v>49499.990261594256</v>
      </c>
    </row>
    <row r="24" spans="1:6" ht="14.4" customHeight="1" x14ac:dyDescent="0.3">
      <c r="A24" s="688" t="s">
        <v>2316</v>
      </c>
      <c r="B24" s="665"/>
      <c r="C24" s="678">
        <v>0</v>
      </c>
      <c r="D24" s="665">
        <v>483.52872709365283</v>
      </c>
      <c r="E24" s="678">
        <v>1</v>
      </c>
      <c r="F24" s="666">
        <v>483.52872709365283</v>
      </c>
    </row>
    <row r="25" spans="1:6" ht="14.4" customHeight="1" x14ac:dyDescent="0.3">
      <c r="A25" s="688" t="s">
        <v>2317</v>
      </c>
      <c r="B25" s="665"/>
      <c r="C25" s="678">
        <v>0</v>
      </c>
      <c r="D25" s="665">
        <v>100.92000000000004</v>
      </c>
      <c r="E25" s="678">
        <v>1</v>
      </c>
      <c r="F25" s="666">
        <v>100.92000000000004</v>
      </c>
    </row>
    <row r="26" spans="1:6" ht="14.4" customHeight="1" x14ac:dyDescent="0.3">
      <c r="A26" s="688" t="s">
        <v>2318</v>
      </c>
      <c r="B26" s="665"/>
      <c r="C26" s="678">
        <v>0</v>
      </c>
      <c r="D26" s="665">
        <v>14971</v>
      </c>
      <c r="E26" s="678">
        <v>1</v>
      </c>
      <c r="F26" s="666">
        <v>14971</v>
      </c>
    </row>
    <row r="27" spans="1:6" ht="14.4" customHeight="1" x14ac:dyDescent="0.3">
      <c r="A27" s="688" t="s">
        <v>2319</v>
      </c>
      <c r="B27" s="665"/>
      <c r="C27" s="678">
        <v>0</v>
      </c>
      <c r="D27" s="665">
        <v>14.88</v>
      </c>
      <c r="E27" s="678">
        <v>1</v>
      </c>
      <c r="F27" s="666">
        <v>14.88</v>
      </c>
    </row>
    <row r="28" spans="1:6" ht="14.4" customHeight="1" x14ac:dyDescent="0.3">
      <c r="A28" s="688" t="s">
        <v>2320</v>
      </c>
      <c r="B28" s="665"/>
      <c r="C28" s="678">
        <v>0</v>
      </c>
      <c r="D28" s="665">
        <v>15448.821435464575</v>
      </c>
      <c r="E28" s="678">
        <v>1</v>
      </c>
      <c r="F28" s="666">
        <v>15448.821435464575</v>
      </c>
    </row>
    <row r="29" spans="1:6" ht="14.4" customHeight="1" x14ac:dyDescent="0.3">
      <c r="A29" s="688" t="s">
        <v>2321</v>
      </c>
      <c r="B29" s="665"/>
      <c r="C29" s="678">
        <v>0</v>
      </c>
      <c r="D29" s="665">
        <v>117.88941231734567</v>
      </c>
      <c r="E29" s="678">
        <v>1</v>
      </c>
      <c r="F29" s="666">
        <v>117.88941231734567</v>
      </c>
    </row>
    <row r="30" spans="1:6" ht="14.4" customHeight="1" x14ac:dyDescent="0.3">
      <c r="A30" s="688" t="s">
        <v>2322</v>
      </c>
      <c r="B30" s="665"/>
      <c r="C30" s="678">
        <v>0</v>
      </c>
      <c r="D30" s="665">
        <v>39677.180299789863</v>
      </c>
      <c r="E30" s="678">
        <v>1</v>
      </c>
      <c r="F30" s="666">
        <v>39677.180299789863</v>
      </c>
    </row>
    <row r="31" spans="1:6" ht="14.4" customHeight="1" x14ac:dyDescent="0.3">
      <c r="A31" s="688" t="s">
        <v>2323</v>
      </c>
      <c r="B31" s="665"/>
      <c r="C31" s="678">
        <v>0</v>
      </c>
      <c r="D31" s="665">
        <v>254.25</v>
      </c>
      <c r="E31" s="678">
        <v>1</v>
      </c>
      <c r="F31" s="666">
        <v>254.25</v>
      </c>
    </row>
    <row r="32" spans="1:6" ht="14.4" customHeight="1" x14ac:dyDescent="0.3">
      <c r="A32" s="688" t="s">
        <v>2324</v>
      </c>
      <c r="B32" s="665"/>
      <c r="C32" s="678">
        <v>0</v>
      </c>
      <c r="D32" s="665">
        <v>5760.8099999999995</v>
      </c>
      <c r="E32" s="678">
        <v>1</v>
      </c>
      <c r="F32" s="666">
        <v>5760.8099999999995</v>
      </c>
    </row>
    <row r="33" spans="1:6" ht="14.4" customHeight="1" x14ac:dyDescent="0.3">
      <c r="A33" s="688" t="s">
        <v>2325</v>
      </c>
      <c r="B33" s="665"/>
      <c r="C33" s="678">
        <v>0</v>
      </c>
      <c r="D33" s="665">
        <v>732.41</v>
      </c>
      <c r="E33" s="678">
        <v>1</v>
      </c>
      <c r="F33" s="666">
        <v>732.41</v>
      </c>
    </row>
    <row r="34" spans="1:6" ht="14.4" customHeight="1" x14ac:dyDescent="0.3">
      <c r="A34" s="688" t="s">
        <v>2326</v>
      </c>
      <c r="B34" s="665"/>
      <c r="C34" s="678">
        <v>0</v>
      </c>
      <c r="D34" s="665">
        <v>10626</v>
      </c>
      <c r="E34" s="678">
        <v>1</v>
      </c>
      <c r="F34" s="666">
        <v>10626</v>
      </c>
    </row>
    <row r="35" spans="1:6" ht="14.4" customHeight="1" x14ac:dyDescent="0.3">
      <c r="A35" s="688" t="s">
        <v>2327</v>
      </c>
      <c r="B35" s="665"/>
      <c r="C35" s="678">
        <v>0</v>
      </c>
      <c r="D35" s="665">
        <v>82.070000000000064</v>
      </c>
      <c r="E35" s="678">
        <v>1</v>
      </c>
      <c r="F35" s="666">
        <v>82.070000000000064</v>
      </c>
    </row>
    <row r="36" spans="1:6" ht="14.4" customHeight="1" x14ac:dyDescent="0.3">
      <c r="A36" s="688" t="s">
        <v>2328</v>
      </c>
      <c r="B36" s="665"/>
      <c r="C36" s="678">
        <v>0</v>
      </c>
      <c r="D36" s="665">
        <v>38.29999999999999</v>
      </c>
      <c r="E36" s="678">
        <v>1</v>
      </c>
      <c r="F36" s="666">
        <v>38.29999999999999</v>
      </c>
    </row>
    <row r="37" spans="1:6" ht="14.4" customHeight="1" x14ac:dyDescent="0.3">
      <c r="A37" s="688" t="s">
        <v>2329</v>
      </c>
      <c r="B37" s="665"/>
      <c r="C37" s="678">
        <v>0</v>
      </c>
      <c r="D37" s="665">
        <v>19250</v>
      </c>
      <c r="E37" s="678">
        <v>1</v>
      </c>
      <c r="F37" s="666">
        <v>19250</v>
      </c>
    </row>
    <row r="38" spans="1:6" ht="14.4" customHeight="1" x14ac:dyDescent="0.3">
      <c r="A38" s="688" t="s">
        <v>2330</v>
      </c>
      <c r="B38" s="665"/>
      <c r="C38" s="678">
        <v>0</v>
      </c>
      <c r="D38" s="665">
        <v>60.000000000000028</v>
      </c>
      <c r="E38" s="678">
        <v>1</v>
      </c>
      <c r="F38" s="666">
        <v>60.000000000000028</v>
      </c>
    </row>
    <row r="39" spans="1:6" ht="14.4" customHeight="1" x14ac:dyDescent="0.3">
      <c r="A39" s="688" t="s">
        <v>2331</v>
      </c>
      <c r="B39" s="665"/>
      <c r="C39" s="678">
        <v>0</v>
      </c>
      <c r="D39" s="665">
        <v>9669.0459495293962</v>
      </c>
      <c r="E39" s="678">
        <v>1</v>
      </c>
      <c r="F39" s="666">
        <v>9669.0459495293962</v>
      </c>
    </row>
    <row r="40" spans="1:6" ht="14.4" customHeight="1" x14ac:dyDescent="0.3">
      <c r="A40" s="688" t="s">
        <v>2332</v>
      </c>
      <c r="B40" s="665"/>
      <c r="C40" s="678">
        <v>0</v>
      </c>
      <c r="D40" s="665">
        <v>158.12</v>
      </c>
      <c r="E40" s="678">
        <v>1</v>
      </c>
      <c r="F40" s="666">
        <v>158.12</v>
      </c>
    </row>
    <row r="41" spans="1:6" ht="14.4" customHeight="1" x14ac:dyDescent="0.3">
      <c r="A41" s="688" t="s">
        <v>2333</v>
      </c>
      <c r="B41" s="665"/>
      <c r="C41" s="678">
        <v>0</v>
      </c>
      <c r="D41" s="665">
        <v>905.96124574199735</v>
      </c>
      <c r="E41" s="678">
        <v>1</v>
      </c>
      <c r="F41" s="666">
        <v>905.96124574199735</v>
      </c>
    </row>
    <row r="42" spans="1:6" ht="14.4" customHeight="1" x14ac:dyDescent="0.3">
      <c r="A42" s="688" t="s">
        <v>2334</v>
      </c>
      <c r="B42" s="665"/>
      <c r="C42" s="678">
        <v>0</v>
      </c>
      <c r="D42" s="665">
        <v>40989.725964488833</v>
      </c>
      <c r="E42" s="678">
        <v>1</v>
      </c>
      <c r="F42" s="666">
        <v>40989.725964488833</v>
      </c>
    </row>
    <row r="43" spans="1:6" ht="14.4" customHeight="1" x14ac:dyDescent="0.3">
      <c r="A43" s="688" t="s">
        <v>2335</v>
      </c>
      <c r="B43" s="665"/>
      <c r="C43" s="678">
        <v>0</v>
      </c>
      <c r="D43" s="665">
        <v>293032.08</v>
      </c>
      <c r="E43" s="678">
        <v>1</v>
      </c>
      <c r="F43" s="666">
        <v>293032.08</v>
      </c>
    </row>
    <row r="44" spans="1:6" ht="14.4" customHeight="1" x14ac:dyDescent="0.3">
      <c r="A44" s="688" t="s">
        <v>2336</v>
      </c>
      <c r="B44" s="665"/>
      <c r="C44" s="678">
        <v>0</v>
      </c>
      <c r="D44" s="665">
        <v>420.24000000000007</v>
      </c>
      <c r="E44" s="678">
        <v>1</v>
      </c>
      <c r="F44" s="666">
        <v>420.24000000000007</v>
      </c>
    </row>
    <row r="45" spans="1:6" ht="14.4" customHeight="1" x14ac:dyDescent="0.3">
      <c r="A45" s="688" t="s">
        <v>2337</v>
      </c>
      <c r="B45" s="665"/>
      <c r="C45" s="678">
        <v>0</v>
      </c>
      <c r="D45" s="665">
        <v>1155.0000000000005</v>
      </c>
      <c r="E45" s="678">
        <v>1</v>
      </c>
      <c r="F45" s="666">
        <v>1155.0000000000005</v>
      </c>
    </row>
    <row r="46" spans="1:6" ht="14.4" customHeight="1" x14ac:dyDescent="0.3">
      <c r="A46" s="688" t="s">
        <v>2338</v>
      </c>
      <c r="B46" s="665"/>
      <c r="C46" s="678">
        <v>0</v>
      </c>
      <c r="D46" s="665">
        <v>12733.489795069663</v>
      </c>
      <c r="E46" s="678">
        <v>1</v>
      </c>
      <c r="F46" s="666">
        <v>12733.489795069663</v>
      </c>
    </row>
    <row r="47" spans="1:6" ht="14.4" customHeight="1" x14ac:dyDescent="0.3">
      <c r="A47" s="688" t="s">
        <v>2339</v>
      </c>
      <c r="B47" s="665"/>
      <c r="C47" s="678">
        <v>0</v>
      </c>
      <c r="D47" s="665">
        <v>104.50000000000011</v>
      </c>
      <c r="E47" s="678">
        <v>1</v>
      </c>
      <c r="F47" s="666">
        <v>104.50000000000011</v>
      </c>
    </row>
    <row r="48" spans="1:6" ht="14.4" customHeight="1" x14ac:dyDescent="0.3">
      <c r="A48" s="688" t="s">
        <v>2340</v>
      </c>
      <c r="B48" s="665"/>
      <c r="C48" s="678">
        <v>0</v>
      </c>
      <c r="D48" s="665">
        <v>12422.618181818181</v>
      </c>
      <c r="E48" s="678">
        <v>1</v>
      </c>
      <c r="F48" s="666">
        <v>12422.618181818181</v>
      </c>
    </row>
    <row r="49" spans="1:6" ht="14.4" customHeight="1" x14ac:dyDescent="0.3">
      <c r="A49" s="688" t="s">
        <v>2341</v>
      </c>
      <c r="B49" s="665"/>
      <c r="C49" s="678">
        <v>0</v>
      </c>
      <c r="D49" s="665">
        <v>8515.8196409747052</v>
      </c>
      <c r="E49" s="678">
        <v>1</v>
      </c>
      <c r="F49" s="666">
        <v>8515.8196409747052</v>
      </c>
    </row>
    <row r="50" spans="1:6" ht="14.4" customHeight="1" x14ac:dyDescent="0.3">
      <c r="A50" s="688" t="s">
        <v>2342</v>
      </c>
      <c r="B50" s="665"/>
      <c r="C50" s="678">
        <v>0</v>
      </c>
      <c r="D50" s="665">
        <v>11641.85</v>
      </c>
      <c r="E50" s="678">
        <v>1</v>
      </c>
      <c r="F50" s="666">
        <v>11641.85</v>
      </c>
    </row>
    <row r="51" spans="1:6" ht="14.4" customHeight="1" x14ac:dyDescent="0.3">
      <c r="A51" s="688" t="s">
        <v>2343</v>
      </c>
      <c r="B51" s="665"/>
      <c r="C51" s="678">
        <v>0</v>
      </c>
      <c r="D51" s="665">
        <v>31878</v>
      </c>
      <c r="E51" s="678">
        <v>1</v>
      </c>
      <c r="F51" s="666">
        <v>31878</v>
      </c>
    </row>
    <row r="52" spans="1:6" ht="14.4" customHeight="1" x14ac:dyDescent="0.3">
      <c r="A52" s="688" t="s">
        <v>2344</v>
      </c>
      <c r="B52" s="665"/>
      <c r="C52" s="678">
        <v>0</v>
      </c>
      <c r="D52" s="665">
        <v>85553.642558475403</v>
      </c>
      <c r="E52" s="678">
        <v>1</v>
      </c>
      <c r="F52" s="666">
        <v>85553.642558475403</v>
      </c>
    </row>
    <row r="53" spans="1:6" ht="14.4" customHeight="1" x14ac:dyDescent="0.3">
      <c r="A53" s="688" t="s">
        <v>2345</v>
      </c>
      <c r="B53" s="665"/>
      <c r="C53" s="678">
        <v>0</v>
      </c>
      <c r="D53" s="665">
        <v>3802.9199999999996</v>
      </c>
      <c r="E53" s="678">
        <v>1</v>
      </c>
      <c r="F53" s="666">
        <v>3802.9199999999996</v>
      </c>
    </row>
    <row r="54" spans="1:6" ht="14.4" customHeight="1" x14ac:dyDescent="0.3">
      <c r="A54" s="688" t="s">
        <v>2346</v>
      </c>
      <c r="B54" s="665"/>
      <c r="C54" s="678">
        <v>0</v>
      </c>
      <c r="D54" s="665">
        <v>1494.6398354471585</v>
      </c>
      <c r="E54" s="678">
        <v>1</v>
      </c>
      <c r="F54" s="666">
        <v>1494.6398354471585</v>
      </c>
    </row>
    <row r="55" spans="1:6" ht="14.4" customHeight="1" x14ac:dyDescent="0.3">
      <c r="A55" s="688" t="s">
        <v>2347</v>
      </c>
      <c r="B55" s="665"/>
      <c r="C55" s="678">
        <v>0</v>
      </c>
      <c r="D55" s="665">
        <v>16655.59</v>
      </c>
      <c r="E55" s="678">
        <v>1</v>
      </c>
      <c r="F55" s="666">
        <v>16655.59</v>
      </c>
    </row>
    <row r="56" spans="1:6" ht="14.4" customHeight="1" x14ac:dyDescent="0.3">
      <c r="A56" s="688" t="s">
        <v>2348</v>
      </c>
      <c r="B56" s="665"/>
      <c r="C56" s="678">
        <v>0</v>
      </c>
      <c r="D56" s="665">
        <v>871.2</v>
      </c>
      <c r="E56" s="678">
        <v>1</v>
      </c>
      <c r="F56" s="666">
        <v>871.2</v>
      </c>
    </row>
    <row r="57" spans="1:6" ht="14.4" customHeight="1" x14ac:dyDescent="0.3">
      <c r="A57" s="688" t="s">
        <v>2349</v>
      </c>
      <c r="B57" s="665"/>
      <c r="C57" s="678">
        <v>0</v>
      </c>
      <c r="D57" s="665">
        <v>427548.57739523624</v>
      </c>
      <c r="E57" s="678">
        <v>1</v>
      </c>
      <c r="F57" s="666">
        <v>427548.57739523624</v>
      </c>
    </row>
    <row r="58" spans="1:6" ht="14.4" customHeight="1" x14ac:dyDescent="0.3">
      <c r="A58" s="688" t="s">
        <v>2350</v>
      </c>
      <c r="B58" s="665"/>
      <c r="C58" s="678">
        <v>0</v>
      </c>
      <c r="D58" s="665">
        <v>954.05</v>
      </c>
      <c r="E58" s="678">
        <v>1</v>
      </c>
      <c r="F58" s="666">
        <v>954.05</v>
      </c>
    </row>
    <row r="59" spans="1:6" ht="14.4" customHeight="1" x14ac:dyDescent="0.3">
      <c r="A59" s="688" t="s">
        <v>2351</v>
      </c>
      <c r="B59" s="665"/>
      <c r="C59" s="678">
        <v>0</v>
      </c>
      <c r="D59" s="665">
        <v>96076.538344358181</v>
      </c>
      <c r="E59" s="678">
        <v>1</v>
      </c>
      <c r="F59" s="666">
        <v>96076.538344358181</v>
      </c>
    </row>
    <row r="60" spans="1:6" ht="14.4" customHeight="1" x14ac:dyDescent="0.3">
      <c r="A60" s="688" t="s">
        <v>2352</v>
      </c>
      <c r="B60" s="665"/>
      <c r="C60" s="678">
        <v>0</v>
      </c>
      <c r="D60" s="665">
        <v>99.97970793625116</v>
      </c>
      <c r="E60" s="678">
        <v>1</v>
      </c>
      <c r="F60" s="666">
        <v>99.97970793625116</v>
      </c>
    </row>
    <row r="61" spans="1:6" ht="14.4" customHeight="1" x14ac:dyDescent="0.3">
      <c r="A61" s="688" t="s">
        <v>2353</v>
      </c>
      <c r="B61" s="665"/>
      <c r="C61" s="678">
        <v>0</v>
      </c>
      <c r="D61" s="665">
        <v>38428.533870380263</v>
      </c>
      <c r="E61" s="678">
        <v>1</v>
      </c>
      <c r="F61" s="666">
        <v>38428.533870380263</v>
      </c>
    </row>
    <row r="62" spans="1:6" ht="14.4" customHeight="1" x14ac:dyDescent="0.3">
      <c r="A62" s="688" t="s">
        <v>2354</v>
      </c>
      <c r="B62" s="665"/>
      <c r="C62" s="678">
        <v>0</v>
      </c>
      <c r="D62" s="665">
        <v>1846.79579868991</v>
      </c>
      <c r="E62" s="678">
        <v>1</v>
      </c>
      <c r="F62" s="666">
        <v>1846.79579868991</v>
      </c>
    </row>
    <row r="63" spans="1:6" ht="14.4" customHeight="1" x14ac:dyDescent="0.3">
      <c r="A63" s="688" t="s">
        <v>2355</v>
      </c>
      <c r="B63" s="665"/>
      <c r="C63" s="678">
        <v>0</v>
      </c>
      <c r="D63" s="665">
        <v>90802.634999999995</v>
      </c>
      <c r="E63" s="678">
        <v>1</v>
      </c>
      <c r="F63" s="666">
        <v>90802.634999999995</v>
      </c>
    </row>
    <row r="64" spans="1:6" ht="14.4" customHeight="1" x14ac:dyDescent="0.3">
      <c r="A64" s="688" t="s">
        <v>2356</v>
      </c>
      <c r="B64" s="665"/>
      <c r="C64" s="678">
        <v>0</v>
      </c>
      <c r="D64" s="665">
        <v>2142.8000000000002</v>
      </c>
      <c r="E64" s="678">
        <v>1</v>
      </c>
      <c r="F64" s="666">
        <v>2142.8000000000002</v>
      </c>
    </row>
    <row r="65" spans="1:6" ht="14.4" customHeight="1" x14ac:dyDescent="0.3">
      <c r="A65" s="688" t="s">
        <v>2357</v>
      </c>
      <c r="B65" s="665"/>
      <c r="C65" s="678">
        <v>0</v>
      </c>
      <c r="D65" s="665">
        <v>77.810283751078302</v>
      </c>
      <c r="E65" s="678">
        <v>1</v>
      </c>
      <c r="F65" s="666">
        <v>77.810283751078302</v>
      </c>
    </row>
    <row r="66" spans="1:6" ht="14.4" customHeight="1" x14ac:dyDescent="0.3">
      <c r="A66" s="688" t="s">
        <v>2358</v>
      </c>
      <c r="B66" s="665"/>
      <c r="C66" s="678">
        <v>0</v>
      </c>
      <c r="D66" s="665">
        <v>1918.9253132223807</v>
      </c>
      <c r="E66" s="678">
        <v>1</v>
      </c>
      <c r="F66" s="666">
        <v>1918.9253132223807</v>
      </c>
    </row>
    <row r="67" spans="1:6" ht="14.4" customHeight="1" x14ac:dyDescent="0.3">
      <c r="A67" s="688" t="s">
        <v>2359</v>
      </c>
      <c r="B67" s="665"/>
      <c r="C67" s="678">
        <v>0</v>
      </c>
      <c r="D67" s="665">
        <v>446.80000000000018</v>
      </c>
      <c r="E67" s="678">
        <v>1</v>
      </c>
      <c r="F67" s="666">
        <v>446.80000000000018</v>
      </c>
    </row>
    <row r="68" spans="1:6" ht="14.4" customHeight="1" x14ac:dyDescent="0.3">
      <c r="A68" s="688" t="s">
        <v>2360</v>
      </c>
      <c r="B68" s="665"/>
      <c r="C68" s="678">
        <v>0</v>
      </c>
      <c r="D68" s="665">
        <v>1551</v>
      </c>
      <c r="E68" s="678">
        <v>1</v>
      </c>
      <c r="F68" s="666">
        <v>1551</v>
      </c>
    </row>
    <row r="69" spans="1:6" ht="14.4" customHeight="1" x14ac:dyDescent="0.3">
      <c r="A69" s="688" t="s">
        <v>2361</v>
      </c>
      <c r="B69" s="665"/>
      <c r="C69" s="678">
        <v>0</v>
      </c>
      <c r="D69" s="665">
        <v>92256.18284513925</v>
      </c>
      <c r="E69" s="678">
        <v>1</v>
      </c>
      <c r="F69" s="666">
        <v>92256.18284513925</v>
      </c>
    </row>
    <row r="70" spans="1:6" ht="14.4" customHeight="1" thickBot="1" x14ac:dyDescent="0.35">
      <c r="A70" s="689" t="s">
        <v>2362</v>
      </c>
      <c r="B70" s="680"/>
      <c r="C70" s="681">
        <v>0</v>
      </c>
      <c r="D70" s="680">
        <v>748</v>
      </c>
      <c r="E70" s="681">
        <v>1</v>
      </c>
      <c r="F70" s="682">
        <v>748</v>
      </c>
    </row>
    <row r="71" spans="1:6" ht="14.4" customHeight="1" thickBot="1" x14ac:dyDescent="0.35">
      <c r="A71" s="683" t="s">
        <v>3</v>
      </c>
      <c r="B71" s="684">
        <v>218972.70951781757</v>
      </c>
      <c r="C71" s="685">
        <v>6.7715590641694731E-2</v>
      </c>
      <c r="D71" s="684">
        <v>3014739.164553747</v>
      </c>
      <c r="E71" s="685">
        <v>0.93228440935830525</v>
      </c>
      <c r="F71" s="686">
        <v>3233711.8740715645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2521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291</v>
      </c>
      <c r="G3" s="47">
        <f>SUBTOTAL(9,G6:G1048576)</f>
        <v>218972.70951781757</v>
      </c>
      <c r="H3" s="48">
        <f>IF(M3=0,0,G3/M3)</f>
        <v>6.771559064169469E-2</v>
      </c>
      <c r="I3" s="47">
        <f>SUBTOTAL(9,I6:I1048576)</f>
        <v>6954.9</v>
      </c>
      <c r="J3" s="47">
        <f>SUBTOTAL(9,J6:J1048576)</f>
        <v>3014739.1645537494</v>
      </c>
      <c r="K3" s="48">
        <f>IF(M3=0,0,J3/M3)</f>
        <v>0.93228440935830548</v>
      </c>
      <c r="L3" s="47">
        <f>SUBTOTAL(9,L6:L1048576)</f>
        <v>7245.9</v>
      </c>
      <c r="M3" s="49">
        <f>SUBTOTAL(9,M6:M1048576)</f>
        <v>3233711.8740715664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526</v>
      </c>
      <c r="B6" s="656" t="s">
        <v>2363</v>
      </c>
      <c r="C6" s="656" t="s">
        <v>612</v>
      </c>
      <c r="D6" s="656" t="s">
        <v>2364</v>
      </c>
      <c r="E6" s="656" t="s">
        <v>2365</v>
      </c>
      <c r="F6" s="659"/>
      <c r="G6" s="659"/>
      <c r="H6" s="677">
        <v>0</v>
      </c>
      <c r="I6" s="659">
        <v>15</v>
      </c>
      <c r="J6" s="659">
        <v>562.35000000000014</v>
      </c>
      <c r="K6" s="677">
        <v>1</v>
      </c>
      <c r="L6" s="659">
        <v>15</v>
      </c>
      <c r="M6" s="660">
        <v>562.35000000000014</v>
      </c>
    </row>
    <row r="7" spans="1:13" ht="14.4" customHeight="1" x14ac:dyDescent="0.3">
      <c r="A7" s="661" t="s">
        <v>526</v>
      </c>
      <c r="B7" s="662" t="s">
        <v>2363</v>
      </c>
      <c r="C7" s="662" t="s">
        <v>604</v>
      </c>
      <c r="D7" s="662" t="s">
        <v>2366</v>
      </c>
      <c r="E7" s="662" t="s">
        <v>2367</v>
      </c>
      <c r="F7" s="665"/>
      <c r="G7" s="665"/>
      <c r="H7" s="678">
        <v>0</v>
      </c>
      <c r="I7" s="665">
        <v>50</v>
      </c>
      <c r="J7" s="665">
        <v>1737.4984229295496</v>
      </c>
      <c r="K7" s="678">
        <v>1</v>
      </c>
      <c r="L7" s="665">
        <v>50</v>
      </c>
      <c r="M7" s="666">
        <v>1737.4984229295496</v>
      </c>
    </row>
    <row r="8" spans="1:13" ht="14.4" customHeight="1" x14ac:dyDescent="0.3">
      <c r="A8" s="661" t="s">
        <v>526</v>
      </c>
      <c r="B8" s="662" t="s">
        <v>2368</v>
      </c>
      <c r="C8" s="662" t="s">
        <v>608</v>
      </c>
      <c r="D8" s="662" t="s">
        <v>609</v>
      </c>
      <c r="E8" s="662" t="s">
        <v>2369</v>
      </c>
      <c r="F8" s="665"/>
      <c r="G8" s="665"/>
      <c r="H8" s="678">
        <v>0</v>
      </c>
      <c r="I8" s="665">
        <v>2</v>
      </c>
      <c r="J8" s="665">
        <v>60.000000000000028</v>
      </c>
      <c r="K8" s="678">
        <v>1</v>
      </c>
      <c r="L8" s="665">
        <v>2</v>
      </c>
      <c r="M8" s="666">
        <v>60.000000000000028</v>
      </c>
    </row>
    <row r="9" spans="1:13" ht="14.4" customHeight="1" x14ac:dyDescent="0.3">
      <c r="A9" s="661" t="s">
        <v>531</v>
      </c>
      <c r="B9" s="662" t="s">
        <v>2370</v>
      </c>
      <c r="C9" s="662" t="s">
        <v>1764</v>
      </c>
      <c r="D9" s="662" t="s">
        <v>1765</v>
      </c>
      <c r="E9" s="662" t="s">
        <v>2371</v>
      </c>
      <c r="F9" s="665"/>
      <c r="G9" s="665"/>
      <c r="H9" s="678">
        <v>0</v>
      </c>
      <c r="I9" s="665">
        <v>1360</v>
      </c>
      <c r="J9" s="665">
        <v>92256.18284513925</v>
      </c>
      <c r="K9" s="678">
        <v>1</v>
      </c>
      <c r="L9" s="665">
        <v>1360</v>
      </c>
      <c r="M9" s="666">
        <v>92256.18284513925</v>
      </c>
    </row>
    <row r="10" spans="1:13" ht="14.4" customHeight="1" x14ac:dyDescent="0.3">
      <c r="A10" s="661" t="s">
        <v>531</v>
      </c>
      <c r="B10" s="662" t="s">
        <v>2372</v>
      </c>
      <c r="C10" s="662" t="s">
        <v>1628</v>
      </c>
      <c r="D10" s="662" t="s">
        <v>1629</v>
      </c>
      <c r="E10" s="662" t="s">
        <v>1630</v>
      </c>
      <c r="F10" s="665"/>
      <c r="G10" s="665"/>
      <c r="H10" s="678">
        <v>0</v>
      </c>
      <c r="I10" s="665">
        <v>7</v>
      </c>
      <c r="J10" s="665">
        <v>446.80000000000018</v>
      </c>
      <c r="K10" s="678">
        <v>1</v>
      </c>
      <c r="L10" s="665">
        <v>7</v>
      </c>
      <c r="M10" s="666">
        <v>446.80000000000018</v>
      </c>
    </row>
    <row r="11" spans="1:13" ht="14.4" customHeight="1" x14ac:dyDescent="0.3">
      <c r="A11" s="661" t="s">
        <v>531</v>
      </c>
      <c r="B11" s="662" t="s">
        <v>2373</v>
      </c>
      <c r="C11" s="662" t="s">
        <v>1661</v>
      </c>
      <c r="D11" s="662" t="s">
        <v>1662</v>
      </c>
      <c r="E11" s="662" t="s">
        <v>1663</v>
      </c>
      <c r="F11" s="665"/>
      <c r="G11" s="665"/>
      <c r="H11" s="678">
        <v>0</v>
      </c>
      <c r="I11" s="665">
        <v>25</v>
      </c>
      <c r="J11" s="665">
        <v>1846.79579868991</v>
      </c>
      <c r="K11" s="678">
        <v>1</v>
      </c>
      <c r="L11" s="665">
        <v>25</v>
      </c>
      <c r="M11" s="666">
        <v>1846.79579868991</v>
      </c>
    </row>
    <row r="12" spans="1:13" ht="14.4" customHeight="1" x14ac:dyDescent="0.3">
      <c r="A12" s="661" t="s">
        <v>531</v>
      </c>
      <c r="B12" s="662" t="s">
        <v>2374</v>
      </c>
      <c r="C12" s="662" t="s">
        <v>1720</v>
      </c>
      <c r="D12" s="662" t="s">
        <v>1721</v>
      </c>
      <c r="E12" s="662" t="s">
        <v>2375</v>
      </c>
      <c r="F12" s="665"/>
      <c r="G12" s="665"/>
      <c r="H12" s="678">
        <v>0</v>
      </c>
      <c r="I12" s="665">
        <v>1</v>
      </c>
      <c r="J12" s="665">
        <v>104.50000000000011</v>
      </c>
      <c r="K12" s="678">
        <v>1</v>
      </c>
      <c r="L12" s="665">
        <v>1</v>
      </c>
      <c r="M12" s="666">
        <v>104.50000000000011</v>
      </c>
    </row>
    <row r="13" spans="1:13" ht="14.4" customHeight="1" x14ac:dyDescent="0.3">
      <c r="A13" s="661" t="s">
        <v>531</v>
      </c>
      <c r="B13" s="662" t="s">
        <v>2376</v>
      </c>
      <c r="C13" s="662" t="s">
        <v>1658</v>
      </c>
      <c r="D13" s="662" t="s">
        <v>2377</v>
      </c>
      <c r="E13" s="662" t="s">
        <v>2378</v>
      </c>
      <c r="F13" s="665"/>
      <c r="G13" s="665"/>
      <c r="H13" s="678">
        <v>0</v>
      </c>
      <c r="I13" s="665">
        <v>88</v>
      </c>
      <c r="J13" s="665">
        <v>40989.725964488833</v>
      </c>
      <c r="K13" s="678">
        <v>1</v>
      </c>
      <c r="L13" s="665">
        <v>88</v>
      </c>
      <c r="M13" s="666">
        <v>40989.725964488833</v>
      </c>
    </row>
    <row r="14" spans="1:13" ht="14.4" customHeight="1" x14ac:dyDescent="0.3">
      <c r="A14" s="661" t="s">
        <v>531</v>
      </c>
      <c r="B14" s="662" t="s">
        <v>2379</v>
      </c>
      <c r="C14" s="662" t="s">
        <v>1763</v>
      </c>
      <c r="D14" s="662" t="s">
        <v>1622</v>
      </c>
      <c r="E14" s="662" t="s">
        <v>2380</v>
      </c>
      <c r="F14" s="665"/>
      <c r="G14" s="665"/>
      <c r="H14" s="678">
        <v>0</v>
      </c>
      <c r="I14" s="665">
        <v>14</v>
      </c>
      <c r="J14" s="665">
        <v>46199.990261594256</v>
      </c>
      <c r="K14" s="678">
        <v>1</v>
      </c>
      <c r="L14" s="665">
        <v>14</v>
      </c>
      <c r="M14" s="666">
        <v>46199.990261594256</v>
      </c>
    </row>
    <row r="15" spans="1:13" ht="14.4" customHeight="1" x14ac:dyDescent="0.3">
      <c r="A15" s="661" t="s">
        <v>531</v>
      </c>
      <c r="B15" s="662" t="s">
        <v>2379</v>
      </c>
      <c r="C15" s="662" t="s">
        <v>1621</v>
      </c>
      <c r="D15" s="662" t="s">
        <v>1622</v>
      </c>
      <c r="E15" s="662" t="s">
        <v>2380</v>
      </c>
      <c r="F15" s="665"/>
      <c r="G15" s="665"/>
      <c r="H15" s="678">
        <v>0</v>
      </c>
      <c r="I15" s="665">
        <v>1</v>
      </c>
      <c r="J15" s="665">
        <v>3300</v>
      </c>
      <c r="K15" s="678">
        <v>1</v>
      </c>
      <c r="L15" s="665">
        <v>1</v>
      </c>
      <c r="M15" s="666">
        <v>3300</v>
      </c>
    </row>
    <row r="16" spans="1:13" ht="14.4" customHeight="1" x14ac:dyDescent="0.3">
      <c r="A16" s="661" t="s">
        <v>531</v>
      </c>
      <c r="B16" s="662" t="s">
        <v>2381</v>
      </c>
      <c r="C16" s="662" t="s">
        <v>1750</v>
      </c>
      <c r="D16" s="662" t="s">
        <v>1751</v>
      </c>
      <c r="E16" s="662" t="s">
        <v>1752</v>
      </c>
      <c r="F16" s="665"/>
      <c r="G16" s="665"/>
      <c r="H16" s="678">
        <v>0</v>
      </c>
      <c r="I16" s="665">
        <v>6</v>
      </c>
      <c r="J16" s="665">
        <v>420.24000000000007</v>
      </c>
      <c r="K16" s="678">
        <v>1</v>
      </c>
      <c r="L16" s="665">
        <v>6</v>
      </c>
      <c r="M16" s="666">
        <v>420.24000000000007</v>
      </c>
    </row>
    <row r="17" spans="1:13" ht="14.4" customHeight="1" x14ac:dyDescent="0.3">
      <c r="A17" s="661" t="s">
        <v>531</v>
      </c>
      <c r="B17" s="662" t="s">
        <v>2382</v>
      </c>
      <c r="C17" s="662" t="s">
        <v>1647</v>
      </c>
      <c r="D17" s="662" t="s">
        <v>1618</v>
      </c>
      <c r="E17" s="662" t="s">
        <v>2383</v>
      </c>
      <c r="F17" s="665"/>
      <c r="G17" s="665"/>
      <c r="H17" s="678">
        <v>0</v>
      </c>
      <c r="I17" s="665">
        <v>283</v>
      </c>
      <c r="J17" s="665">
        <v>36481.725519715488</v>
      </c>
      <c r="K17" s="678">
        <v>1</v>
      </c>
      <c r="L17" s="665">
        <v>283</v>
      </c>
      <c r="M17" s="666">
        <v>36481.725519715488</v>
      </c>
    </row>
    <row r="18" spans="1:13" ht="14.4" customHeight="1" x14ac:dyDescent="0.3">
      <c r="A18" s="661" t="s">
        <v>531</v>
      </c>
      <c r="B18" s="662" t="s">
        <v>2382</v>
      </c>
      <c r="C18" s="662" t="s">
        <v>1617</v>
      </c>
      <c r="D18" s="662" t="s">
        <v>1618</v>
      </c>
      <c r="E18" s="662" t="s">
        <v>2384</v>
      </c>
      <c r="F18" s="665"/>
      <c r="G18" s="665"/>
      <c r="H18" s="678">
        <v>0</v>
      </c>
      <c r="I18" s="665">
        <v>9</v>
      </c>
      <c r="J18" s="665">
        <v>406.70935864476394</v>
      </c>
      <c r="K18" s="678">
        <v>1</v>
      </c>
      <c r="L18" s="665">
        <v>9</v>
      </c>
      <c r="M18" s="666">
        <v>406.70935864476394</v>
      </c>
    </row>
    <row r="19" spans="1:13" ht="14.4" customHeight="1" x14ac:dyDescent="0.3">
      <c r="A19" s="661" t="s">
        <v>531</v>
      </c>
      <c r="B19" s="662" t="s">
        <v>2385</v>
      </c>
      <c r="C19" s="662" t="s">
        <v>1654</v>
      </c>
      <c r="D19" s="662" t="s">
        <v>2386</v>
      </c>
      <c r="E19" s="662" t="s">
        <v>2387</v>
      </c>
      <c r="F19" s="665"/>
      <c r="G19" s="665"/>
      <c r="H19" s="678">
        <v>0</v>
      </c>
      <c r="I19" s="665">
        <v>2</v>
      </c>
      <c r="J19" s="665">
        <v>158.12</v>
      </c>
      <c r="K19" s="678">
        <v>1</v>
      </c>
      <c r="L19" s="665">
        <v>2</v>
      </c>
      <c r="M19" s="666">
        <v>158.12</v>
      </c>
    </row>
    <row r="20" spans="1:13" ht="14.4" customHeight="1" x14ac:dyDescent="0.3">
      <c r="A20" s="661" t="s">
        <v>531</v>
      </c>
      <c r="B20" s="662" t="s">
        <v>2388</v>
      </c>
      <c r="C20" s="662" t="s">
        <v>1691</v>
      </c>
      <c r="D20" s="662" t="s">
        <v>1692</v>
      </c>
      <c r="E20" s="662" t="s">
        <v>1693</v>
      </c>
      <c r="F20" s="665"/>
      <c r="G20" s="665"/>
      <c r="H20" s="678">
        <v>0</v>
      </c>
      <c r="I20" s="665">
        <v>1</v>
      </c>
      <c r="J20" s="665">
        <v>38.29999999999999</v>
      </c>
      <c r="K20" s="678">
        <v>1</v>
      </c>
      <c r="L20" s="665">
        <v>1</v>
      </c>
      <c r="M20" s="666">
        <v>38.29999999999999</v>
      </c>
    </row>
    <row r="21" spans="1:13" ht="14.4" customHeight="1" x14ac:dyDescent="0.3">
      <c r="A21" s="661" t="s">
        <v>531</v>
      </c>
      <c r="B21" s="662" t="s">
        <v>2389</v>
      </c>
      <c r="C21" s="662" t="s">
        <v>1650</v>
      </c>
      <c r="D21" s="662" t="s">
        <v>1651</v>
      </c>
      <c r="E21" s="662" t="s">
        <v>1652</v>
      </c>
      <c r="F21" s="665"/>
      <c r="G21" s="665"/>
      <c r="H21" s="678">
        <v>0</v>
      </c>
      <c r="I21" s="665">
        <v>2</v>
      </c>
      <c r="J21" s="665">
        <v>100.92000000000004</v>
      </c>
      <c r="K21" s="678">
        <v>1</v>
      </c>
      <c r="L21" s="665">
        <v>2</v>
      </c>
      <c r="M21" s="666">
        <v>100.92000000000004</v>
      </c>
    </row>
    <row r="22" spans="1:13" ht="14.4" customHeight="1" x14ac:dyDescent="0.3">
      <c r="A22" s="661" t="s">
        <v>531</v>
      </c>
      <c r="B22" s="662" t="s">
        <v>2390</v>
      </c>
      <c r="C22" s="662" t="s">
        <v>1613</v>
      </c>
      <c r="D22" s="662" t="s">
        <v>1614</v>
      </c>
      <c r="E22" s="662" t="s">
        <v>2391</v>
      </c>
      <c r="F22" s="665"/>
      <c r="G22" s="665"/>
      <c r="H22" s="678">
        <v>0</v>
      </c>
      <c r="I22" s="665">
        <v>1</v>
      </c>
      <c r="J22" s="665">
        <v>14.88</v>
      </c>
      <c r="K22" s="678">
        <v>1</v>
      </c>
      <c r="L22" s="665">
        <v>1</v>
      </c>
      <c r="M22" s="666">
        <v>14.88</v>
      </c>
    </row>
    <row r="23" spans="1:13" ht="14.4" customHeight="1" x14ac:dyDescent="0.3">
      <c r="A23" s="661" t="s">
        <v>531</v>
      </c>
      <c r="B23" s="662" t="s">
        <v>2392</v>
      </c>
      <c r="C23" s="662" t="s">
        <v>1644</v>
      </c>
      <c r="D23" s="662" t="s">
        <v>2393</v>
      </c>
      <c r="E23" s="662" t="s">
        <v>954</v>
      </c>
      <c r="F23" s="665"/>
      <c r="G23" s="665"/>
      <c r="H23" s="678">
        <v>0</v>
      </c>
      <c r="I23" s="665">
        <v>1</v>
      </c>
      <c r="J23" s="665">
        <v>117.88941231734567</v>
      </c>
      <c r="K23" s="678">
        <v>1</v>
      </c>
      <c r="L23" s="665">
        <v>1</v>
      </c>
      <c r="M23" s="666">
        <v>117.88941231734567</v>
      </c>
    </row>
    <row r="24" spans="1:13" ht="14.4" customHeight="1" x14ac:dyDescent="0.3">
      <c r="A24" s="661" t="s">
        <v>531</v>
      </c>
      <c r="B24" s="662" t="s">
        <v>2394</v>
      </c>
      <c r="C24" s="662" t="s">
        <v>1680</v>
      </c>
      <c r="D24" s="662" t="s">
        <v>1681</v>
      </c>
      <c r="E24" s="662" t="s">
        <v>877</v>
      </c>
      <c r="F24" s="665"/>
      <c r="G24" s="665"/>
      <c r="H24" s="678">
        <v>0</v>
      </c>
      <c r="I24" s="665">
        <v>1</v>
      </c>
      <c r="J24" s="665">
        <v>254.25</v>
      </c>
      <c r="K24" s="678">
        <v>1</v>
      </c>
      <c r="L24" s="665">
        <v>1</v>
      </c>
      <c r="M24" s="666">
        <v>254.25</v>
      </c>
    </row>
    <row r="25" spans="1:13" ht="14.4" customHeight="1" x14ac:dyDescent="0.3">
      <c r="A25" s="661" t="s">
        <v>531</v>
      </c>
      <c r="B25" s="662" t="s">
        <v>2395</v>
      </c>
      <c r="C25" s="662" t="s">
        <v>1683</v>
      </c>
      <c r="D25" s="662" t="s">
        <v>1684</v>
      </c>
      <c r="E25" s="662" t="s">
        <v>1685</v>
      </c>
      <c r="F25" s="665"/>
      <c r="G25" s="665"/>
      <c r="H25" s="678">
        <v>0</v>
      </c>
      <c r="I25" s="665">
        <v>2</v>
      </c>
      <c r="J25" s="665">
        <v>420.14000000000004</v>
      </c>
      <c r="K25" s="678">
        <v>1</v>
      </c>
      <c r="L25" s="665">
        <v>2</v>
      </c>
      <c r="M25" s="666">
        <v>420.14000000000004</v>
      </c>
    </row>
    <row r="26" spans="1:13" ht="14.4" customHeight="1" x14ac:dyDescent="0.3">
      <c r="A26" s="661" t="s">
        <v>531</v>
      </c>
      <c r="B26" s="662" t="s">
        <v>2395</v>
      </c>
      <c r="C26" s="662" t="s">
        <v>1636</v>
      </c>
      <c r="D26" s="662" t="s">
        <v>2396</v>
      </c>
      <c r="E26" s="662" t="s">
        <v>1689</v>
      </c>
      <c r="F26" s="665"/>
      <c r="G26" s="665"/>
      <c r="H26" s="678">
        <v>0</v>
      </c>
      <c r="I26" s="665">
        <v>2</v>
      </c>
      <c r="J26" s="665">
        <v>88.240000000000009</v>
      </c>
      <c r="K26" s="678">
        <v>1</v>
      </c>
      <c r="L26" s="665">
        <v>2</v>
      </c>
      <c r="M26" s="666">
        <v>88.240000000000009</v>
      </c>
    </row>
    <row r="27" spans="1:13" ht="14.4" customHeight="1" x14ac:dyDescent="0.3">
      <c r="A27" s="661" t="s">
        <v>531</v>
      </c>
      <c r="B27" s="662" t="s">
        <v>2395</v>
      </c>
      <c r="C27" s="662" t="s">
        <v>1640</v>
      </c>
      <c r="D27" s="662" t="s">
        <v>2397</v>
      </c>
      <c r="E27" s="662" t="s">
        <v>901</v>
      </c>
      <c r="F27" s="665"/>
      <c r="G27" s="665"/>
      <c r="H27" s="678">
        <v>0</v>
      </c>
      <c r="I27" s="665">
        <v>1</v>
      </c>
      <c r="J27" s="665">
        <v>88.250000000000043</v>
      </c>
      <c r="K27" s="678">
        <v>1</v>
      </c>
      <c r="L27" s="665">
        <v>1</v>
      </c>
      <c r="M27" s="666">
        <v>88.250000000000043</v>
      </c>
    </row>
    <row r="28" spans="1:13" ht="14.4" customHeight="1" x14ac:dyDescent="0.3">
      <c r="A28" s="661" t="s">
        <v>531</v>
      </c>
      <c r="B28" s="662" t="s">
        <v>2395</v>
      </c>
      <c r="C28" s="662" t="s">
        <v>1673</v>
      </c>
      <c r="D28" s="662" t="s">
        <v>2398</v>
      </c>
      <c r="E28" s="662" t="s">
        <v>2399</v>
      </c>
      <c r="F28" s="665"/>
      <c r="G28" s="665"/>
      <c r="H28" s="678">
        <v>0</v>
      </c>
      <c r="I28" s="665">
        <v>1</v>
      </c>
      <c r="J28" s="665">
        <v>135.77999999999994</v>
      </c>
      <c r="K28" s="678">
        <v>1</v>
      </c>
      <c r="L28" s="665">
        <v>1</v>
      </c>
      <c r="M28" s="666">
        <v>135.77999999999994</v>
      </c>
    </row>
    <row r="29" spans="1:13" ht="14.4" customHeight="1" x14ac:dyDescent="0.3">
      <c r="A29" s="661" t="s">
        <v>531</v>
      </c>
      <c r="B29" s="662" t="s">
        <v>2400</v>
      </c>
      <c r="C29" s="662" t="s">
        <v>1687</v>
      </c>
      <c r="D29" s="662" t="s">
        <v>1688</v>
      </c>
      <c r="E29" s="662" t="s">
        <v>1689</v>
      </c>
      <c r="F29" s="665"/>
      <c r="G29" s="665"/>
      <c r="H29" s="678">
        <v>0</v>
      </c>
      <c r="I29" s="665">
        <v>1</v>
      </c>
      <c r="J29" s="665">
        <v>82.070000000000064</v>
      </c>
      <c r="K29" s="678">
        <v>1</v>
      </c>
      <c r="L29" s="665">
        <v>1</v>
      </c>
      <c r="M29" s="666">
        <v>82.070000000000064</v>
      </c>
    </row>
    <row r="30" spans="1:13" ht="14.4" customHeight="1" x14ac:dyDescent="0.3">
      <c r="A30" s="661" t="s">
        <v>531</v>
      </c>
      <c r="B30" s="662" t="s">
        <v>2401</v>
      </c>
      <c r="C30" s="662" t="s">
        <v>1724</v>
      </c>
      <c r="D30" s="662" t="s">
        <v>2402</v>
      </c>
      <c r="E30" s="662" t="s">
        <v>2403</v>
      </c>
      <c r="F30" s="665"/>
      <c r="G30" s="665"/>
      <c r="H30" s="678">
        <v>0</v>
      </c>
      <c r="I30" s="665">
        <v>8</v>
      </c>
      <c r="J30" s="665">
        <v>11000</v>
      </c>
      <c r="K30" s="678">
        <v>1</v>
      </c>
      <c r="L30" s="665">
        <v>8</v>
      </c>
      <c r="M30" s="666">
        <v>11000</v>
      </c>
    </row>
    <row r="31" spans="1:13" ht="14.4" customHeight="1" x14ac:dyDescent="0.3">
      <c r="A31" s="661" t="s">
        <v>531</v>
      </c>
      <c r="B31" s="662" t="s">
        <v>2401</v>
      </c>
      <c r="C31" s="662" t="s">
        <v>1757</v>
      </c>
      <c r="D31" s="662" t="s">
        <v>2404</v>
      </c>
      <c r="E31" s="662" t="s">
        <v>2405</v>
      </c>
      <c r="F31" s="665"/>
      <c r="G31" s="665"/>
      <c r="H31" s="678">
        <v>0</v>
      </c>
      <c r="I31" s="665">
        <v>3</v>
      </c>
      <c r="J31" s="665">
        <v>8250</v>
      </c>
      <c r="K31" s="678">
        <v>1</v>
      </c>
      <c r="L31" s="665">
        <v>3</v>
      </c>
      <c r="M31" s="666">
        <v>8250</v>
      </c>
    </row>
    <row r="32" spans="1:13" ht="14.4" customHeight="1" x14ac:dyDescent="0.3">
      <c r="A32" s="661" t="s">
        <v>531</v>
      </c>
      <c r="B32" s="662" t="s">
        <v>2363</v>
      </c>
      <c r="C32" s="662" t="s">
        <v>1702</v>
      </c>
      <c r="D32" s="662" t="s">
        <v>2406</v>
      </c>
      <c r="E32" s="662" t="s">
        <v>2407</v>
      </c>
      <c r="F32" s="665"/>
      <c r="G32" s="665"/>
      <c r="H32" s="678">
        <v>0</v>
      </c>
      <c r="I32" s="665">
        <v>6</v>
      </c>
      <c r="J32" s="665">
        <v>787.49752659984813</v>
      </c>
      <c r="K32" s="678">
        <v>1</v>
      </c>
      <c r="L32" s="665">
        <v>6</v>
      </c>
      <c r="M32" s="666">
        <v>787.49752659984813</v>
      </c>
    </row>
    <row r="33" spans="1:13" ht="14.4" customHeight="1" x14ac:dyDescent="0.3">
      <c r="A33" s="661" t="s">
        <v>531</v>
      </c>
      <c r="B33" s="662" t="s">
        <v>2363</v>
      </c>
      <c r="C33" s="662" t="s">
        <v>604</v>
      </c>
      <c r="D33" s="662" t="s">
        <v>2366</v>
      </c>
      <c r="E33" s="662" t="s">
        <v>2367</v>
      </c>
      <c r="F33" s="665"/>
      <c r="G33" s="665"/>
      <c r="H33" s="678">
        <v>0</v>
      </c>
      <c r="I33" s="665">
        <v>140</v>
      </c>
      <c r="J33" s="665">
        <v>4865</v>
      </c>
      <c r="K33" s="678">
        <v>1</v>
      </c>
      <c r="L33" s="665">
        <v>140</v>
      </c>
      <c r="M33" s="666">
        <v>4865</v>
      </c>
    </row>
    <row r="34" spans="1:13" ht="14.4" customHeight="1" x14ac:dyDescent="0.3">
      <c r="A34" s="661" t="s">
        <v>531</v>
      </c>
      <c r="B34" s="662" t="s">
        <v>2363</v>
      </c>
      <c r="C34" s="662" t="s">
        <v>1699</v>
      </c>
      <c r="D34" s="662" t="s">
        <v>2406</v>
      </c>
      <c r="E34" s="662" t="s">
        <v>2408</v>
      </c>
      <c r="F34" s="665"/>
      <c r="G34" s="665"/>
      <c r="H34" s="678">
        <v>0</v>
      </c>
      <c r="I34" s="665">
        <v>10</v>
      </c>
      <c r="J34" s="665">
        <v>1716.7000000000003</v>
      </c>
      <c r="K34" s="678">
        <v>1</v>
      </c>
      <c r="L34" s="665">
        <v>10</v>
      </c>
      <c r="M34" s="666">
        <v>1716.7000000000003</v>
      </c>
    </row>
    <row r="35" spans="1:13" ht="14.4" customHeight="1" x14ac:dyDescent="0.3">
      <c r="A35" s="661" t="s">
        <v>531</v>
      </c>
      <c r="B35" s="662" t="s">
        <v>2409</v>
      </c>
      <c r="C35" s="662" t="s">
        <v>1708</v>
      </c>
      <c r="D35" s="662" t="s">
        <v>1709</v>
      </c>
      <c r="E35" s="662" t="s">
        <v>1710</v>
      </c>
      <c r="F35" s="665"/>
      <c r="G35" s="665"/>
      <c r="H35" s="678">
        <v>0</v>
      </c>
      <c r="I35" s="665">
        <v>2</v>
      </c>
      <c r="J35" s="665">
        <v>167.20000348809356</v>
      </c>
      <c r="K35" s="678">
        <v>1</v>
      </c>
      <c r="L35" s="665">
        <v>2</v>
      </c>
      <c r="M35" s="666">
        <v>167.20000348809356</v>
      </c>
    </row>
    <row r="36" spans="1:13" ht="14.4" customHeight="1" x14ac:dyDescent="0.3">
      <c r="A36" s="661" t="s">
        <v>531</v>
      </c>
      <c r="B36" s="662" t="s">
        <v>2409</v>
      </c>
      <c r="C36" s="662" t="s">
        <v>1753</v>
      </c>
      <c r="D36" s="662" t="s">
        <v>1754</v>
      </c>
      <c r="E36" s="662" t="s">
        <v>1755</v>
      </c>
      <c r="F36" s="665"/>
      <c r="G36" s="665"/>
      <c r="H36" s="678">
        <v>0</v>
      </c>
      <c r="I36" s="665">
        <v>2</v>
      </c>
      <c r="J36" s="665">
        <v>155.4515472648358</v>
      </c>
      <c r="K36" s="678">
        <v>1</v>
      </c>
      <c r="L36" s="665">
        <v>2</v>
      </c>
      <c r="M36" s="666">
        <v>155.4515472648358</v>
      </c>
    </row>
    <row r="37" spans="1:13" ht="14.4" customHeight="1" x14ac:dyDescent="0.3">
      <c r="A37" s="661" t="s">
        <v>531</v>
      </c>
      <c r="B37" s="662" t="s">
        <v>2409</v>
      </c>
      <c r="C37" s="662" t="s">
        <v>1767</v>
      </c>
      <c r="D37" s="662" t="s">
        <v>1768</v>
      </c>
      <c r="E37" s="662" t="s">
        <v>1769</v>
      </c>
      <c r="F37" s="665"/>
      <c r="G37" s="665"/>
      <c r="H37" s="678">
        <v>0</v>
      </c>
      <c r="I37" s="665">
        <v>3</v>
      </c>
      <c r="J37" s="665">
        <v>181.61</v>
      </c>
      <c r="K37" s="678">
        <v>1</v>
      </c>
      <c r="L37" s="665">
        <v>3</v>
      </c>
      <c r="M37" s="666">
        <v>181.61</v>
      </c>
    </row>
    <row r="38" spans="1:13" ht="14.4" customHeight="1" x14ac:dyDescent="0.3">
      <c r="A38" s="661" t="s">
        <v>531</v>
      </c>
      <c r="B38" s="662" t="s">
        <v>2409</v>
      </c>
      <c r="C38" s="662" t="s">
        <v>1705</v>
      </c>
      <c r="D38" s="662" t="s">
        <v>2410</v>
      </c>
      <c r="E38" s="662" t="s">
        <v>2411</v>
      </c>
      <c r="F38" s="665"/>
      <c r="G38" s="665"/>
      <c r="H38" s="678">
        <v>0</v>
      </c>
      <c r="I38" s="665">
        <v>2</v>
      </c>
      <c r="J38" s="665">
        <v>149.67969498906797</v>
      </c>
      <c r="K38" s="678">
        <v>1</v>
      </c>
      <c r="L38" s="665">
        <v>2</v>
      </c>
      <c r="M38" s="666">
        <v>149.67969498906797</v>
      </c>
    </row>
    <row r="39" spans="1:13" ht="14.4" customHeight="1" x14ac:dyDescent="0.3">
      <c r="A39" s="661" t="s">
        <v>531</v>
      </c>
      <c r="B39" s="662" t="s">
        <v>2409</v>
      </c>
      <c r="C39" s="662" t="s">
        <v>1665</v>
      </c>
      <c r="D39" s="662" t="s">
        <v>2412</v>
      </c>
      <c r="E39" s="662" t="s">
        <v>2413</v>
      </c>
      <c r="F39" s="665"/>
      <c r="G39" s="665"/>
      <c r="H39" s="678">
        <v>0</v>
      </c>
      <c r="I39" s="665">
        <v>4</v>
      </c>
      <c r="J39" s="665">
        <v>252.01999999999998</v>
      </c>
      <c r="K39" s="678">
        <v>1</v>
      </c>
      <c r="L39" s="665">
        <v>4</v>
      </c>
      <c r="M39" s="666">
        <v>252.01999999999998</v>
      </c>
    </row>
    <row r="40" spans="1:13" ht="14.4" customHeight="1" x14ac:dyDescent="0.3">
      <c r="A40" s="661" t="s">
        <v>531</v>
      </c>
      <c r="B40" s="662" t="s">
        <v>2414</v>
      </c>
      <c r="C40" s="662" t="s">
        <v>1997</v>
      </c>
      <c r="D40" s="662" t="s">
        <v>1998</v>
      </c>
      <c r="E40" s="662" t="s">
        <v>2415</v>
      </c>
      <c r="F40" s="665"/>
      <c r="G40" s="665"/>
      <c r="H40" s="678">
        <v>0</v>
      </c>
      <c r="I40" s="665">
        <v>24</v>
      </c>
      <c r="J40" s="665">
        <v>293032.08</v>
      </c>
      <c r="K40" s="678">
        <v>1</v>
      </c>
      <c r="L40" s="665">
        <v>24</v>
      </c>
      <c r="M40" s="666">
        <v>293032.08</v>
      </c>
    </row>
    <row r="41" spans="1:13" ht="14.4" customHeight="1" x14ac:dyDescent="0.3">
      <c r="A41" s="661" t="s">
        <v>531</v>
      </c>
      <c r="B41" s="662" t="s">
        <v>2416</v>
      </c>
      <c r="C41" s="662" t="s">
        <v>1975</v>
      </c>
      <c r="D41" s="662" t="s">
        <v>1976</v>
      </c>
      <c r="E41" s="662" t="s">
        <v>2417</v>
      </c>
      <c r="F41" s="665"/>
      <c r="G41" s="665"/>
      <c r="H41" s="678">
        <v>0</v>
      </c>
      <c r="I41" s="665">
        <v>5</v>
      </c>
      <c r="J41" s="665">
        <v>1155.0000000000005</v>
      </c>
      <c r="K41" s="678">
        <v>1</v>
      </c>
      <c r="L41" s="665">
        <v>5</v>
      </c>
      <c r="M41" s="666">
        <v>1155.0000000000005</v>
      </c>
    </row>
    <row r="42" spans="1:13" ht="14.4" customHeight="1" x14ac:dyDescent="0.3">
      <c r="A42" s="661" t="s">
        <v>531</v>
      </c>
      <c r="B42" s="662" t="s">
        <v>2418</v>
      </c>
      <c r="C42" s="662" t="s">
        <v>1956</v>
      </c>
      <c r="D42" s="662" t="s">
        <v>2419</v>
      </c>
      <c r="E42" s="662" t="s">
        <v>2420</v>
      </c>
      <c r="F42" s="665">
        <v>3.2</v>
      </c>
      <c r="G42" s="665">
        <v>1472.672</v>
      </c>
      <c r="H42" s="678">
        <v>1</v>
      </c>
      <c r="I42" s="665"/>
      <c r="J42" s="665"/>
      <c r="K42" s="678">
        <v>0</v>
      </c>
      <c r="L42" s="665">
        <v>3.2</v>
      </c>
      <c r="M42" s="666">
        <v>1472.672</v>
      </c>
    </row>
    <row r="43" spans="1:13" ht="14.4" customHeight="1" x14ac:dyDescent="0.3">
      <c r="A43" s="661" t="s">
        <v>531</v>
      </c>
      <c r="B43" s="662" t="s">
        <v>2418</v>
      </c>
      <c r="C43" s="662" t="s">
        <v>1869</v>
      </c>
      <c r="D43" s="662" t="s">
        <v>1870</v>
      </c>
      <c r="E43" s="662" t="s">
        <v>2421</v>
      </c>
      <c r="F43" s="665"/>
      <c r="G43" s="665"/>
      <c r="H43" s="678">
        <v>0</v>
      </c>
      <c r="I43" s="665">
        <v>32</v>
      </c>
      <c r="J43" s="665">
        <v>659.66000000000008</v>
      </c>
      <c r="K43" s="678">
        <v>1</v>
      </c>
      <c r="L43" s="665">
        <v>32</v>
      </c>
      <c r="M43" s="666">
        <v>659.66000000000008</v>
      </c>
    </row>
    <row r="44" spans="1:13" ht="14.4" customHeight="1" x14ac:dyDescent="0.3">
      <c r="A44" s="661" t="s">
        <v>531</v>
      </c>
      <c r="B44" s="662" t="s">
        <v>2422</v>
      </c>
      <c r="C44" s="662" t="s">
        <v>1760</v>
      </c>
      <c r="D44" s="662" t="s">
        <v>1761</v>
      </c>
      <c r="E44" s="662" t="s">
        <v>2423</v>
      </c>
      <c r="F44" s="665"/>
      <c r="G44" s="665"/>
      <c r="H44" s="678">
        <v>0</v>
      </c>
      <c r="I44" s="665">
        <v>1</v>
      </c>
      <c r="J44" s="665">
        <v>169.04</v>
      </c>
      <c r="K44" s="678">
        <v>1</v>
      </c>
      <c r="L44" s="665">
        <v>1</v>
      </c>
      <c r="M44" s="666">
        <v>169.04</v>
      </c>
    </row>
    <row r="45" spans="1:13" ht="14.4" customHeight="1" x14ac:dyDescent="0.3">
      <c r="A45" s="661" t="s">
        <v>531</v>
      </c>
      <c r="B45" s="662" t="s">
        <v>2422</v>
      </c>
      <c r="C45" s="662" t="s">
        <v>1880</v>
      </c>
      <c r="D45" s="662" t="s">
        <v>2424</v>
      </c>
      <c r="E45" s="662" t="s">
        <v>2425</v>
      </c>
      <c r="F45" s="665"/>
      <c r="G45" s="665"/>
      <c r="H45" s="678">
        <v>0</v>
      </c>
      <c r="I45" s="665">
        <v>71.999999999999986</v>
      </c>
      <c r="J45" s="665">
        <v>8122.3796409747047</v>
      </c>
      <c r="K45" s="678">
        <v>1</v>
      </c>
      <c r="L45" s="665">
        <v>71.999999999999986</v>
      </c>
      <c r="M45" s="666">
        <v>8122.3796409747047</v>
      </c>
    </row>
    <row r="46" spans="1:13" ht="14.4" customHeight="1" x14ac:dyDescent="0.3">
      <c r="A46" s="661" t="s">
        <v>531</v>
      </c>
      <c r="B46" s="662" t="s">
        <v>2422</v>
      </c>
      <c r="C46" s="662" t="s">
        <v>1985</v>
      </c>
      <c r="D46" s="662" t="s">
        <v>2426</v>
      </c>
      <c r="E46" s="662" t="s">
        <v>2423</v>
      </c>
      <c r="F46" s="665"/>
      <c r="G46" s="665"/>
      <c r="H46" s="678">
        <v>0</v>
      </c>
      <c r="I46" s="665">
        <v>2</v>
      </c>
      <c r="J46" s="665">
        <v>224.39999999999998</v>
      </c>
      <c r="K46" s="678">
        <v>1</v>
      </c>
      <c r="L46" s="665">
        <v>2</v>
      </c>
      <c r="M46" s="666">
        <v>224.39999999999998</v>
      </c>
    </row>
    <row r="47" spans="1:13" ht="14.4" customHeight="1" x14ac:dyDescent="0.3">
      <c r="A47" s="661" t="s">
        <v>531</v>
      </c>
      <c r="B47" s="662" t="s">
        <v>2427</v>
      </c>
      <c r="C47" s="662" t="s">
        <v>1942</v>
      </c>
      <c r="D47" s="662" t="s">
        <v>1943</v>
      </c>
      <c r="E47" s="662" t="s">
        <v>2428</v>
      </c>
      <c r="F47" s="665"/>
      <c r="G47" s="665"/>
      <c r="H47" s="678">
        <v>0</v>
      </c>
      <c r="I47" s="665">
        <v>69</v>
      </c>
      <c r="J47" s="665">
        <v>31878</v>
      </c>
      <c r="K47" s="678">
        <v>1</v>
      </c>
      <c r="L47" s="665">
        <v>69</v>
      </c>
      <c r="M47" s="666">
        <v>31878</v>
      </c>
    </row>
    <row r="48" spans="1:13" ht="14.4" customHeight="1" x14ac:dyDescent="0.3">
      <c r="A48" s="661" t="s">
        <v>531</v>
      </c>
      <c r="B48" s="662" t="s">
        <v>2429</v>
      </c>
      <c r="C48" s="662" t="s">
        <v>1947</v>
      </c>
      <c r="D48" s="662" t="s">
        <v>1948</v>
      </c>
      <c r="E48" s="662" t="s">
        <v>2430</v>
      </c>
      <c r="F48" s="665">
        <v>1</v>
      </c>
      <c r="G48" s="665">
        <v>154</v>
      </c>
      <c r="H48" s="678">
        <v>1</v>
      </c>
      <c r="I48" s="665"/>
      <c r="J48" s="665"/>
      <c r="K48" s="678">
        <v>0</v>
      </c>
      <c r="L48" s="665">
        <v>1</v>
      </c>
      <c r="M48" s="666">
        <v>154</v>
      </c>
    </row>
    <row r="49" spans="1:13" ht="14.4" customHeight="1" x14ac:dyDescent="0.3">
      <c r="A49" s="661" t="s">
        <v>531</v>
      </c>
      <c r="B49" s="662" t="s">
        <v>2431</v>
      </c>
      <c r="C49" s="662" t="s">
        <v>1959</v>
      </c>
      <c r="D49" s="662" t="s">
        <v>1960</v>
      </c>
      <c r="E49" s="662" t="s">
        <v>2432</v>
      </c>
      <c r="F49" s="665"/>
      <c r="G49" s="665"/>
      <c r="H49" s="678">
        <v>0</v>
      </c>
      <c r="I49" s="665">
        <v>4</v>
      </c>
      <c r="J49" s="665">
        <v>871.2</v>
      </c>
      <c r="K49" s="678">
        <v>1</v>
      </c>
      <c r="L49" s="665">
        <v>4</v>
      </c>
      <c r="M49" s="666">
        <v>871.2</v>
      </c>
    </row>
    <row r="50" spans="1:13" ht="14.4" customHeight="1" x14ac:dyDescent="0.3">
      <c r="A50" s="661" t="s">
        <v>531</v>
      </c>
      <c r="B50" s="662" t="s">
        <v>2433</v>
      </c>
      <c r="C50" s="662" t="s">
        <v>1945</v>
      </c>
      <c r="D50" s="662" t="s">
        <v>1946</v>
      </c>
      <c r="E50" s="662" t="s">
        <v>2434</v>
      </c>
      <c r="F50" s="665"/>
      <c r="G50" s="665"/>
      <c r="H50" s="678">
        <v>0</v>
      </c>
      <c r="I50" s="665">
        <v>60</v>
      </c>
      <c r="J50" s="665">
        <v>2142.8000000000002</v>
      </c>
      <c r="K50" s="678">
        <v>1</v>
      </c>
      <c r="L50" s="665">
        <v>60</v>
      </c>
      <c r="M50" s="666">
        <v>2142.8000000000002</v>
      </c>
    </row>
    <row r="51" spans="1:13" ht="14.4" customHeight="1" x14ac:dyDescent="0.3">
      <c r="A51" s="661" t="s">
        <v>531</v>
      </c>
      <c r="B51" s="662" t="s">
        <v>2435</v>
      </c>
      <c r="C51" s="662" t="s">
        <v>1891</v>
      </c>
      <c r="D51" s="662" t="s">
        <v>2436</v>
      </c>
      <c r="E51" s="662" t="s">
        <v>2437</v>
      </c>
      <c r="F51" s="665"/>
      <c r="G51" s="665"/>
      <c r="H51" s="678">
        <v>0</v>
      </c>
      <c r="I51" s="665">
        <v>3</v>
      </c>
      <c r="J51" s="665">
        <v>1551</v>
      </c>
      <c r="K51" s="678">
        <v>1</v>
      </c>
      <c r="L51" s="665">
        <v>3</v>
      </c>
      <c r="M51" s="666">
        <v>1551</v>
      </c>
    </row>
    <row r="52" spans="1:13" ht="14.4" customHeight="1" x14ac:dyDescent="0.3">
      <c r="A52" s="661" t="s">
        <v>531</v>
      </c>
      <c r="B52" s="662" t="s">
        <v>2438</v>
      </c>
      <c r="C52" s="662" t="s">
        <v>1923</v>
      </c>
      <c r="D52" s="662" t="s">
        <v>1924</v>
      </c>
      <c r="E52" s="662" t="s">
        <v>2439</v>
      </c>
      <c r="F52" s="665"/>
      <c r="G52" s="665"/>
      <c r="H52" s="678">
        <v>0</v>
      </c>
      <c r="I52" s="665">
        <v>2</v>
      </c>
      <c r="J52" s="665">
        <v>748</v>
      </c>
      <c r="K52" s="678">
        <v>1</v>
      </c>
      <c r="L52" s="665">
        <v>2</v>
      </c>
      <c r="M52" s="666">
        <v>748</v>
      </c>
    </row>
    <row r="53" spans="1:13" ht="14.4" customHeight="1" x14ac:dyDescent="0.3">
      <c r="A53" s="661" t="s">
        <v>531</v>
      </c>
      <c r="B53" s="662" t="s">
        <v>2440</v>
      </c>
      <c r="C53" s="662" t="s">
        <v>2005</v>
      </c>
      <c r="D53" s="662" t="s">
        <v>2006</v>
      </c>
      <c r="E53" s="662" t="s">
        <v>2441</v>
      </c>
      <c r="F53" s="665"/>
      <c r="G53" s="665"/>
      <c r="H53" s="678">
        <v>0</v>
      </c>
      <c r="I53" s="665">
        <v>97</v>
      </c>
      <c r="J53" s="665">
        <v>90802.634999999995</v>
      </c>
      <c r="K53" s="678">
        <v>1</v>
      </c>
      <c r="L53" s="665">
        <v>97</v>
      </c>
      <c r="M53" s="666">
        <v>90802.634999999995</v>
      </c>
    </row>
    <row r="54" spans="1:13" ht="14.4" customHeight="1" x14ac:dyDescent="0.3">
      <c r="A54" s="661" t="s">
        <v>531</v>
      </c>
      <c r="B54" s="662" t="s">
        <v>2442</v>
      </c>
      <c r="C54" s="662" t="s">
        <v>1953</v>
      </c>
      <c r="D54" s="662" t="s">
        <v>1954</v>
      </c>
      <c r="E54" s="662" t="s">
        <v>2443</v>
      </c>
      <c r="F54" s="665"/>
      <c r="G54" s="665"/>
      <c r="H54" s="678">
        <v>0</v>
      </c>
      <c r="I54" s="665">
        <v>274</v>
      </c>
      <c r="J54" s="665">
        <v>39677.180299789863</v>
      </c>
      <c r="K54" s="678">
        <v>1</v>
      </c>
      <c r="L54" s="665">
        <v>274</v>
      </c>
      <c r="M54" s="666">
        <v>39677.180299789863</v>
      </c>
    </row>
    <row r="55" spans="1:13" ht="14.4" customHeight="1" x14ac:dyDescent="0.3">
      <c r="A55" s="661" t="s">
        <v>531</v>
      </c>
      <c r="B55" s="662" t="s">
        <v>2444</v>
      </c>
      <c r="C55" s="662" t="s">
        <v>1888</v>
      </c>
      <c r="D55" s="662" t="s">
        <v>2445</v>
      </c>
      <c r="E55" s="662" t="s">
        <v>2446</v>
      </c>
      <c r="F55" s="665">
        <v>3.8000000000000003</v>
      </c>
      <c r="G55" s="665">
        <v>2321.4480000000003</v>
      </c>
      <c r="H55" s="678">
        <v>1</v>
      </c>
      <c r="I55" s="665"/>
      <c r="J55" s="665"/>
      <c r="K55" s="678">
        <v>0</v>
      </c>
      <c r="L55" s="665">
        <v>3.8000000000000003</v>
      </c>
      <c r="M55" s="666">
        <v>2321.4480000000003</v>
      </c>
    </row>
    <row r="56" spans="1:13" ht="14.4" customHeight="1" x14ac:dyDescent="0.3">
      <c r="A56" s="661" t="s">
        <v>531</v>
      </c>
      <c r="B56" s="662" t="s">
        <v>2444</v>
      </c>
      <c r="C56" s="662" t="s">
        <v>1859</v>
      </c>
      <c r="D56" s="662" t="s">
        <v>1860</v>
      </c>
      <c r="E56" s="662" t="s">
        <v>2447</v>
      </c>
      <c r="F56" s="665"/>
      <c r="G56" s="665"/>
      <c r="H56" s="678">
        <v>0</v>
      </c>
      <c r="I56" s="665">
        <v>10.000000000000002</v>
      </c>
      <c r="J56" s="665">
        <v>641.24069017467559</v>
      </c>
      <c r="K56" s="678">
        <v>1</v>
      </c>
      <c r="L56" s="665">
        <v>10.000000000000002</v>
      </c>
      <c r="M56" s="666">
        <v>641.24069017467559</v>
      </c>
    </row>
    <row r="57" spans="1:13" ht="14.4" customHeight="1" x14ac:dyDescent="0.3">
      <c r="A57" s="661" t="s">
        <v>531</v>
      </c>
      <c r="B57" s="662" t="s">
        <v>2448</v>
      </c>
      <c r="C57" s="662" t="s">
        <v>1978</v>
      </c>
      <c r="D57" s="662" t="s">
        <v>1979</v>
      </c>
      <c r="E57" s="662" t="s">
        <v>2449</v>
      </c>
      <c r="F57" s="665">
        <v>9</v>
      </c>
      <c r="G57" s="665">
        <v>5065.83</v>
      </c>
      <c r="H57" s="678">
        <v>1</v>
      </c>
      <c r="I57" s="665"/>
      <c r="J57" s="665"/>
      <c r="K57" s="678">
        <v>0</v>
      </c>
      <c r="L57" s="665">
        <v>9</v>
      </c>
      <c r="M57" s="666">
        <v>5065.83</v>
      </c>
    </row>
    <row r="58" spans="1:13" ht="14.4" customHeight="1" x14ac:dyDescent="0.3">
      <c r="A58" s="661" t="s">
        <v>531</v>
      </c>
      <c r="B58" s="662" t="s">
        <v>2450</v>
      </c>
      <c r="C58" s="662" t="s">
        <v>1856</v>
      </c>
      <c r="D58" s="662" t="s">
        <v>1857</v>
      </c>
      <c r="E58" s="662" t="s">
        <v>2451</v>
      </c>
      <c r="F58" s="665">
        <v>17</v>
      </c>
      <c r="G58" s="665">
        <v>7021.8495178175772</v>
      </c>
      <c r="H58" s="678">
        <v>1</v>
      </c>
      <c r="I58" s="665"/>
      <c r="J58" s="665"/>
      <c r="K58" s="678">
        <v>0</v>
      </c>
      <c r="L58" s="665">
        <v>17</v>
      </c>
      <c r="M58" s="666">
        <v>7021.8495178175772</v>
      </c>
    </row>
    <row r="59" spans="1:13" ht="14.4" customHeight="1" x14ac:dyDescent="0.3">
      <c r="A59" s="661" t="s">
        <v>531</v>
      </c>
      <c r="B59" s="662" t="s">
        <v>2452</v>
      </c>
      <c r="C59" s="662" t="s">
        <v>1899</v>
      </c>
      <c r="D59" s="662" t="s">
        <v>2453</v>
      </c>
      <c r="E59" s="662" t="s">
        <v>2454</v>
      </c>
      <c r="F59" s="665"/>
      <c r="G59" s="665"/>
      <c r="H59" s="678">
        <v>0</v>
      </c>
      <c r="I59" s="665">
        <v>9</v>
      </c>
      <c r="J59" s="665">
        <v>5760.8099999999995</v>
      </c>
      <c r="K59" s="678">
        <v>1</v>
      </c>
      <c r="L59" s="665">
        <v>9</v>
      </c>
      <c r="M59" s="666">
        <v>5760.8099999999995</v>
      </c>
    </row>
    <row r="60" spans="1:13" ht="14.4" customHeight="1" x14ac:dyDescent="0.3">
      <c r="A60" s="661" t="s">
        <v>531</v>
      </c>
      <c r="B60" s="662" t="s">
        <v>2455</v>
      </c>
      <c r="C60" s="662" t="s">
        <v>2000</v>
      </c>
      <c r="D60" s="662" t="s">
        <v>2001</v>
      </c>
      <c r="E60" s="662" t="s">
        <v>2456</v>
      </c>
      <c r="F60" s="665"/>
      <c r="G60" s="665"/>
      <c r="H60" s="678">
        <v>0</v>
      </c>
      <c r="I60" s="665">
        <v>52</v>
      </c>
      <c r="J60" s="665">
        <v>1802.3177096433435</v>
      </c>
      <c r="K60" s="678">
        <v>1</v>
      </c>
      <c r="L60" s="665">
        <v>52</v>
      </c>
      <c r="M60" s="666">
        <v>1802.3177096433435</v>
      </c>
    </row>
    <row r="61" spans="1:13" ht="14.4" customHeight="1" x14ac:dyDescent="0.3">
      <c r="A61" s="661" t="s">
        <v>531</v>
      </c>
      <c r="B61" s="662" t="s">
        <v>2455</v>
      </c>
      <c r="C61" s="662" t="s">
        <v>2002</v>
      </c>
      <c r="D61" s="662" t="s">
        <v>2003</v>
      </c>
      <c r="E61" s="662" t="s">
        <v>2457</v>
      </c>
      <c r="F61" s="665"/>
      <c r="G61" s="665"/>
      <c r="H61" s="678">
        <v>0</v>
      </c>
      <c r="I61" s="665">
        <v>198</v>
      </c>
      <c r="J61" s="665">
        <v>10931.172085426319</v>
      </c>
      <c r="K61" s="678">
        <v>1</v>
      </c>
      <c r="L61" s="665">
        <v>198</v>
      </c>
      <c r="M61" s="666">
        <v>10931.172085426319</v>
      </c>
    </row>
    <row r="62" spans="1:13" ht="14.4" customHeight="1" x14ac:dyDescent="0.3">
      <c r="A62" s="661" t="s">
        <v>531</v>
      </c>
      <c r="B62" s="662" t="s">
        <v>2458</v>
      </c>
      <c r="C62" s="662" t="s">
        <v>1873</v>
      </c>
      <c r="D62" s="662" t="s">
        <v>2459</v>
      </c>
      <c r="E62" s="662" t="s">
        <v>2460</v>
      </c>
      <c r="F62" s="665"/>
      <c r="G62" s="665"/>
      <c r="H62" s="678">
        <v>0</v>
      </c>
      <c r="I62" s="665">
        <v>25</v>
      </c>
      <c r="J62" s="665">
        <v>14971</v>
      </c>
      <c r="K62" s="678">
        <v>1</v>
      </c>
      <c r="L62" s="665">
        <v>25</v>
      </c>
      <c r="M62" s="666">
        <v>14971</v>
      </c>
    </row>
    <row r="63" spans="1:13" ht="14.4" customHeight="1" x14ac:dyDescent="0.3">
      <c r="A63" s="661" t="s">
        <v>531</v>
      </c>
      <c r="B63" s="662" t="s">
        <v>2461</v>
      </c>
      <c r="C63" s="662" t="s">
        <v>1993</v>
      </c>
      <c r="D63" s="662" t="s">
        <v>2462</v>
      </c>
      <c r="E63" s="662" t="s">
        <v>2051</v>
      </c>
      <c r="F63" s="665"/>
      <c r="G63" s="665"/>
      <c r="H63" s="678">
        <v>0</v>
      </c>
      <c r="I63" s="665">
        <v>430</v>
      </c>
      <c r="J63" s="665">
        <v>12422.618181818181</v>
      </c>
      <c r="K63" s="678">
        <v>1</v>
      </c>
      <c r="L63" s="665">
        <v>430</v>
      </c>
      <c r="M63" s="666">
        <v>12422.618181818181</v>
      </c>
    </row>
    <row r="64" spans="1:13" ht="14.4" customHeight="1" x14ac:dyDescent="0.3">
      <c r="A64" s="661" t="s">
        <v>531</v>
      </c>
      <c r="B64" s="662" t="s">
        <v>2463</v>
      </c>
      <c r="C64" s="662" t="s">
        <v>1950</v>
      </c>
      <c r="D64" s="662" t="s">
        <v>1951</v>
      </c>
      <c r="E64" s="662" t="s">
        <v>2464</v>
      </c>
      <c r="F64" s="665"/>
      <c r="G64" s="665"/>
      <c r="H64" s="678">
        <v>0</v>
      </c>
      <c r="I64" s="665">
        <v>4.2</v>
      </c>
      <c r="J64" s="665">
        <v>10626</v>
      </c>
      <c r="K64" s="678">
        <v>1</v>
      </c>
      <c r="L64" s="665">
        <v>4.2</v>
      </c>
      <c r="M64" s="666">
        <v>10626</v>
      </c>
    </row>
    <row r="65" spans="1:13" ht="14.4" customHeight="1" x14ac:dyDescent="0.3">
      <c r="A65" s="661" t="s">
        <v>531</v>
      </c>
      <c r="B65" s="662" t="s">
        <v>2465</v>
      </c>
      <c r="C65" s="662" t="s">
        <v>2035</v>
      </c>
      <c r="D65" s="662" t="s">
        <v>2036</v>
      </c>
      <c r="E65" s="662" t="s">
        <v>2451</v>
      </c>
      <c r="F65" s="665"/>
      <c r="G65" s="665"/>
      <c r="H65" s="678">
        <v>0</v>
      </c>
      <c r="I65" s="665">
        <v>47.5</v>
      </c>
      <c r="J65" s="665">
        <v>7576.25</v>
      </c>
      <c r="K65" s="678">
        <v>1</v>
      </c>
      <c r="L65" s="665">
        <v>47.5</v>
      </c>
      <c r="M65" s="666">
        <v>7576.25</v>
      </c>
    </row>
    <row r="66" spans="1:13" ht="14.4" customHeight="1" x14ac:dyDescent="0.3">
      <c r="A66" s="661" t="s">
        <v>531</v>
      </c>
      <c r="B66" s="662" t="s">
        <v>2465</v>
      </c>
      <c r="C66" s="662" t="s">
        <v>2038</v>
      </c>
      <c r="D66" s="662" t="s">
        <v>2036</v>
      </c>
      <c r="E66" s="662" t="s">
        <v>2466</v>
      </c>
      <c r="F66" s="665"/>
      <c r="G66" s="665"/>
      <c r="H66" s="678">
        <v>0</v>
      </c>
      <c r="I66" s="665">
        <v>13.2</v>
      </c>
      <c r="J66" s="665">
        <v>4065.5999999999995</v>
      </c>
      <c r="K66" s="678">
        <v>1</v>
      </c>
      <c r="L66" s="665">
        <v>13.2</v>
      </c>
      <c r="M66" s="666">
        <v>4065.5999999999995</v>
      </c>
    </row>
    <row r="67" spans="1:13" ht="14.4" customHeight="1" x14ac:dyDescent="0.3">
      <c r="A67" s="661" t="s">
        <v>531</v>
      </c>
      <c r="B67" s="662" t="s">
        <v>2467</v>
      </c>
      <c r="C67" s="662" t="s">
        <v>2032</v>
      </c>
      <c r="D67" s="662" t="s">
        <v>2033</v>
      </c>
      <c r="E67" s="662" t="s">
        <v>2468</v>
      </c>
      <c r="F67" s="665"/>
      <c r="G67" s="665"/>
      <c r="H67" s="678">
        <v>0</v>
      </c>
      <c r="I67" s="665">
        <v>202</v>
      </c>
      <c r="J67" s="665">
        <v>570702.57976431586</v>
      </c>
      <c r="K67" s="678">
        <v>1</v>
      </c>
      <c r="L67" s="665">
        <v>202</v>
      </c>
      <c r="M67" s="666">
        <v>570702.57976431586</v>
      </c>
    </row>
    <row r="68" spans="1:13" ht="14.4" customHeight="1" x14ac:dyDescent="0.3">
      <c r="A68" s="661" t="s">
        <v>531</v>
      </c>
      <c r="B68" s="662" t="s">
        <v>2469</v>
      </c>
      <c r="C68" s="662" t="s">
        <v>2013</v>
      </c>
      <c r="D68" s="662" t="s">
        <v>2014</v>
      </c>
      <c r="E68" s="662" t="s">
        <v>2470</v>
      </c>
      <c r="F68" s="665"/>
      <c r="G68" s="665"/>
      <c r="H68" s="678">
        <v>0</v>
      </c>
      <c r="I68" s="665">
        <v>15</v>
      </c>
      <c r="J68" s="665">
        <v>85553.642558475403</v>
      </c>
      <c r="K68" s="678">
        <v>1</v>
      </c>
      <c r="L68" s="665">
        <v>15</v>
      </c>
      <c r="M68" s="666">
        <v>85553.642558475403</v>
      </c>
    </row>
    <row r="69" spans="1:13" ht="14.4" customHeight="1" x14ac:dyDescent="0.3">
      <c r="A69" s="661" t="s">
        <v>531</v>
      </c>
      <c r="B69" s="662" t="s">
        <v>2471</v>
      </c>
      <c r="C69" s="662" t="s">
        <v>1746</v>
      </c>
      <c r="D69" s="662" t="s">
        <v>1747</v>
      </c>
      <c r="E69" s="662" t="s">
        <v>2472</v>
      </c>
      <c r="F69" s="665"/>
      <c r="G69" s="665"/>
      <c r="H69" s="678">
        <v>0</v>
      </c>
      <c r="I69" s="665">
        <v>4</v>
      </c>
      <c r="J69" s="665">
        <v>3802.9199999999996</v>
      </c>
      <c r="K69" s="678">
        <v>1</v>
      </c>
      <c r="L69" s="665">
        <v>4</v>
      </c>
      <c r="M69" s="666">
        <v>3802.9199999999996</v>
      </c>
    </row>
    <row r="70" spans="1:13" ht="14.4" customHeight="1" x14ac:dyDescent="0.3">
      <c r="A70" s="661" t="s">
        <v>531</v>
      </c>
      <c r="B70" s="662" t="s">
        <v>2473</v>
      </c>
      <c r="C70" s="662" t="s">
        <v>1739</v>
      </c>
      <c r="D70" s="662" t="s">
        <v>1740</v>
      </c>
      <c r="E70" s="662" t="s">
        <v>2474</v>
      </c>
      <c r="F70" s="665"/>
      <c r="G70" s="665"/>
      <c r="H70" s="678">
        <v>0</v>
      </c>
      <c r="I70" s="665">
        <v>2</v>
      </c>
      <c r="J70" s="665">
        <v>897.84</v>
      </c>
      <c r="K70" s="678">
        <v>1</v>
      </c>
      <c r="L70" s="665">
        <v>2</v>
      </c>
      <c r="M70" s="666">
        <v>897.84</v>
      </c>
    </row>
    <row r="71" spans="1:13" ht="14.4" customHeight="1" x14ac:dyDescent="0.3">
      <c r="A71" s="661" t="s">
        <v>531</v>
      </c>
      <c r="B71" s="662" t="s">
        <v>2475</v>
      </c>
      <c r="C71" s="662" t="s">
        <v>1728</v>
      </c>
      <c r="D71" s="662" t="s">
        <v>2476</v>
      </c>
      <c r="E71" s="662" t="s">
        <v>2477</v>
      </c>
      <c r="F71" s="665"/>
      <c r="G71" s="665"/>
      <c r="H71" s="678">
        <v>0</v>
      </c>
      <c r="I71" s="665">
        <v>320</v>
      </c>
      <c r="J71" s="665">
        <v>221263.92296127949</v>
      </c>
      <c r="K71" s="678">
        <v>1</v>
      </c>
      <c r="L71" s="665">
        <v>320</v>
      </c>
      <c r="M71" s="666">
        <v>221263.92296127949</v>
      </c>
    </row>
    <row r="72" spans="1:13" ht="14.4" customHeight="1" x14ac:dyDescent="0.3">
      <c r="A72" s="661" t="s">
        <v>531</v>
      </c>
      <c r="B72" s="662" t="s">
        <v>2478</v>
      </c>
      <c r="C72" s="662" t="s">
        <v>1732</v>
      </c>
      <c r="D72" s="662" t="s">
        <v>1733</v>
      </c>
      <c r="E72" s="662" t="s">
        <v>2479</v>
      </c>
      <c r="F72" s="665"/>
      <c r="G72" s="665"/>
      <c r="H72" s="678">
        <v>0</v>
      </c>
      <c r="I72" s="665">
        <v>100</v>
      </c>
      <c r="J72" s="665">
        <v>96032.508344358183</v>
      </c>
      <c r="K72" s="678">
        <v>1</v>
      </c>
      <c r="L72" s="665">
        <v>100</v>
      </c>
      <c r="M72" s="666">
        <v>96032.508344358183</v>
      </c>
    </row>
    <row r="73" spans="1:13" ht="14.4" customHeight="1" x14ac:dyDescent="0.3">
      <c r="A73" s="661" t="s">
        <v>531</v>
      </c>
      <c r="B73" s="662" t="s">
        <v>2478</v>
      </c>
      <c r="C73" s="662" t="s">
        <v>1669</v>
      </c>
      <c r="D73" s="662" t="s">
        <v>2480</v>
      </c>
      <c r="E73" s="662" t="s">
        <v>2481</v>
      </c>
      <c r="F73" s="665"/>
      <c r="G73" s="665"/>
      <c r="H73" s="678">
        <v>0</v>
      </c>
      <c r="I73" s="665">
        <v>1</v>
      </c>
      <c r="J73" s="665">
        <v>44.02999999999998</v>
      </c>
      <c r="K73" s="678">
        <v>1</v>
      </c>
      <c r="L73" s="665">
        <v>1</v>
      </c>
      <c r="M73" s="666">
        <v>44.02999999999998</v>
      </c>
    </row>
    <row r="74" spans="1:13" ht="14.4" customHeight="1" x14ac:dyDescent="0.3">
      <c r="A74" s="661" t="s">
        <v>531</v>
      </c>
      <c r="B74" s="662" t="s">
        <v>2482</v>
      </c>
      <c r="C74" s="662" t="s">
        <v>1712</v>
      </c>
      <c r="D74" s="662" t="s">
        <v>2483</v>
      </c>
      <c r="E74" s="662" t="s">
        <v>2484</v>
      </c>
      <c r="F74" s="665"/>
      <c r="G74" s="665"/>
      <c r="H74" s="678">
        <v>0</v>
      </c>
      <c r="I74" s="665">
        <v>2</v>
      </c>
      <c r="J74" s="665">
        <v>161.03872709365282</v>
      </c>
      <c r="K74" s="678">
        <v>1</v>
      </c>
      <c r="L74" s="665">
        <v>2</v>
      </c>
      <c r="M74" s="666">
        <v>161.03872709365282</v>
      </c>
    </row>
    <row r="75" spans="1:13" ht="14.4" customHeight="1" x14ac:dyDescent="0.3">
      <c r="A75" s="661" t="s">
        <v>531</v>
      </c>
      <c r="B75" s="662" t="s">
        <v>2482</v>
      </c>
      <c r="C75" s="662" t="s">
        <v>1632</v>
      </c>
      <c r="D75" s="662" t="s">
        <v>2485</v>
      </c>
      <c r="E75" s="662" t="s">
        <v>2486</v>
      </c>
      <c r="F75" s="665"/>
      <c r="G75" s="665"/>
      <c r="H75" s="678">
        <v>0</v>
      </c>
      <c r="I75" s="665">
        <v>1</v>
      </c>
      <c r="J75" s="665">
        <v>322.49</v>
      </c>
      <c r="K75" s="678">
        <v>1</v>
      </c>
      <c r="L75" s="665">
        <v>1</v>
      </c>
      <c r="M75" s="666">
        <v>322.49</v>
      </c>
    </row>
    <row r="76" spans="1:13" ht="14.4" customHeight="1" x14ac:dyDescent="0.3">
      <c r="A76" s="661" t="s">
        <v>531</v>
      </c>
      <c r="B76" s="662" t="s">
        <v>2487</v>
      </c>
      <c r="C76" s="662" t="s">
        <v>628</v>
      </c>
      <c r="D76" s="662" t="s">
        <v>629</v>
      </c>
      <c r="E76" s="662" t="s">
        <v>2488</v>
      </c>
      <c r="F76" s="665">
        <v>1</v>
      </c>
      <c r="G76" s="665">
        <v>3787.29</v>
      </c>
      <c r="H76" s="678">
        <v>1</v>
      </c>
      <c r="I76" s="665"/>
      <c r="J76" s="665"/>
      <c r="K76" s="678">
        <v>0</v>
      </c>
      <c r="L76" s="665">
        <v>1</v>
      </c>
      <c r="M76" s="666">
        <v>3787.29</v>
      </c>
    </row>
    <row r="77" spans="1:13" ht="14.4" customHeight="1" x14ac:dyDescent="0.3">
      <c r="A77" s="661" t="s">
        <v>531</v>
      </c>
      <c r="B77" s="662" t="s">
        <v>2489</v>
      </c>
      <c r="C77" s="662" t="s">
        <v>1743</v>
      </c>
      <c r="D77" s="662" t="s">
        <v>1744</v>
      </c>
      <c r="E77" s="662" t="s">
        <v>2490</v>
      </c>
      <c r="F77" s="665"/>
      <c r="G77" s="665"/>
      <c r="H77" s="678">
        <v>0</v>
      </c>
      <c r="I77" s="665">
        <v>1</v>
      </c>
      <c r="J77" s="665">
        <v>954.05</v>
      </c>
      <c r="K77" s="678">
        <v>1</v>
      </c>
      <c r="L77" s="665">
        <v>1</v>
      </c>
      <c r="M77" s="666">
        <v>954.05</v>
      </c>
    </row>
    <row r="78" spans="1:13" ht="14.4" customHeight="1" x14ac:dyDescent="0.3">
      <c r="A78" s="661" t="s">
        <v>531</v>
      </c>
      <c r="B78" s="662" t="s">
        <v>2491</v>
      </c>
      <c r="C78" s="662" t="s">
        <v>620</v>
      </c>
      <c r="D78" s="662" t="s">
        <v>2492</v>
      </c>
      <c r="E78" s="662" t="s">
        <v>2493</v>
      </c>
      <c r="F78" s="665">
        <v>1</v>
      </c>
      <c r="G78" s="665">
        <v>103.57000000000001</v>
      </c>
      <c r="H78" s="678">
        <v>1</v>
      </c>
      <c r="I78" s="665"/>
      <c r="J78" s="665"/>
      <c r="K78" s="678">
        <v>0</v>
      </c>
      <c r="L78" s="665">
        <v>1</v>
      </c>
      <c r="M78" s="666">
        <v>103.57000000000001</v>
      </c>
    </row>
    <row r="79" spans="1:13" ht="14.4" customHeight="1" x14ac:dyDescent="0.3">
      <c r="A79" s="661" t="s">
        <v>531</v>
      </c>
      <c r="B79" s="662" t="s">
        <v>2491</v>
      </c>
      <c r="C79" s="662" t="s">
        <v>1736</v>
      </c>
      <c r="D79" s="662" t="s">
        <v>2492</v>
      </c>
      <c r="E79" s="662" t="s">
        <v>2494</v>
      </c>
      <c r="F79" s="665"/>
      <c r="G79" s="665"/>
      <c r="H79" s="678">
        <v>0</v>
      </c>
      <c r="I79" s="665">
        <v>36</v>
      </c>
      <c r="J79" s="665">
        <v>35817.918815886056</v>
      </c>
      <c r="K79" s="678">
        <v>1</v>
      </c>
      <c r="L79" s="665">
        <v>36</v>
      </c>
      <c r="M79" s="666">
        <v>35817.918815886056</v>
      </c>
    </row>
    <row r="80" spans="1:13" ht="14.4" customHeight="1" x14ac:dyDescent="0.3">
      <c r="A80" s="661" t="s">
        <v>531</v>
      </c>
      <c r="B80" s="662" t="s">
        <v>2491</v>
      </c>
      <c r="C80" s="662" t="s">
        <v>1695</v>
      </c>
      <c r="D80" s="662" t="s">
        <v>1696</v>
      </c>
      <c r="E80" s="662" t="s">
        <v>2495</v>
      </c>
      <c r="F80" s="665"/>
      <c r="G80" s="665"/>
      <c r="H80" s="678">
        <v>0</v>
      </c>
      <c r="I80" s="665">
        <v>2</v>
      </c>
      <c r="J80" s="665">
        <v>205.30000000000007</v>
      </c>
      <c r="K80" s="678">
        <v>1</v>
      </c>
      <c r="L80" s="665">
        <v>2</v>
      </c>
      <c r="M80" s="666">
        <v>205.30000000000007</v>
      </c>
    </row>
    <row r="81" spans="1:13" ht="14.4" customHeight="1" x14ac:dyDescent="0.3">
      <c r="A81" s="661" t="s">
        <v>531</v>
      </c>
      <c r="B81" s="662" t="s">
        <v>2496</v>
      </c>
      <c r="C81" s="662" t="s">
        <v>1716</v>
      </c>
      <c r="D81" s="662" t="s">
        <v>1717</v>
      </c>
      <c r="E81" s="662" t="s">
        <v>1718</v>
      </c>
      <c r="F81" s="665"/>
      <c r="G81" s="665"/>
      <c r="H81" s="678">
        <v>0</v>
      </c>
      <c r="I81" s="665">
        <v>1</v>
      </c>
      <c r="J81" s="665">
        <v>99.97970793625116</v>
      </c>
      <c r="K81" s="678">
        <v>1</v>
      </c>
      <c r="L81" s="665">
        <v>1</v>
      </c>
      <c r="M81" s="666">
        <v>99.97970793625116</v>
      </c>
    </row>
    <row r="82" spans="1:13" ht="14.4" customHeight="1" x14ac:dyDescent="0.3">
      <c r="A82" s="661" t="s">
        <v>531</v>
      </c>
      <c r="B82" s="662" t="s">
        <v>2497</v>
      </c>
      <c r="C82" s="662" t="s">
        <v>1075</v>
      </c>
      <c r="D82" s="662" t="s">
        <v>1677</v>
      </c>
      <c r="E82" s="662" t="s">
        <v>1678</v>
      </c>
      <c r="F82" s="665"/>
      <c r="G82" s="665"/>
      <c r="H82" s="678">
        <v>0</v>
      </c>
      <c r="I82" s="665">
        <v>1</v>
      </c>
      <c r="J82" s="665">
        <v>77.810283751078302</v>
      </c>
      <c r="K82" s="678">
        <v>1</v>
      </c>
      <c r="L82" s="665">
        <v>1</v>
      </c>
      <c r="M82" s="666">
        <v>77.810283751078302</v>
      </c>
    </row>
    <row r="83" spans="1:13" ht="14.4" customHeight="1" x14ac:dyDescent="0.3">
      <c r="A83" s="661" t="s">
        <v>531</v>
      </c>
      <c r="B83" s="662" t="s">
        <v>2498</v>
      </c>
      <c r="C83" s="662" t="s">
        <v>1625</v>
      </c>
      <c r="D83" s="662" t="s">
        <v>1626</v>
      </c>
      <c r="E83" s="662" t="s">
        <v>855</v>
      </c>
      <c r="F83" s="665"/>
      <c r="G83" s="665"/>
      <c r="H83" s="678">
        <v>0</v>
      </c>
      <c r="I83" s="665">
        <v>20</v>
      </c>
      <c r="J83" s="665">
        <v>1582.5956807964899</v>
      </c>
      <c r="K83" s="678">
        <v>1</v>
      </c>
      <c r="L83" s="665">
        <v>20</v>
      </c>
      <c r="M83" s="666">
        <v>1582.5956807964899</v>
      </c>
    </row>
    <row r="84" spans="1:13" ht="14.4" customHeight="1" x14ac:dyDescent="0.3">
      <c r="A84" s="661" t="s">
        <v>531</v>
      </c>
      <c r="B84" s="662" t="s">
        <v>2499</v>
      </c>
      <c r="C84" s="662" t="s">
        <v>1774</v>
      </c>
      <c r="D84" s="662" t="s">
        <v>1775</v>
      </c>
      <c r="E84" s="662" t="s">
        <v>1773</v>
      </c>
      <c r="F84" s="665">
        <v>20</v>
      </c>
      <c r="G84" s="665">
        <v>7360.92</v>
      </c>
      <c r="H84" s="678">
        <v>1</v>
      </c>
      <c r="I84" s="665"/>
      <c r="J84" s="665"/>
      <c r="K84" s="678">
        <v>0</v>
      </c>
      <c r="L84" s="665">
        <v>20</v>
      </c>
      <c r="M84" s="666">
        <v>7360.92</v>
      </c>
    </row>
    <row r="85" spans="1:13" ht="14.4" customHeight="1" x14ac:dyDescent="0.3">
      <c r="A85" s="661" t="s">
        <v>531</v>
      </c>
      <c r="B85" s="662" t="s">
        <v>2499</v>
      </c>
      <c r="C85" s="662" t="s">
        <v>1800</v>
      </c>
      <c r="D85" s="662" t="s">
        <v>2500</v>
      </c>
      <c r="E85" s="662" t="s">
        <v>1773</v>
      </c>
      <c r="F85" s="665"/>
      <c r="G85" s="665"/>
      <c r="H85" s="678">
        <v>0</v>
      </c>
      <c r="I85" s="665">
        <v>24</v>
      </c>
      <c r="J85" s="665">
        <v>5205.84</v>
      </c>
      <c r="K85" s="678">
        <v>1</v>
      </c>
      <c r="L85" s="665">
        <v>24</v>
      </c>
      <c r="M85" s="666">
        <v>5205.84</v>
      </c>
    </row>
    <row r="86" spans="1:13" ht="14.4" customHeight="1" x14ac:dyDescent="0.3">
      <c r="A86" s="661" t="s">
        <v>531</v>
      </c>
      <c r="B86" s="662" t="s">
        <v>2499</v>
      </c>
      <c r="C86" s="662" t="s">
        <v>1804</v>
      </c>
      <c r="D86" s="662" t="s">
        <v>1805</v>
      </c>
      <c r="E86" s="662" t="s">
        <v>1806</v>
      </c>
      <c r="F86" s="665"/>
      <c r="G86" s="665"/>
      <c r="H86" s="678">
        <v>0</v>
      </c>
      <c r="I86" s="665">
        <v>1</v>
      </c>
      <c r="J86" s="665">
        <v>198.89</v>
      </c>
      <c r="K86" s="678">
        <v>1</v>
      </c>
      <c r="L86" s="665">
        <v>1</v>
      </c>
      <c r="M86" s="666">
        <v>198.89</v>
      </c>
    </row>
    <row r="87" spans="1:13" ht="14.4" customHeight="1" x14ac:dyDescent="0.3">
      <c r="A87" s="661" t="s">
        <v>531</v>
      </c>
      <c r="B87" s="662" t="s">
        <v>2499</v>
      </c>
      <c r="C87" s="662" t="s">
        <v>1786</v>
      </c>
      <c r="D87" s="662" t="s">
        <v>1787</v>
      </c>
      <c r="E87" s="662" t="s">
        <v>1788</v>
      </c>
      <c r="F87" s="665"/>
      <c r="G87" s="665"/>
      <c r="H87" s="678">
        <v>0</v>
      </c>
      <c r="I87" s="665">
        <v>6</v>
      </c>
      <c r="J87" s="665">
        <v>245.52</v>
      </c>
      <c r="K87" s="678">
        <v>1</v>
      </c>
      <c r="L87" s="665">
        <v>6</v>
      </c>
      <c r="M87" s="666">
        <v>245.52</v>
      </c>
    </row>
    <row r="88" spans="1:13" ht="14.4" customHeight="1" x14ac:dyDescent="0.3">
      <c r="A88" s="661" t="s">
        <v>531</v>
      </c>
      <c r="B88" s="662" t="s">
        <v>2499</v>
      </c>
      <c r="C88" s="662" t="s">
        <v>1790</v>
      </c>
      <c r="D88" s="662" t="s">
        <v>1791</v>
      </c>
      <c r="E88" s="662" t="s">
        <v>1788</v>
      </c>
      <c r="F88" s="665"/>
      <c r="G88" s="665"/>
      <c r="H88" s="678">
        <v>0</v>
      </c>
      <c r="I88" s="665">
        <v>10</v>
      </c>
      <c r="J88" s="665">
        <v>409.19011473223782</v>
      </c>
      <c r="K88" s="678">
        <v>1</v>
      </c>
      <c r="L88" s="665">
        <v>10</v>
      </c>
      <c r="M88" s="666">
        <v>409.19011473223782</v>
      </c>
    </row>
    <row r="89" spans="1:13" ht="14.4" customHeight="1" x14ac:dyDescent="0.3">
      <c r="A89" s="661" t="s">
        <v>531</v>
      </c>
      <c r="B89" s="662" t="s">
        <v>2499</v>
      </c>
      <c r="C89" s="662" t="s">
        <v>1812</v>
      </c>
      <c r="D89" s="662" t="s">
        <v>2501</v>
      </c>
      <c r="E89" s="662" t="s">
        <v>1794</v>
      </c>
      <c r="F89" s="665"/>
      <c r="G89" s="665"/>
      <c r="H89" s="678">
        <v>0</v>
      </c>
      <c r="I89" s="665">
        <v>140</v>
      </c>
      <c r="J89" s="665">
        <v>23020.191035158012</v>
      </c>
      <c r="K89" s="678">
        <v>1</v>
      </c>
      <c r="L89" s="665">
        <v>140</v>
      </c>
      <c r="M89" s="666">
        <v>23020.191035158012</v>
      </c>
    </row>
    <row r="90" spans="1:13" ht="14.4" customHeight="1" x14ac:dyDescent="0.3">
      <c r="A90" s="661" t="s">
        <v>531</v>
      </c>
      <c r="B90" s="662" t="s">
        <v>2499</v>
      </c>
      <c r="C90" s="662" t="s">
        <v>1816</v>
      </c>
      <c r="D90" s="662" t="s">
        <v>1817</v>
      </c>
      <c r="E90" s="662" t="s">
        <v>1794</v>
      </c>
      <c r="F90" s="665"/>
      <c r="G90" s="665"/>
      <c r="H90" s="678">
        <v>0</v>
      </c>
      <c r="I90" s="665">
        <v>179</v>
      </c>
      <c r="J90" s="665">
        <v>52842.751717762607</v>
      </c>
      <c r="K90" s="678">
        <v>1</v>
      </c>
      <c r="L90" s="665">
        <v>179</v>
      </c>
      <c r="M90" s="666">
        <v>52842.751717762607</v>
      </c>
    </row>
    <row r="91" spans="1:13" ht="14.4" customHeight="1" x14ac:dyDescent="0.3">
      <c r="A91" s="661" t="s">
        <v>531</v>
      </c>
      <c r="B91" s="662" t="s">
        <v>2499</v>
      </c>
      <c r="C91" s="662" t="s">
        <v>1807</v>
      </c>
      <c r="D91" s="662" t="s">
        <v>1808</v>
      </c>
      <c r="E91" s="662" t="s">
        <v>1794</v>
      </c>
      <c r="F91" s="665"/>
      <c r="G91" s="665"/>
      <c r="H91" s="678">
        <v>0</v>
      </c>
      <c r="I91" s="665">
        <v>15</v>
      </c>
      <c r="J91" s="665">
        <v>5429.8</v>
      </c>
      <c r="K91" s="678">
        <v>1</v>
      </c>
      <c r="L91" s="665">
        <v>15</v>
      </c>
      <c r="M91" s="666">
        <v>5429.8</v>
      </c>
    </row>
    <row r="92" spans="1:13" ht="14.4" customHeight="1" x14ac:dyDescent="0.3">
      <c r="A92" s="661" t="s">
        <v>531</v>
      </c>
      <c r="B92" s="662" t="s">
        <v>2499</v>
      </c>
      <c r="C92" s="662" t="s">
        <v>1771</v>
      </c>
      <c r="D92" s="662" t="s">
        <v>1772</v>
      </c>
      <c r="E92" s="662" t="s">
        <v>1773</v>
      </c>
      <c r="F92" s="665">
        <v>180</v>
      </c>
      <c r="G92" s="665">
        <v>20266.2</v>
      </c>
      <c r="H92" s="678">
        <v>1</v>
      </c>
      <c r="I92" s="665"/>
      <c r="J92" s="665"/>
      <c r="K92" s="678">
        <v>0</v>
      </c>
      <c r="L92" s="665">
        <v>180</v>
      </c>
      <c r="M92" s="666">
        <v>20266.2</v>
      </c>
    </row>
    <row r="93" spans="1:13" ht="14.4" customHeight="1" x14ac:dyDescent="0.3">
      <c r="A93" s="661" t="s">
        <v>531</v>
      </c>
      <c r="B93" s="662" t="s">
        <v>2499</v>
      </c>
      <c r="C93" s="662" t="s">
        <v>1809</v>
      </c>
      <c r="D93" s="662" t="s">
        <v>1810</v>
      </c>
      <c r="E93" s="662" t="s">
        <v>1794</v>
      </c>
      <c r="F93" s="665"/>
      <c r="G93" s="665"/>
      <c r="H93" s="678">
        <v>0</v>
      </c>
      <c r="I93" s="665">
        <v>214</v>
      </c>
      <c r="J93" s="665">
        <v>29666.879805816403</v>
      </c>
      <c r="K93" s="678">
        <v>1</v>
      </c>
      <c r="L93" s="665">
        <v>214</v>
      </c>
      <c r="M93" s="666">
        <v>29666.879805816403</v>
      </c>
    </row>
    <row r="94" spans="1:13" ht="14.4" customHeight="1" x14ac:dyDescent="0.3">
      <c r="A94" s="661" t="s">
        <v>531</v>
      </c>
      <c r="B94" s="662" t="s">
        <v>2499</v>
      </c>
      <c r="C94" s="662" t="s">
        <v>1796</v>
      </c>
      <c r="D94" s="662" t="s">
        <v>1797</v>
      </c>
      <c r="E94" s="662" t="s">
        <v>1794</v>
      </c>
      <c r="F94" s="665"/>
      <c r="G94" s="665"/>
      <c r="H94" s="678">
        <v>0</v>
      </c>
      <c r="I94" s="665">
        <v>56</v>
      </c>
      <c r="J94" s="665">
        <v>8763.44</v>
      </c>
      <c r="K94" s="678">
        <v>1</v>
      </c>
      <c r="L94" s="665">
        <v>56</v>
      </c>
      <c r="M94" s="666">
        <v>8763.44</v>
      </c>
    </row>
    <row r="95" spans="1:13" ht="14.4" customHeight="1" x14ac:dyDescent="0.3">
      <c r="A95" s="661" t="s">
        <v>531</v>
      </c>
      <c r="B95" s="662" t="s">
        <v>2499</v>
      </c>
      <c r="C95" s="662" t="s">
        <v>1792</v>
      </c>
      <c r="D95" s="662" t="s">
        <v>1793</v>
      </c>
      <c r="E95" s="662" t="s">
        <v>1794</v>
      </c>
      <c r="F95" s="665"/>
      <c r="G95" s="665"/>
      <c r="H95" s="678">
        <v>0</v>
      </c>
      <c r="I95" s="665">
        <v>16</v>
      </c>
      <c r="J95" s="665">
        <v>4028.8</v>
      </c>
      <c r="K95" s="678">
        <v>1</v>
      </c>
      <c r="L95" s="665">
        <v>16</v>
      </c>
      <c r="M95" s="666">
        <v>4028.8</v>
      </c>
    </row>
    <row r="96" spans="1:13" ht="14.4" customHeight="1" x14ac:dyDescent="0.3">
      <c r="A96" s="661" t="s">
        <v>531</v>
      </c>
      <c r="B96" s="662" t="s">
        <v>2499</v>
      </c>
      <c r="C96" s="662" t="s">
        <v>1828</v>
      </c>
      <c r="D96" s="662" t="s">
        <v>1793</v>
      </c>
      <c r="E96" s="662" t="s">
        <v>1829</v>
      </c>
      <c r="F96" s="665"/>
      <c r="G96" s="665"/>
      <c r="H96" s="678">
        <v>0</v>
      </c>
      <c r="I96" s="665">
        <v>8</v>
      </c>
      <c r="J96" s="665">
        <v>2228.16</v>
      </c>
      <c r="K96" s="678">
        <v>1</v>
      </c>
      <c r="L96" s="665">
        <v>8</v>
      </c>
      <c r="M96" s="666">
        <v>2228.16</v>
      </c>
    </row>
    <row r="97" spans="1:13" ht="14.4" customHeight="1" x14ac:dyDescent="0.3">
      <c r="A97" s="661" t="s">
        <v>531</v>
      </c>
      <c r="B97" s="662" t="s">
        <v>2499</v>
      </c>
      <c r="C97" s="662" t="s">
        <v>1819</v>
      </c>
      <c r="D97" s="662" t="s">
        <v>1820</v>
      </c>
      <c r="E97" s="662" t="s">
        <v>1821</v>
      </c>
      <c r="F97" s="665"/>
      <c r="G97" s="665"/>
      <c r="H97" s="678">
        <v>0</v>
      </c>
      <c r="I97" s="665">
        <v>3</v>
      </c>
      <c r="J97" s="665">
        <v>335.84999999999997</v>
      </c>
      <c r="K97" s="678">
        <v>1</v>
      </c>
      <c r="L97" s="665">
        <v>3</v>
      </c>
      <c r="M97" s="666">
        <v>335.84999999999997</v>
      </c>
    </row>
    <row r="98" spans="1:13" ht="14.4" customHeight="1" x14ac:dyDescent="0.3">
      <c r="A98" s="661" t="s">
        <v>531</v>
      </c>
      <c r="B98" s="662" t="s">
        <v>2499</v>
      </c>
      <c r="C98" s="662" t="s">
        <v>1822</v>
      </c>
      <c r="D98" s="662" t="s">
        <v>1823</v>
      </c>
      <c r="E98" s="662" t="s">
        <v>1821</v>
      </c>
      <c r="F98" s="665"/>
      <c r="G98" s="665"/>
      <c r="H98" s="678">
        <v>0</v>
      </c>
      <c r="I98" s="665">
        <v>1</v>
      </c>
      <c r="J98" s="665">
        <v>111.95</v>
      </c>
      <c r="K98" s="678">
        <v>1</v>
      </c>
      <c r="L98" s="665">
        <v>1</v>
      </c>
      <c r="M98" s="666">
        <v>111.95</v>
      </c>
    </row>
    <row r="99" spans="1:13" ht="14.4" customHeight="1" x14ac:dyDescent="0.3">
      <c r="A99" s="661" t="s">
        <v>531</v>
      </c>
      <c r="B99" s="662" t="s">
        <v>2499</v>
      </c>
      <c r="C99" s="662" t="s">
        <v>1825</v>
      </c>
      <c r="D99" s="662" t="s">
        <v>2502</v>
      </c>
      <c r="E99" s="662" t="s">
        <v>1821</v>
      </c>
      <c r="F99" s="665"/>
      <c r="G99" s="665"/>
      <c r="H99" s="678">
        <v>0</v>
      </c>
      <c r="I99" s="665">
        <v>1</v>
      </c>
      <c r="J99" s="665">
        <v>111.95</v>
      </c>
      <c r="K99" s="678">
        <v>1</v>
      </c>
      <c r="L99" s="665">
        <v>1</v>
      </c>
      <c r="M99" s="666">
        <v>111.95</v>
      </c>
    </row>
    <row r="100" spans="1:13" ht="14.4" customHeight="1" x14ac:dyDescent="0.3">
      <c r="A100" s="661" t="s">
        <v>531</v>
      </c>
      <c r="B100" s="662" t="s">
        <v>2499</v>
      </c>
      <c r="C100" s="662" t="s">
        <v>1835</v>
      </c>
      <c r="D100" s="662" t="s">
        <v>1836</v>
      </c>
      <c r="E100" s="662" t="s">
        <v>1832</v>
      </c>
      <c r="F100" s="665"/>
      <c r="G100" s="665"/>
      <c r="H100" s="678">
        <v>0</v>
      </c>
      <c r="I100" s="665">
        <v>16</v>
      </c>
      <c r="J100" s="665">
        <v>1963.0399091193929</v>
      </c>
      <c r="K100" s="678">
        <v>1</v>
      </c>
      <c r="L100" s="665">
        <v>16</v>
      </c>
      <c r="M100" s="666">
        <v>1963.0399091193929</v>
      </c>
    </row>
    <row r="101" spans="1:13" ht="14.4" customHeight="1" x14ac:dyDescent="0.3">
      <c r="A101" s="661" t="s">
        <v>531</v>
      </c>
      <c r="B101" s="662" t="s">
        <v>2499</v>
      </c>
      <c r="C101" s="662" t="s">
        <v>1833</v>
      </c>
      <c r="D101" s="662" t="s">
        <v>1834</v>
      </c>
      <c r="E101" s="662" t="s">
        <v>1832</v>
      </c>
      <c r="F101" s="665"/>
      <c r="G101" s="665"/>
      <c r="H101" s="678">
        <v>0</v>
      </c>
      <c r="I101" s="665">
        <v>10</v>
      </c>
      <c r="J101" s="665">
        <v>1226.9001421473413</v>
      </c>
      <c r="K101" s="678">
        <v>1</v>
      </c>
      <c r="L101" s="665">
        <v>10</v>
      </c>
      <c r="M101" s="666">
        <v>1226.9001421473413</v>
      </c>
    </row>
    <row r="102" spans="1:13" ht="14.4" customHeight="1" x14ac:dyDescent="0.3">
      <c r="A102" s="661" t="s">
        <v>531</v>
      </c>
      <c r="B102" s="662" t="s">
        <v>2499</v>
      </c>
      <c r="C102" s="662" t="s">
        <v>1837</v>
      </c>
      <c r="D102" s="662" t="s">
        <v>2503</v>
      </c>
      <c r="E102" s="662" t="s">
        <v>1839</v>
      </c>
      <c r="F102" s="665"/>
      <c r="G102" s="665"/>
      <c r="H102" s="678">
        <v>0</v>
      </c>
      <c r="I102" s="665">
        <v>7</v>
      </c>
      <c r="J102" s="665">
        <v>1254.82</v>
      </c>
      <c r="K102" s="678">
        <v>1</v>
      </c>
      <c r="L102" s="665">
        <v>7</v>
      </c>
      <c r="M102" s="666">
        <v>1254.82</v>
      </c>
    </row>
    <row r="103" spans="1:13" ht="14.4" customHeight="1" x14ac:dyDescent="0.3">
      <c r="A103" s="661" t="s">
        <v>531</v>
      </c>
      <c r="B103" s="662" t="s">
        <v>2499</v>
      </c>
      <c r="C103" s="662" t="s">
        <v>1842</v>
      </c>
      <c r="D103" s="662" t="s">
        <v>1843</v>
      </c>
      <c r="E103" s="662" t="s">
        <v>1832</v>
      </c>
      <c r="F103" s="665"/>
      <c r="G103" s="665"/>
      <c r="H103" s="678">
        <v>0</v>
      </c>
      <c r="I103" s="665">
        <v>1</v>
      </c>
      <c r="J103" s="665">
        <v>129.97000000000003</v>
      </c>
      <c r="K103" s="678">
        <v>1</v>
      </c>
      <c r="L103" s="665">
        <v>1</v>
      </c>
      <c r="M103" s="666">
        <v>129.97000000000003</v>
      </c>
    </row>
    <row r="104" spans="1:13" ht="14.4" customHeight="1" x14ac:dyDescent="0.3">
      <c r="A104" s="661" t="s">
        <v>531</v>
      </c>
      <c r="B104" s="662" t="s">
        <v>2499</v>
      </c>
      <c r="C104" s="662" t="s">
        <v>1840</v>
      </c>
      <c r="D104" s="662" t="s">
        <v>1841</v>
      </c>
      <c r="E104" s="662" t="s">
        <v>1832</v>
      </c>
      <c r="F104" s="665"/>
      <c r="G104" s="665"/>
      <c r="H104" s="678">
        <v>0</v>
      </c>
      <c r="I104" s="665">
        <v>1</v>
      </c>
      <c r="J104" s="665">
        <v>129.97</v>
      </c>
      <c r="K104" s="678">
        <v>1</v>
      </c>
      <c r="L104" s="665">
        <v>1</v>
      </c>
      <c r="M104" s="666">
        <v>129.97</v>
      </c>
    </row>
    <row r="105" spans="1:13" ht="14.4" customHeight="1" x14ac:dyDescent="0.3">
      <c r="A105" s="661" t="s">
        <v>531</v>
      </c>
      <c r="B105" s="662" t="s">
        <v>2499</v>
      </c>
      <c r="C105" s="662" t="s">
        <v>1844</v>
      </c>
      <c r="D105" s="662" t="s">
        <v>1845</v>
      </c>
      <c r="E105" s="662" t="s">
        <v>1788</v>
      </c>
      <c r="F105" s="665"/>
      <c r="G105" s="665"/>
      <c r="H105" s="678">
        <v>0</v>
      </c>
      <c r="I105" s="665">
        <v>6</v>
      </c>
      <c r="J105" s="665">
        <v>184.02000000000007</v>
      </c>
      <c r="K105" s="678">
        <v>1</v>
      </c>
      <c r="L105" s="665">
        <v>6</v>
      </c>
      <c r="M105" s="666">
        <v>184.02000000000007</v>
      </c>
    </row>
    <row r="106" spans="1:13" ht="14.4" customHeight="1" x14ac:dyDescent="0.3">
      <c r="A106" s="661" t="s">
        <v>534</v>
      </c>
      <c r="B106" s="662" t="s">
        <v>2504</v>
      </c>
      <c r="C106" s="662" t="s">
        <v>2249</v>
      </c>
      <c r="D106" s="662" t="s">
        <v>2505</v>
      </c>
      <c r="E106" s="662" t="s">
        <v>2251</v>
      </c>
      <c r="F106" s="665"/>
      <c r="G106" s="665"/>
      <c r="H106" s="678">
        <v>0</v>
      </c>
      <c r="I106" s="665">
        <v>1</v>
      </c>
      <c r="J106" s="665">
        <v>524.66</v>
      </c>
      <c r="K106" s="678">
        <v>1</v>
      </c>
      <c r="L106" s="665">
        <v>1</v>
      </c>
      <c r="M106" s="666">
        <v>524.66</v>
      </c>
    </row>
    <row r="107" spans="1:13" ht="14.4" customHeight="1" x14ac:dyDescent="0.3">
      <c r="A107" s="661" t="s">
        <v>534</v>
      </c>
      <c r="B107" s="662" t="s">
        <v>2504</v>
      </c>
      <c r="C107" s="662" t="s">
        <v>2252</v>
      </c>
      <c r="D107" s="662" t="s">
        <v>2506</v>
      </c>
      <c r="E107" s="662" t="s">
        <v>2507</v>
      </c>
      <c r="F107" s="665"/>
      <c r="G107" s="665"/>
      <c r="H107" s="678">
        <v>0</v>
      </c>
      <c r="I107" s="665">
        <v>20</v>
      </c>
      <c r="J107" s="665">
        <v>5478</v>
      </c>
      <c r="K107" s="678">
        <v>1</v>
      </c>
      <c r="L107" s="665">
        <v>20</v>
      </c>
      <c r="M107" s="666">
        <v>5478</v>
      </c>
    </row>
    <row r="108" spans="1:13" ht="14.4" customHeight="1" x14ac:dyDescent="0.3">
      <c r="A108" s="661" t="s">
        <v>534</v>
      </c>
      <c r="B108" s="662" t="s">
        <v>2504</v>
      </c>
      <c r="C108" s="662" t="s">
        <v>2255</v>
      </c>
      <c r="D108" s="662" t="s">
        <v>2256</v>
      </c>
      <c r="E108" s="662" t="s">
        <v>2508</v>
      </c>
      <c r="F108" s="665"/>
      <c r="G108" s="665"/>
      <c r="H108" s="678">
        <v>0</v>
      </c>
      <c r="I108" s="665">
        <v>13</v>
      </c>
      <c r="J108" s="665">
        <v>750.0993480410159</v>
      </c>
      <c r="K108" s="678">
        <v>1</v>
      </c>
      <c r="L108" s="665">
        <v>13</v>
      </c>
      <c r="M108" s="666">
        <v>750.0993480410159</v>
      </c>
    </row>
    <row r="109" spans="1:13" ht="14.4" customHeight="1" x14ac:dyDescent="0.3">
      <c r="A109" s="661" t="s">
        <v>534</v>
      </c>
      <c r="B109" s="662" t="s">
        <v>2382</v>
      </c>
      <c r="C109" s="662" t="s">
        <v>1647</v>
      </c>
      <c r="D109" s="662" t="s">
        <v>1618</v>
      </c>
      <c r="E109" s="662" t="s">
        <v>2383</v>
      </c>
      <c r="F109" s="665"/>
      <c r="G109" s="665"/>
      <c r="H109" s="678">
        <v>0</v>
      </c>
      <c r="I109" s="665">
        <v>6</v>
      </c>
      <c r="J109" s="665">
        <v>764.11899202000291</v>
      </c>
      <c r="K109" s="678">
        <v>1</v>
      </c>
      <c r="L109" s="665">
        <v>6</v>
      </c>
      <c r="M109" s="666">
        <v>764.11899202000291</v>
      </c>
    </row>
    <row r="110" spans="1:13" ht="14.4" customHeight="1" x14ac:dyDescent="0.3">
      <c r="A110" s="661" t="s">
        <v>534</v>
      </c>
      <c r="B110" s="662" t="s">
        <v>2509</v>
      </c>
      <c r="C110" s="662" t="s">
        <v>2242</v>
      </c>
      <c r="D110" s="662" t="s">
        <v>2243</v>
      </c>
      <c r="E110" s="662" t="s">
        <v>2510</v>
      </c>
      <c r="F110" s="665"/>
      <c r="G110" s="665"/>
      <c r="H110" s="678">
        <v>0</v>
      </c>
      <c r="I110" s="665">
        <v>2</v>
      </c>
      <c r="J110" s="665">
        <v>597.84983544715851</v>
      </c>
      <c r="K110" s="678">
        <v>1</v>
      </c>
      <c r="L110" s="665">
        <v>2</v>
      </c>
      <c r="M110" s="666">
        <v>597.84983544715851</v>
      </c>
    </row>
    <row r="111" spans="1:13" ht="14.4" customHeight="1" x14ac:dyDescent="0.3">
      <c r="A111" s="661" t="s">
        <v>534</v>
      </c>
      <c r="B111" s="662" t="s">
        <v>2473</v>
      </c>
      <c r="C111" s="662" t="s">
        <v>2239</v>
      </c>
      <c r="D111" s="662" t="s">
        <v>1740</v>
      </c>
      <c r="E111" s="662" t="s">
        <v>2511</v>
      </c>
      <c r="F111" s="665"/>
      <c r="G111" s="665"/>
      <c r="H111" s="678">
        <v>0</v>
      </c>
      <c r="I111" s="665">
        <v>4</v>
      </c>
      <c r="J111" s="665">
        <v>433.64</v>
      </c>
      <c r="K111" s="678">
        <v>1</v>
      </c>
      <c r="L111" s="665">
        <v>4</v>
      </c>
      <c r="M111" s="666">
        <v>433.64</v>
      </c>
    </row>
    <row r="112" spans="1:13" ht="14.4" customHeight="1" x14ac:dyDescent="0.3">
      <c r="A112" s="661" t="s">
        <v>534</v>
      </c>
      <c r="B112" s="662" t="s">
        <v>2473</v>
      </c>
      <c r="C112" s="662" t="s">
        <v>1739</v>
      </c>
      <c r="D112" s="662" t="s">
        <v>1740</v>
      </c>
      <c r="E112" s="662" t="s">
        <v>2474</v>
      </c>
      <c r="F112" s="665"/>
      <c r="G112" s="665"/>
      <c r="H112" s="678">
        <v>0</v>
      </c>
      <c r="I112" s="665">
        <v>13</v>
      </c>
      <c r="J112" s="665">
        <v>5834.2199999999993</v>
      </c>
      <c r="K112" s="678">
        <v>1</v>
      </c>
      <c r="L112" s="665">
        <v>13</v>
      </c>
      <c r="M112" s="666">
        <v>5834.2199999999993</v>
      </c>
    </row>
    <row r="113" spans="1:13" ht="14.4" customHeight="1" x14ac:dyDescent="0.3">
      <c r="A113" s="661" t="s">
        <v>534</v>
      </c>
      <c r="B113" s="662" t="s">
        <v>2512</v>
      </c>
      <c r="C113" s="662" t="s">
        <v>2245</v>
      </c>
      <c r="D113" s="662" t="s">
        <v>2246</v>
      </c>
      <c r="E113" s="662" t="s">
        <v>2513</v>
      </c>
      <c r="F113" s="665"/>
      <c r="G113" s="665"/>
      <c r="H113" s="678">
        <v>0</v>
      </c>
      <c r="I113" s="665">
        <v>150</v>
      </c>
      <c r="J113" s="665">
        <v>363000</v>
      </c>
      <c r="K113" s="678">
        <v>1</v>
      </c>
      <c r="L113" s="665">
        <v>150</v>
      </c>
      <c r="M113" s="666">
        <v>363000</v>
      </c>
    </row>
    <row r="114" spans="1:13" ht="14.4" customHeight="1" x14ac:dyDescent="0.3">
      <c r="A114" s="661" t="s">
        <v>534</v>
      </c>
      <c r="B114" s="662" t="s">
        <v>2475</v>
      </c>
      <c r="C114" s="662" t="s">
        <v>2235</v>
      </c>
      <c r="D114" s="662" t="s">
        <v>2514</v>
      </c>
      <c r="E114" s="662" t="s">
        <v>2515</v>
      </c>
      <c r="F114" s="665"/>
      <c r="G114" s="665"/>
      <c r="H114" s="678">
        <v>0</v>
      </c>
      <c r="I114" s="665">
        <v>220</v>
      </c>
      <c r="J114" s="665">
        <v>18455.775606639971</v>
      </c>
      <c r="K114" s="678">
        <v>1</v>
      </c>
      <c r="L114" s="665">
        <v>220</v>
      </c>
      <c r="M114" s="666">
        <v>18455.775606639971</v>
      </c>
    </row>
    <row r="115" spans="1:13" ht="14.4" customHeight="1" x14ac:dyDescent="0.3">
      <c r="A115" s="661" t="s">
        <v>534</v>
      </c>
      <c r="B115" s="662" t="s">
        <v>2475</v>
      </c>
      <c r="C115" s="662" t="s">
        <v>2231</v>
      </c>
      <c r="D115" s="662" t="s">
        <v>2514</v>
      </c>
      <c r="E115" s="662" t="s">
        <v>2516</v>
      </c>
      <c r="F115" s="665"/>
      <c r="G115" s="665"/>
      <c r="H115" s="678">
        <v>0</v>
      </c>
      <c r="I115" s="665">
        <v>1080</v>
      </c>
      <c r="J115" s="665">
        <v>170405.11697035836</v>
      </c>
      <c r="K115" s="678">
        <v>1</v>
      </c>
      <c r="L115" s="665">
        <v>1080</v>
      </c>
      <c r="M115" s="666">
        <v>170405.11697035836</v>
      </c>
    </row>
    <row r="116" spans="1:13" ht="14.4" customHeight="1" x14ac:dyDescent="0.3">
      <c r="A116" s="661" t="s">
        <v>534</v>
      </c>
      <c r="B116" s="662" t="s">
        <v>2491</v>
      </c>
      <c r="C116" s="662" t="s">
        <v>2224</v>
      </c>
      <c r="D116" s="662" t="s">
        <v>2517</v>
      </c>
      <c r="E116" s="662" t="s">
        <v>2518</v>
      </c>
      <c r="F116" s="665"/>
      <c r="G116" s="665"/>
      <c r="H116" s="678">
        <v>0</v>
      </c>
      <c r="I116" s="665">
        <v>23</v>
      </c>
      <c r="J116" s="665">
        <v>3072.7560215590488</v>
      </c>
      <c r="K116" s="678">
        <v>1</v>
      </c>
      <c r="L116" s="665">
        <v>23</v>
      </c>
      <c r="M116" s="666">
        <v>3072.7560215590488</v>
      </c>
    </row>
    <row r="117" spans="1:13" ht="14.4" customHeight="1" x14ac:dyDescent="0.3">
      <c r="A117" s="661" t="s">
        <v>534</v>
      </c>
      <c r="B117" s="662" t="s">
        <v>2491</v>
      </c>
      <c r="C117" s="662" t="s">
        <v>2228</v>
      </c>
      <c r="D117" s="662" t="s">
        <v>2517</v>
      </c>
      <c r="E117" s="662" t="s">
        <v>2519</v>
      </c>
      <c r="F117" s="665"/>
      <c r="G117" s="665"/>
      <c r="H117" s="678">
        <v>0</v>
      </c>
      <c r="I117" s="665">
        <v>42</v>
      </c>
      <c r="J117" s="665">
        <v>6818.703444785283</v>
      </c>
      <c r="K117" s="678">
        <v>1</v>
      </c>
      <c r="L117" s="665">
        <v>42</v>
      </c>
      <c r="M117" s="666">
        <v>6818.703444785283</v>
      </c>
    </row>
    <row r="118" spans="1:13" ht="14.4" customHeight="1" x14ac:dyDescent="0.3">
      <c r="A118" s="661" t="s">
        <v>534</v>
      </c>
      <c r="B118" s="662" t="s">
        <v>2491</v>
      </c>
      <c r="C118" s="662" t="s">
        <v>620</v>
      </c>
      <c r="D118" s="662" t="s">
        <v>2492</v>
      </c>
      <c r="E118" s="662" t="s">
        <v>2493</v>
      </c>
      <c r="F118" s="665">
        <v>6</v>
      </c>
      <c r="G118" s="665">
        <v>714.3399999999998</v>
      </c>
      <c r="H118" s="678">
        <v>1</v>
      </c>
      <c r="I118" s="665"/>
      <c r="J118" s="665"/>
      <c r="K118" s="678">
        <v>0</v>
      </c>
      <c r="L118" s="665">
        <v>6</v>
      </c>
      <c r="M118" s="666">
        <v>714.3399999999998</v>
      </c>
    </row>
    <row r="119" spans="1:13" ht="14.4" customHeight="1" x14ac:dyDescent="0.3">
      <c r="A119" s="661" t="s">
        <v>534</v>
      </c>
      <c r="B119" s="662" t="s">
        <v>2498</v>
      </c>
      <c r="C119" s="662" t="s">
        <v>2220</v>
      </c>
      <c r="D119" s="662" t="s">
        <v>2221</v>
      </c>
      <c r="E119" s="662" t="s">
        <v>2520</v>
      </c>
      <c r="F119" s="665"/>
      <c r="G119" s="665"/>
      <c r="H119" s="678">
        <v>0</v>
      </c>
      <c r="I119" s="665">
        <v>3</v>
      </c>
      <c r="J119" s="665">
        <v>145.18963242589098</v>
      </c>
      <c r="K119" s="678">
        <v>1</v>
      </c>
      <c r="L119" s="665">
        <v>3</v>
      </c>
      <c r="M119" s="666">
        <v>145.18963242589098</v>
      </c>
    </row>
    <row r="120" spans="1:13" ht="14.4" customHeight="1" x14ac:dyDescent="0.3">
      <c r="A120" s="661" t="s">
        <v>537</v>
      </c>
      <c r="B120" s="662" t="s">
        <v>2504</v>
      </c>
      <c r="C120" s="662" t="s">
        <v>2249</v>
      </c>
      <c r="D120" s="662" t="s">
        <v>2505</v>
      </c>
      <c r="E120" s="662" t="s">
        <v>2251</v>
      </c>
      <c r="F120" s="665"/>
      <c r="G120" s="665"/>
      <c r="H120" s="678">
        <v>0</v>
      </c>
      <c r="I120" s="665">
        <v>3</v>
      </c>
      <c r="J120" s="665">
        <v>1573.98</v>
      </c>
      <c r="K120" s="678">
        <v>1</v>
      </c>
      <c r="L120" s="665">
        <v>3</v>
      </c>
      <c r="M120" s="666">
        <v>1573.98</v>
      </c>
    </row>
    <row r="121" spans="1:13" ht="14.4" customHeight="1" x14ac:dyDescent="0.3">
      <c r="A121" s="661" t="s">
        <v>537</v>
      </c>
      <c r="B121" s="662" t="s">
        <v>2504</v>
      </c>
      <c r="C121" s="662" t="s">
        <v>2252</v>
      </c>
      <c r="D121" s="662" t="s">
        <v>2506</v>
      </c>
      <c r="E121" s="662" t="s">
        <v>2507</v>
      </c>
      <c r="F121" s="665"/>
      <c r="G121" s="665"/>
      <c r="H121" s="678">
        <v>0</v>
      </c>
      <c r="I121" s="665">
        <v>20</v>
      </c>
      <c r="J121" s="665">
        <v>5478</v>
      </c>
      <c r="K121" s="678">
        <v>1</v>
      </c>
      <c r="L121" s="665">
        <v>20</v>
      </c>
      <c r="M121" s="666">
        <v>5478</v>
      </c>
    </row>
    <row r="122" spans="1:13" ht="14.4" customHeight="1" x14ac:dyDescent="0.3">
      <c r="A122" s="661" t="s">
        <v>537</v>
      </c>
      <c r="B122" s="662" t="s">
        <v>2504</v>
      </c>
      <c r="C122" s="662" t="s">
        <v>2255</v>
      </c>
      <c r="D122" s="662" t="s">
        <v>2256</v>
      </c>
      <c r="E122" s="662" t="s">
        <v>2508</v>
      </c>
      <c r="F122" s="665"/>
      <c r="G122" s="665"/>
      <c r="H122" s="678">
        <v>0</v>
      </c>
      <c r="I122" s="665">
        <v>13</v>
      </c>
      <c r="J122" s="665">
        <v>750.08208742355771</v>
      </c>
      <c r="K122" s="678">
        <v>1</v>
      </c>
      <c r="L122" s="665">
        <v>13</v>
      </c>
      <c r="M122" s="666">
        <v>750.08208742355771</v>
      </c>
    </row>
    <row r="123" spans="1:13" ht="14.4" customHeight="1" x14ac:dyDescent="0.3">
      <c r="A123" s="661" t="s">
        <v>537</v>
      </c>
      <c r="B123" s="662" t="s">
        <v>2382</v>
      </c>
      <c r="C123" s="662" t="s">
        <v>1647</v>
      </c>
      <c r="D123" s="662" t="s">
        <v>1618</v>
      </c>
      <c r="E123" s="662" t="s">
        <v>2383</v>
      </c>
      <c r="F123" s="665"/>
      <c r="G123" s="665"/>
      <c r="H123" s="678">
        <v>0</v>
      </c>
      <c r="I123" s="665">
        <v>6</v>
      </c>
      <c r="J123" s="665">
        <v>775.98000000000025</v>
      </c>
      <c r="K123" s="678">
        <v>1</v>
      </c>
      <c r="L123" s="665">
        <v>6</v>
      </c>
      <c r="M123" s="666">
        <v>775.98000000000025</v>
      </c>
    </row>
    <row r="124" spans="1:13" ht="14.4" customHeight="1" x14ac:dyDescent="0.3">
      <c r="A124" s="661" t="s">
        <v>537</v>
      </c>
      <c r="B124" s="662" t="s">
        <v>2509</v>
      </c>
      <c r="C124" s="662" t="s">
        <v>2242</v>
      </c>
      <c r="D124" s="662" t="s">
        <v>2243</v>
      </c>
      <c r="E124" s="662" t="s">
        <v>2510</v>
      </c>
      <c r="F124" s="665"/>
      <c r="G124" s="665"/>
      <c r="H124" s="678">
        <v>0</v>
      </c>
      <c r="I124" s="665">
        <v>3</v>
      </c>
      <c r="J124" s="665">
        <v>896.79000000000008</v>
      </c>
      <c r="K124" s="678">
        <v>1</v>
      </c>
      <c r="L124" s="665">
        <v>3</v>
      </c>
      <c r="M124" s="666">
        <v>896.79000000000008</v>
      </c>
    </row>
    <row r="125" spans="1:13" ht="14.4" customHeight="1" x14ac:dyDescent="0.3">
      <c r="A125" s="661" t="s">
        <v>537</v>
      </c>
      <c r="B125" s="662" t="s">
        <v>2473</v>
      </c>
      <c r="C125" s="662" t="s">
        <v>2239</v>
      </c>
      <c r="D125" s="662" t="s">
        <v>1740</v>
      </c>
      <c r="E125" s="662" t="s">
        <v>2511</v>
      </c>
      <c r="F125" s="665"/>
      <c r="G125" s="665"/>
      <c r="H125" s="678">
        <v>0</v>
      </c>
      <c r="I125" s="665">
        <v>13</v>
      </c>
      <c r="J125" s="665">
        <v>1409.33</v>
      </c>
      <c r="K125" s="678">
        <v>1</v>
      </c>
      <c r="L125" s="665">
        <v>13</v>
      </c>
      <c r="M125" s="666">
        <v>1409.33</v>
      </c>
    </row>
    <row r="126" spans="1:13" ht="14.4" customHeight="1" x14ac:dyDescent="0.3">
      <c r="A126" s="661" t="s">
        <v>537</v>
      </c>
      <c r="B126" s="662" t="s">
        <v>2473</v>
      </c>
      <c r="C126" s="662" t="s">
        <v>1739</v>
      </c>
      <c r="D126" s="662" t="s">
        <v>1740</v>
      </c>
      <c r="E126" s="662" t="s">
        <v>2474</v>
      </c>
      <c r="F126" s="665"/>
      <c r="G126" s="665"/>
      <c r="H126" s="678">
        <v>0</v>
      </c>
      <c r="I126" s="665">
        <v>18</v>
      </c>
      <c r="J126" s="665">
        <v>8080.5599999999995</v>
      </c>
      <c r="K126" s="678">
        <v>1</v>
      </c>
      <c r="L126" s="665">
        <v>18</v>
      </c>
      <c r="M126" s="666">
        <v>8080.5599999999995</v>
      </c>
    </row>
    <row r="127" spans="1:13" ht="14.4" customHeight="1" x14ac:dyDescent="0.3">
      <c r="A127" s="661" t="s">
        <v>537</v>
      </c>
      <c r="B127" s="662" t="s">
        <v>2512</v>
      </c>
      <c r="C127" s="662" t="s">
        <v>2245</v>
      </c>
      <c r="D127" s="662" t="s">
        <v>2246</v>
      </c>
      <c r="E127" s="662" t="s">
        <v>2513</v>
      </c>
      <c r="F127" s="665"/>
      <c r="G127" s="665"/>
      <c r="H127" s="678">
        <v>0</v>
      </c>
      <c r="I127" s="665">
        <v>183</v>
      </c>
      <c r="J127" s="665">
        <v>442860</v>
      </c>
      <c r="K127" s="678">
        <v>1</v>
      </c>
      <c r="L127" s="665">
        <v>183</v>
      </c>
      <c r="M127" s="666">
        <v>442860</v>
      </c>
    </row>
    <row r="128" spans="1:13" ht="14.4" customHeight="1" x14ac:dyDescent="0.3">
      <c r="A128" s="661" t="s">
        <v>537</v>
      </c>
      <c r="B128" s="662" t="s">
        <v>2475</v>
      </c>
      <c r="C128" s="662" t="s">
        <v>2235</v>
      </c>
      <c r="D128" s="662" t="s">
        <v>2514</v>
      </c>
      <c r="E128" s="662" t="s">
        <v>2515</v>
      </c>
      <c r="F128" s="665"/>
      <c r="G128" s="665"/>
      <c r="H128" s="678">
        <v>0</v>
      </c>
      <c r="I128" s="665">
        <v>30</v>
      </c>
      <c r="J128" s="665">
        <v>2516.7074411467297</v>
      </c>
      <c r="K128" s="678">
        <v>1</v>
      </c>
      <c r="L128" s="665">
        <v>30</v>
      </c>
      <c r="M128" s="666">
        <v>2516.7074411467297</v>
      </c>
    </row>
    <row r="129" spans="1:13" ht="14.4" customHeight="1" x14ac:dyDescent="0.3">
      <c r="A129" s="661" t="s">
        <v>537</v>
      </c>
      <c r="B129" s="662" t="s">
        <v>2475</v>
      </c>
      <c r="C129" s="662" t="s">
        <v>2231</v>
      </c>
      <c r="D129" s="662" t="s">
        <v>2514</v>
      </c>
      <c r="E129" s="662" t="s">
        <v>2516</v>
      </c>
      <c r="F129" s="665"/>
      <c r="G129" s="665"/>
      <c r="H129" s="678">
        <v>0</v>
      </c>
      <c r="I129" s="665">
        <v>100</v>
      </c>
      <c r="J129" s="665">
        <v>14907.054415811705</v>
      </c>
      <c r="K129" s="678">
        <v>1</v>
      </c>
      <c r="L129" s="665">
        <v>100</v>
      </c>
      <c r="M129" s="666">
        <v>14907.054415811705</v>
      </c>
    </row>
    <row r="130" spans="1:13" ht="14.4" customHeight="1" x14ac:dyDescent="0.3">
      <c r="A130" s="661" t="s">
        <v>537</v>
      </c>
      <c r="B130" s="662" t="s">
        <v>2491</v>
      </c>
      <c r="C130" s="662" t="s">
        <v>2224</v>
      </c>
      <c r="D130" s="662" t="s">
        <v>2517</v>
      </c>
      <c r="E130" s="662" t="s">
        <v>2518</v>
      </c>
      <c r="F130" s="665"/>
      <c r="G130" s="665"/>
      <c r="H130" s="678">
        <v>0</v>
      </c>
      <c r="I130" s="665">
        <v>36</v>
      </c>
      <c r="J130" s="665">
        <v>4809.5114893783229</v>
      </c>
      <c r="K130" s="678">
        <v>1</v>
      </c>
      <c r="L130" s="665">
        <v>36</v>
      </c>
      <c r="M130" s="666">
        <v>4809.5114893783229</v>
      </c>
    </row>
    <row r="131" spans="1:13" ht="14.4" customHeight="1" x14ac:dyDescent="0.3">
      <c r="A131" s="661" t="s">
        <v>537</v>
      </c>
      <c r="B131" s="662" t="s">
        <v>2491</v>
      </c>
      <c r="C131" s="662" t="s">
        <v>2228</v>
      </c>
      <c r="D131" s="662" t="s">
        <v>2517</v>
      </c>
      <c r="E131" s="662" t="s">
        <v>2519</v>
      </c>
      <c r="F131" s="665"/>
      <c r="G131" s="665"/>
      <c r="H131" s="678">
        <v>0</v>
      </c>
      <c r="I131" s="665">
        <v>27</v>
      </c>
      <c r="J131" s="665">
        <v>4472.1997363934324</v>
      </c>
      <c r="K131" s="678">
        <v>1</v>
      </c>
      <c r="L131" s="665">
        <v>27</v>
      </c>
      <c r="M131" s="666">
        <v>4472.1997363934324</v>
      </c>
    </row>
    <row r="132" spans="1:13" ht="14.4" customHeight="1" x14ac:dyDescent="0.3">
      <c r="A132" s="661" t="s">
        <v>537</v>
      </c>
      <c r="B132" s="662" t="s">
        <v>2498</v>
      </c>
      <c r="C132" s="662" t="s">
        <v>2220</v>
      </c>
      <c r="D132" s="662" t="s">
        <v>2221</v>
      </c>
      <c r="E132" s="662" t="s">
        <v>2520</v>
      </c>
      <c r="F132" s="665"/>
      <c r="G132" s="665"/>
      <c r="H132" s="678">
        <v>0</v>
      </c>
      <c r="I132" s="665">
        <v>2</v>
      </c>
      <c r="J132" s="665">
        <v>97.160000000000025</v>
      </c>
      <c r="K132" s="678">
        <v>1</v>
      </c>
      <c r="L132" s="665">
        <v>2</v>
      </c>
      <c r="M132" s="666">
        <v>97.160000000000025</v>
      </c>
    </row>
    <row r="133" spans="1:13" ht="14.4" customHeight="1" x14ac:dyDescent="0.3">
      <c r="A133" s="661" t="s">
        <v>540</v>
      </c>
      <c r="B133" s="662" t="s">
        <v>2504</v>
      </c>
      <c r="C133" s="662" t="s">
        <v>2255</v>
      </c>
      <c r="D133" s="662" t="s">
        <v>2256</v>
      </c>
      <c r="E133" s="662" t="s">
        <v>2508</v>
      </c>
      <c r="F133" s="665"/>
      <c r="G133" s="665"/>
      <c r="H133" s="678">
        <v>0</v>
      </c>
      <c r="I133" s="665">
        <v>6</v>
      </c>
      <c r="J133" s="665">
        <v>346.20000000000005</v>
      </c>
      <c r="K133" s="678">
        <v>1</v>
      </c>
      <c r="L133" s="665">
        <v>6</v>
      </c>
      <c r="M133" s="666">
        <v>346.20000000000005</v>
      </c>
    </row>
    <row r="134" spans="1:13" ht="14.4" customHeight="1" x14ac:dyDescent="0.3">
      <c r="A134" s="661" t="s">
        <v>540</v>
      </c>
      <c r="B134" s="662" t="s">
        <v>2498</v>
      </c>
      <c r="C134" s="662" t="s">
        <v>2220</v>
      </c>
      <c r="D134" s="662" t="s">
        <v>2221</v>
      </c>
      <c r="E134" s="662" t="s">
        <v>2520</v>
      </c>
      <c r="F134" s="665"/>
      <c r="G134" s="665"/>
      <c r="H134" s="678">
        <v>0</v>
      </c>
      <c r="I134" s="665">
        <v>2</v>
      </c>
      <c r="J134" s="665">
        <v>93.97999999999999</v>
      </c>
      <c r="K134" s="678">
        <v>1</v>
      </c>
      <c r="L134" s="665">
        <v>2</v>
      </c>
      <c r="M134" s="666">
        <v>93.97999999999999</v>
      </c>
    </row>
    <row r="135" spans="1:13" ht="14.4" customHeight="1" x14ac:dyDescent="0.3">
      <c r="A135" s="661" t="s">
        <v>543</v>
      </c>
      <c r="B135" s="662" t="s">
        <v>2504</v>
      </c>
      <c r="C135" s="662" t="s">
        <v>2252</v>
      </c>
      <c r="D135" s="662" t="s">
        <v>2506</v>
      </c>
      <c r="E135" s="662" t="s">
        <v>2507</v>
      </c>
      <c r="F135" s="665"/>
      <c r="G135" s="665"/>
      <c r="H135" s="678">
        <v>0</v>
      </c>
      <c r="I135" s="665">
        <v>2</v>
      </c>
      <c r="J135" s="665">
        <v>547.79999999999995</v>
      </c>
      <c r="K135" s="678">
        <v>1</v>
      </c>
      <c r="L135" s="665">
        <v>2</v>
      </c>
      <c r="M135" s="666">
        <v>547.79999999999995</v>
      </c>
    </row>
    <row r="136" spans="1:13" ht="14.4" customHeight="1" x14ac:dyDescent="0.3">
      <c r="A136" s="661" t="s">
        <v>543</v>
      </c>
      <c r="B136" s="662" t="s">
        <v>2512</v>
      </c>
      <c r="C136" s="662" t="s">
        <v>2279</v>
      </c>
      <c r="D136" s="662" t="s">
        <v>2280</v>
      </c>
      <c r="E136" s="662" t="s">
        <v>2281</v>
      </c>
      <c r="F136" s="665">
        <v>48</v>
      </c>
      <c r="G136" s="665">
        <v>170554.56</v>
      </c>
      <c r="H136" s="678">
        <v>1</v>
      </c>
      <c r="I136" s="665"/>
      <c r="J136" s="665"/>
      <c r="K136" s="678">
        <v>0</v>
      </c>
      <c r="L136" s="665">
        <v>48</v>
      </c>
      <c r="M136" s="666">
        <v>170554.56</v>
      </c>
    </row>
    <row r="137" spans="1:13" ht="14.4" customHeight="1" x14ac:dyDescent="0.3">
      <c r="A137" s="661" t="s">
        <v>543</v>
      </c>
      <c r="B137" s="662" t="s">
        <v>2491</v>
      </c>
      <c r="C137" s="662" t="s">
        <v>2228</v>
      </c>
      <c r="D137" s="662" t="s">
        <v>2517</v>
      </c>
      <c r="E137" s="662" t="s">
        <v>2519</v>
      </c>
      <c r="F137" s="665"/>
      <c r="G137" s="665"/>
      <c r="H137" s="678">
        <v>0</v>
      </c>
      <c r="I137" s="665">
        <v>1</v>
      </c>
      <c r="J137" s="665">
        <v>170.24</v>
      </c>
      <c r="K137" s="678">
        <v>1</v>
      </c>
      <c r="L137" s="665">
        <v>1</v>
      </c>
      <c r="M137" s="666">
        <v>170.24</v>
      </c>
    </row>
    <row r="138" spans="1:13" ht="14.4" customHeight="1" thickBot="1" x14ac:dyDescent="0.35">
      <c r="A138" s="667" t="s">
        <v>543</v>
      </c>
      <c r="B138" s="668" t="s">
        <v>2491</v>
      </c>
      <c r="C138" s="668" t="s">
        <v>620</v>
      </c>
      <c r="D138" s="668" t="s">
        <v>2492</v>
      </c>
      <c r="E138" s="668" t="s">
        <v>2493</v>
      </c>
      <c r="F138" s="671">
        <v>1</v>
      </c>
      <c r="G138" s="671">
        <v>150.03</v>
      </c>
      <c r="H138" s="679">
        <v>1</v>
      </c>
      <c r="I138" s="671"/>
      <c r="J138" s="671"/>
      <c r="K138" s="679">
        <v>0</v>
      </c>
      <c r="L138" s="671">
        <v>1</v>
      </c>
      <c r="M138" s="672">
        <v>150.03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4561</v>
      </c>
      <c r="C3" s="459">
        <f>SUM(C6:C1048576)</f>
        <v>658</v>
      </c>
      <c r="D3" s="459">
        <f>SUM(D6:D1048576)</f>
        <v>389</v>
      </c>
      <c r="E3" s="460">
        <f>SUM(E6:E1048576)</f>
        <v>0</v>
      </c>
      <c r="F3" s="457">
        <f>IF(SUM($B3:$E3)=0,"",B3/SUM($B3:$E3))</f>
        <v>0.81330242510699002</v>
      </c>
      <c r="G3" s="455">
        <f t="shared" ref="G3:I3" si="0">IF(SUM($B3:$E3)=0,"",C3/SUM($B3:$E3))</f>
        <v>0.11733238231098431</v>
      </c>
      <c r="H3" s="455">
        <f t="shared" si="0"/>
        <v>6.9365192582025684E-2</v>
      </c>
      <c r="I3" s="456">
        <f t="shared" si="0"/>
        <v>0</v>
      </c>
      <c r="J3" s="459">
        <f>SUM(J6:J1048576)</f>
        <v>499</v>
      </c>
      <c r="K3" s="459">
        <f>SUM(K6:K1048576)</f>
        <v>199</v>
      </c>
      <c r="L3" s="459">
        <f>SUM(L6:L1048576)</f>
        <v>389</v>
      </c>
      <c r="M3" s="460">
        <f>SUM(M6:M1048576)</f>
        <v>0</v>
      </c>
      <c r="N3" s="457">
        <f>IF(SUM($J3:$M3)=0,"",J3/SUM($J3:$M3))</f>
        <v>0.45906163753449863</v>
      </c>
      <c r="O3" s="455">
        <f t="shared" ref="O3:Q3" si="1">IF(SUM($J3:$M3)=0,"",K3/SUM($J3:$M3))</f>
        <v>0.18307267709291627</v>
      </c>
      <c r="P3" s="455">
        <f t="shared" si="1"/>
        <v>0.35786568537258512</v>
      </c>
      <c r="Q3" s="456">
        <f t="shared" si="1"/>
        <v>0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2522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2523</v>
      </c>
      <c r="B7" s="710">
        <v>43</v>
      </c>
      <c r="C7" s="665"/>
      <c r="D7" s="665"/>
      <c r="E7" s="666"/>
      <c r="F7" s="707">
        <v>1</v>
      </c>
      <c r="G7" s="678">
        <v>0</v>
      </c>
      <c r="H7" s="678">
        <v>0</v>
      </c>
      <c r="I7" s="713">
        <v>0</v>
      </c>
      <c r="J7" s="710">
        <v>18</v>
      </c>
      <c r="K7" s="665"/>
      <c r="L7" s="665"/>
      <c r="M7" s="666"/>
      <c r="N7" s="707">
        <v>1</v>
      </c>
      <c r="O7" s="678">
        <v>0</v>
      </c>
      <c r="P7" s="678">
        <v>0</v>
      </c>
      <c r="Q7" s="701">
        <v>0</v>
      </c>
    </row>
    <row r="8" spans="1:17" ht="14.4" customHeight="1" x14ac:dyDescent="0.3">
      <c r="A8" s="704" t="s">
        <v>2524</v>
      </c>
      <c r="B8" s="710">
        <v>1488</v>
      </c>
      <c r="C8" s="665">
        <v>637</v>
      </c>
      <c r="D8" s="665">
        <v>389</v>
      </c>
      <c r="E8" s="666"/>
      <c r="F8" s="707">
        <v>0.59188544152744627</v>
      </c>
      <c r="G8" s="678">
        <v>0.25338106603023069</v>
      </c>
      <c r="H8" s="678">
        <v>0.15473349244232298</v>
      </c>
      <c r="I8" s="713">
        <v>0</v>
      </c>
      <c r="J8" s="710">
        <v>79</v>
      </c>
      <c r="K8" s="665">
        <v>188</v>
      </c>
      <c r="L8" s="665">
        <v>389</v>
      </c>
      <c r="M8" s="666"/>
      <c r="N8" s="707">
        <v>0.12042682926829268</v>
      </c>
      <c r="O8" s="678">
        <v>0.28658536585365851</v>
      </c>
      <c r="P8" s="678">
        <v>0.59298780487804881</v>
      </c>
      <c r="Q8" s="701">
        <v>0</v>
      </c>
    </row>
    <row r="9" spans="1:17" ht="14.4" customHeight="1" x14ac:dyDescent="0.3">
      <c r="A9" s="704" t="s">
        <v>2525</v>
      </c>
      <c r="B9" s="710">
        <v>1607</v>
      </c>
      <c r="C9" s="665">
        <v>12</v>
      </c>
      <c r="D9" s="665"/>
      <c r="E9" s="666"/>
      <c r="F9" s="707">
        <v>0.99258801729462631</v>
      </c>
      <c r="G9" s="678">
        <v>7.4119827053736875E-3</v>
      </c>
      <c r="H9" s="678">
        <v>0</v>
      </c>
      <c r="I9" s="713">
        <v>0</v>
      </c>
      <c r="J9" s="710">
        <v>146</v>
      </c>
      <c r="K9" s="665">
        <v>5</v>
      </c>
      <c r="L9" s="665"/>
      <c r="M9" s="666"/>
      <c r="N9" s="707">
        <v>0.9668874172185431</v>
      </c>
      <c r="O9" s="678">
        <v>3.3112582781456956E-2</v>
      </c>
      <c r="P9" s="678">
        <v>0</v>
      </c>
      <c r="Q9" s="701">
        <v>0</v>
      </c>
    </row>
    <row r="10" spans="1:17" ht="14.4" customHeight="1" x14ac:dyDescent="0.3">
      <c r="A10" s="704" t="s">
        <v>2526</v>
      </c>
      <c r="B10" s="710">
        <v>1026</v>
      </c>
      <c r="C10" s="665">
        <v>8</v>
      </c>
      <c r="D10" s="665"/>
      <c r="E10" s="666"/>
      <c r="F10" s="707">
        <v>0.99226305609284338</v>
      </c>
      <c r="G10" s="678">
        <v>7.7369439071566732E-3</v>
      </c>
      <c r="H10" s="678">
        <v>0</v>
      </c>
      <c r="I10" s="713">
        <v>0</v>
      </c>
      <c r="J10" s="710">
        <v>117</v>
      </c>
      <c r="K10" s="665">
        <v>5</v>
      </c>
      <c r="L10" s="665"/>
      <c r="M10" s="666"/>
      <c r="N10" s="707">
        <v>0.95901639344262291</v>
      </c>
      <c r="O10" s="678">
        <v>4.0983606557377046E-2</v>
      </c>
      <c r="P10" s="678">
        <v>0</v>
      </c>
      <c r="Q10" s="701">
        <v>0</v>
      </c>
    </row>
    <row r="11" spans="1:17" ht="14.4" customHeight="1" x14ac:dyDescent="0.3">
      <c r="A11" s="704" t="s">
        <v>2527</v>
      </c>
      <c r="B11" s="710">
        <v>189</v>
      </c>
      <c r="C11" s="665">
        <v>1</v>
      </c>
      <c r="D11" s="665"/>
      <c r="E11" s="666"/>
      <c r="F11" s="707">
        <v>0.99473684210526314</v>
      </c>
      <c r="G11" s="678">
        <v>5.263157894736842E-3</v>
      </c>
      <c r="H11" s="678">
        <v>0</v>
      </c>
      <c r="I11" s="713">
        <v>0</v>
      </c>
      <c r="J11" s="710">
        <v>63</v>
      </c>
      <c r="K11" s="665">
        <v>1</v>
      </c>
      <c r="L11" s="665"/>
      <c r="M11" s="666"/>
      <c r="N11" s="707">
        <v>0.984375</v>
      </c>
      <c r="O11" s="678">
        <v>1.5625E-2</v>
      </c>
      <c r="P11" s="678">
        <v>0</v>
      </c>
      <c r="Q11" s="701">
        <v>0</v>
      </c>
    </row>
    <row r="12" spans="1:17" ht="14.4" customHeight="1" thickBot="1" x14ac:dyDescent="0.35">
      <c r="A12" s="705" t="s">
        <v>2528</v>
      </c>
      <c r="B12" s="711">
        <v>208</v>
      </c>
      <c r="C12" s="671"/>
      <c r="D12" s="671"/>
      <c r="E12" s="672"/>
      <c r="F12" s="708">
        <v>1</v>
      </c>
      <c r="G12" s="679">
        <v>0</v>
      </c>
      <c r="H12" s="679">
        <v>0</v>
      </c>
      <c r="I12" s="714">
        <v>0</v>
      </c>
      <c r="J12" s="711">
        <v>76</v>
      </c>
      <c r="K12" s="671"/>
      <c r="L12" s="671"/>
      <c r="M12" s="672"/>
      <c r="N12" s="708">
        <v>1</v>
      </c>
      <c r="O12" s="679">
        <v>0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7</v>
      </c>
      <c r="B5" s="646" t="s">
        <v>2285</v>
      </c>
      <c r="C5" s="649">
        <v>4790345.0599999996</v>
      </c>
      <c r="D5" s="649">
        <v>1974</v>
      </c>
      <c r="E5" s="649">
        <v>3567108.58</v>
      </c>
      <c r="F5" s="715">
        <v>0.74464543479045331</v>
      </c>
      <c r="G5" s="649">
        <v>1418</v>
      </c>
      <c r="H5" s="715">
        <v>0.71833839918946307</v>
      </c>
      <c r="I5" s="649">
        <v>1223236.4799999993</v>
      </c>
      <c r="J5" s="715">
        <v>0.25535456520954658</v>
      </c>
      <c r="K5" s="649">
        <v>556</v>
      </c>
      <c r="L5" s="715">
        <v>0.28166160081053698</v>
      </c>
      <c r="M5" s="649" t="s">
        <v>74</v>
      </c>
      <c r="N5" s="277"/>
    </row>
    <row r="6" spans="1:14" ht="14.4" customHeight="1" x14ac:dyDescent="0.3">
      <c r="A6" s="645">
        <v>7</v>
      </c>
      <c r="B6" s="646" t="s">
        <v>2529</v>
      </c>
      <c r="C6" s="649">
        <v>4790345.0599999996</v>
      </c>
      <c r="D6" s="649">
        <v>1974</v>
      </c>
      <c r="E6" s="649">
        <v>3567108.58</v>
      </c>
      <c r="F6" s="715">
        <v>0.74464543479045331</v>
      </c>
      <c r="G6" s="649">
        <v>1418</v>
      </c>
      <c r="H6" s="715">
        <v>0.71833839918946307</v>
      </c>
      <c r="I6" s="649">
        <v>1223236.4799999993</v>
      </c>
      <c r="J6" s="715">
        <v>0.25535456520954658</v>
      </c>
      <c r="K6" s="649">
        <v>556</v>
      </c>
      <c r="L6" s="715">
        <v>0.28166160081053698</v>
      </c>
      <c r="M6" s="649" t="s">
        <v>1</v>
      </c>
      <c r="N6" s="277"/>
    </row>
    <row r="7" spans="1:14" ht="14.4" customHeight="1" x14ac:dyDescent="0.3">
      <c r="A7" s="645" t="s">
        <v>2530</v>
      </c>
      <c r="B7" s="646" t="s">
        <v>3</v>
      </c>
      <c r="C7" s="649">
        <v>4790345.0599999996</v>
      </c>
      <c r="D7" s="649">
        <v>1974</v>
      </c>
      <c r="E7" s="649">
        <v>3567108.58</v>
      </c>
      <c r="F7" s="715">
        <v>0.74464543479045331</v>
      </c>
      <c r="G7" s="649">
        <v>1418</v>
      </c>
      <c r="H7" s="715">
        <v>0.71833839918946307</v>
      </c>
      <c r="I7" s="649">
        <v>1223236.4799999993</v>
      </c>
      <c r="J7" s="715">
        <v>0.25535456520954658</v>
      </c>
      <c r="K7" s="649">
        <v>556</v>
      </c>
      <c r="L7" s="715">
        <v>0.28166160081053698</v>
      </c>
      <c r="M7" s="649" t="s">
        <v>525</v>
      </c>
      <c r="N7" s="277"/>
    </row>
    <row r="9" spans="1:14" ht="14.4" customHeight="1" x14ac:dyDescent="0.3">
      <c r="A9" s="645">
        <v>7</v>
      </c>
      <c r="B9" s="646" t="s">
        <v>2285</v>
      </c>
      <c r="C9" s="649" t="s">
        <v>523</v>
      </c>
      <c r="D9" s="649" t="s">
        <v>523</v>
      </c>
      <c r="E9" s="649" t="s">
        <v>523</v>
      </c>
      <c r="F9" s="715" t="s">
        <v>523</v>
      </c>
      <c r="G9" s="649" t="s">
        <v>523</v>
      </c>
      <c r="H9" s="715" t="s">
        <v>523</v>
      </c>
      <c r="I9" s="649" t="s">
        <v>523</v>
      </c>
      <c r="J9" s="715" t="s">
        <v>523</v>
      </c>
      <c r="K9" s="649" t="s">
        <v>523</v>
      </c>
      <c r="L9" s="715" t="s">
        <v>523</v>
      </c>
      <c r="M9" s="649" t="s">
        <v>74</v>
      </c>
      <c r="N9" s="277"/>
    </row>
    <row r="10" spans="1:14" ht="14.4" customHeight="1" x14ac:dyDescent="0.3">
      <c r="A10" s="645" t="s">
        <v>2531</v>
      </c>
      <c r="B10" s="646" t="s">
        <v>2529</v>
      </c>
      <c r="C10" s="649">
        <v>36519.340000000004</v>
      </c>
      <c r="D10" s="649">
        <v>159</v>
      </c>
      <c r="E10" s="649">
        <v>30173.140000000003</v>
      </c>
      <c r="F10" s="715">
        <v>0.82622358454451805</v>
      </c>
      <c r="G10" s="649">
        <v>120</v>
      </c>
      <c r="H10" s="715">
        <v>0.75471698113207553</v>
      </c>
      <c r="I10" s="649">
        <v>6346.2</v>
      </c>
      <c r="J10" s="715">
        <v>0.17377641545548192</v>
      </c>
      <c r="K10" s="649">
        <v>39</v>
      </c>
      <c r="L10" s="715">
        <v>0.24528301886792453</v>
      </c>
      <c r="M10" s="649" t="s">
        <v>1</v>
      </c>
      <c r="N10" s="277"/>
    </row>
    <row r="11" spans="1:14" ht="14.4" customHeight="1" x14ac:dyDescent="0.3">
      <c r="A11" s="645" t="s">
        <v>2531</v>
      </c>
      <c r="B11" s="646" t="s">
        <v>2532</v>
      </c>
      <c r="C11" s="649">
        <v>36519.340000000004</v>
      </c>
      <c r="D11" s="649">
        <v>159</v>
      </c>
      <c r="E11" s="649">
        <v>30173.140000000003</v>
      </c>
      <c r="F11" s="715">
        <v>0.82622358454451805</v>
      </c>
      <c r="G11" s="649">
        <v>120</v>
      </c>
      <c r="H11" s="715">
        <v>0.75471698113207553</v>
      </c>
      <c r="I11" s="649">
        <v>6346.2</v>
      </c>
      <c r="J11" s="715">
        <v>0.17377641545548192</v>
      </c>
      <c r="K11" s="649">
        <v>39</v>
      </c>
      <c r="L11" s="715">
        <v>0.24528301886792453</v>
      </c>
      <c r="M11" s="649" t="s">
        <v>529</v>
      </c>
      <c r="N11" s="277"/>
    </row>
    <row r="12" spans="1:14" ht="14.4" customHeight="1" x14ac:dyDescent="0.3">
      <c r="A12" s="645" t="s">
        <v>523</v>
      </c>
      <c r="B12" s="646" t="s">
        <v>523</v>
      </c>
      <c r="C12" s="649" t="s">
        <v>523</v>
      </c>
      <c r="D12" s="649" t="s">
        <v>523</v>
      </c>
      <c r="E12" s="649" t="s">
        <v>523</v>
      </c>
      <c r="F12" s="715" t="s">
        <v>523</v>
      </c>
      <c r="G12" s="649" t="s">
        <v>523</v>
      </c>
      <c r="H12" s="715" t="s">
        <v>523</v>
      </c>
      <c r="I12" s="649" t="s">
        <v>523</v>
      </c>
      <c r="J12" s="715" t="s">
        <v>523</v>
      </c>
      <c r="K12" s="649" t="s">
        <v>523</v>
      </c>
      <c r="L12" s="715" t="s">
        <v>523</v>
      </c>
      <c r="M12" s="649" t="s">
        <v>530</v>
      </c>
      <c r="N12" s="277"/>
    </row>
    <row r="13" spans="1:14" ht="14.4" customHeight="1" x14ac:dyDescent="0.3">
      <c r="A13" s="645" t="s">
        <v>2533</v>
      </c>
      <c r="B13" s="646" t="s">
        <v>2529</v>
      </c>
      <c r="C13" s="649">
        <v>4753825.7199999988</v>
      </c>
      <c r="D13" s="649">
        <v>1815</v>
      </c>
      <c r="E13" s="649">
        <v>3536935.44</v>
      </c>
      <c r="F13" s="715">
        <v>0.74401874370775223</v>
      </c>
      <c r="G13" s="649">
        <v>1298</v>
      </c>
      <c r="H13" s="715">
        <v>0.7151515151515152</v>
      </c>
      <c r="I13" s="649">
        <v>1216890.2799999993</v>
      </c>
      <c r="J13" s="715">
        <v>0.25598125629224783</v>
      </c>
      <c r="K13" s="649">
        <v>517</v>
      </c>
      <c r="L13" s="715">
        <v>0.28484848484848485</v>
      </c>
      <c r="M13" s="649" t="s">
        <v>1</v>
      </c>
      <c r="N13" s="277"/>
    </row>
    <row r="14" spans="1:14" ht="14.4" customHeight="1" x14ac:dyDescent="0.3">
      <c r="A14" s="645" t="s">
        <v>2533</v>
      </c>
      <c r="B14" s="646" t="s">
        <v>2534</v>
      </c>
      <c r="C14" s="649">
        <v>4753825.7199999988</v>
      </c>
      <c r="D14" s="649">
        <v>1815</v>
      </c>
      <c r="E14" s="649">
        <v>3536935.44</v>
      </c>
      <c r="F14" s="715">
        <v>0.74401874370775223</v>
      </c>
      <c r="G14" s="649">
        <v>1298</v>
      </c>
      <c r="H14" s="715">
        <v>0.7151515151515152</v>
      </c>
      <c r="I14" s="649">
        <v>1216890.2799999993</v>
      </c>
      <c r="J14" s="715">
        <v>0.25598125629224783</v>
      </c>
      <c r="K14" s="649">
        <v>517</v>
      </c>
      <c r="L14" s="715">
        <v>0.28484848484848485</v>
      </c>
      <c r="M14" s="649" t="s">
        <v>529</v>
      </c>
      <c r="N14" s="277"/>
    </row>
    <row r="15" spans="1:14" ht="14.4" customHeight="1" x14ac:dyDescent="0.3">
      <c r="A15" s="645" t="s">
        <v>523</v>
      </c>
      <c r="B15" s="646" t="s">
        <v>523</v>
      </c>
      <c r="C15" s="649" t="s">
        <v>523</v>
      </c>
      <c r="D15" s="649" t="s">
        <v>523</v>
      </c>
      <c r="E15" s="649" t="s">
        <v>523</v>
      </c>
      <c r="F15" s="715" t="s">
        <v>523</v>
      </c>
      <c r="G15" s="649" t="s">
        <v>523</v>
      </c>
      <c r="H15" s="715" t="s">
        <v>523</v>
      </c>
      <c r="I15" s="649" t="s">
        <v>523</v>
      </c>
      <c r="J15" s="715" t="s">
        <v>523</v>
      </c>
      <c r="K15" s="649" t="s">
        <v>523</v>
      </c>
      <c r="L15" s="715" t="s">
        <v>523</v>
      </c>
      <c r="M15" s="649" t="s">
        <v>530</v>
      </c>
      <c r="N15" s="277"/>
    </row>
    <row r="16" spans="1:14" ht="14.4" customHeight="1" x14ac:dyDescent="0.3">
      <c r="A16" s="645" t="s">
        <v>2530</v>
      </c>
      <c r="B16" s="646" t="s">
        <v>2535</v>
      </c>
      <c r="C16" s="649">
        <v>4790345.0599999987</v>
      </c>
      <c r="D16" s="649">
        <v>1974</v>
      </c>
      <c r="E16" s="649">
        <v>3567108.58</v>
      </c>
      <c r="F16" s="715">
        <v>0.74464543479045353</v>
      </c>
      <c r="G16" s="649">
        <v>1418</v>
      </c>
      <c r="H16" s="715">
        <v>0.71833839918946307</v>
      </c>
      <c r="I16" s="649">
        <v>1223236.4799999993</v>
      </c>
      <c r="J16" s="715">
        <v>0.25535456520954664</v>
      </c>
      <c r="K16" s="649">
        <v>556</v>
      </c>
      <c r="L16" s="715">
        <v>0.28166160081053698</v>
      </c>
      <c r="M16" s="649" t="s">
        <v>525</v>
      </c>
      <c r="N16" s="277"/>
    </row>
    <row r="17" spans="1:1" ht="14.4" customHeight="1" x14ac:dyDescent="0.3">
      <c r="A17" s="716" t="s">
        <v>2536</v>
      </c>
    </row>
    <row r="18" spans="1:1" ht="14.4" customHeight="1" x14ac:dyDescent="0.3">
      <c r="A18" s="717" t="s">
        <v>2537</v>
      </c>
    </row>
    <row r="19" spans="1:1" ht="14.4" customHeight="1" x14ac:dyDescent="0.3">
      <c r="A19" s="716" t="s">
        <v>2538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2539</v>
      </c>
      <c r="B5" s="709">
        <v>521.07999999999993</v>
      </c>
      <c r="C5" s="656">
        <v>1</v>
      </c>
      <c r="D5" s="722">
        <v>4</v>
      </c>
      <c r="E5" s="725" t="s">
        <v>2539</v>
      </c>
      <c r="F5" s="709">
        <v>521.07999999999993</v>
      </c>
      <c r="G5" s="677">
        <v>1</v>
      </c>
      <c r="H5" s="659">
        <v>4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2540</v>
      </c>
      <c r="B6" s="710">
        <v>704.73</v>
      </c>
      <c r="C6" s="662">
        <v>1</v>
      </c>
      <c r="D6" s="723">
        <v>1</v>
      </c>
      <c r="E6" s="726" t="s">
        <v>2540</v>
      </c>
      <c r="F6" s="710">
        <v>704.73</v>
      </c>
      <c r="G6" s="678">
        <v>1</v>
      </c>
      <c r="H6" s="665">
        <v>1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2541</v>
      </c>
      <c r="B7" s="710">
        <v>201.29</v>
      </c>
      <c r="C7" s="662">
        <v>1</v>
      </c>
      <c r="D7" s="723">
        <v>1</v>
      </c>
      <c r="E7" s="726" t="s">
        <v>2541</v>
      </c>
      <c r="F7" s="710"/>
      <c r="G7" s="678">
        <v>0</v>
      </c>
      <c r="H7" s="665"/>
      <c r="I7" s="701">
        <v>0</v>
      </c>
      <c r="J7" s="729">
        <v>201.29</v>
      </c>
      <c r="K7" s="678">
        <v>1</v>
      </c>
      <c r="L7" s="665">
        <v>1</v>
      </c>
      <c r="M7" s="701">
        <v>1</v>
      </c>
    </row>
    <row r="8" spans="1:13" ht="14.4" customHeight="1" x14ac:dyDescent="0.3">
      <c r="A8" s="719" t="s">
        <v>2542</v>
      </c>
      <c r="B8" s="710">
        <v>249.79000000000002</v>
      </c>
      <c r="C8" s="662">
        <v>1</v>
      </c>
      <c r="D8" s="723">
        <v>3</v>
      </c>
      <c r="E8" s="726" t="s">
        <v>2542</v>
      </c>
      <c r="F8" s="710">
        <v>249.79000000000002</v>
      </c>
      <c r="G8" s="678">
        <v>1</v>
      </c>
      <c r="H8" s="665">
        <v>3</v>
      </c>
      <c r="I8" s="701">
        <v>1</v>
      </c>
      <c r="J8" s="729"/>
      <c r="K8" s="678">
        <v>0</v>
      </c>
      <c r="L8" s="665"/>
      <c r="M8" s="701">
        <v>0</v>
      </c>
    </row>
    <row r="9" spans="1:13" ht="14.4" customHeight="1" x14ac:dyDescent="0.3">
      <c r="A9" s="719" t="s">
        <v>2543</v>
      </c>
      <c r="B9" s="710">
        <v>325.8</v>
      </c>
      <c r="C9" s="662">
        <v>1</v>
      </c>
      <c r="D9" s="723">
        <v>6</v>
      </c>
      <c r="E9" s="726" t="s">
        <v>2543</v>
      </c>
      <c r="F9" s="710">
        <v>325.8</v>
      </c>
      <c r="G9" s="678">
        <v>1</v>
      </c>
      <c r="H9" s="665">
        <v>6</v>
      </c>
      <c r="I9" s="701">
        <v>1</v>
      </c>
      <c r="J9" s="729"/>
      <c r="K9" s="678">
        <v>0</v>
      </c>
      <c r="L9" s="665"/>
      <c r="M9" s="701">
        <v>0</v>
      </c>
    </row>
    <row r="10" spans="1:13" ht="14.4" customHeight="1" x14ac:dyDescent="0.3">
      <c r="A10" s="719" t="s">
        <v>2544</v>
      </c>
      <c r="B10" s="710">
        <v>36168.270000000004</v>
      </c>
      <c r="C10" s="662">
        <v>1</v>
      </c>
      <c r="D10" s="723">
        <v>15</v>
      </c>
      <c r="E10" s="726" t="s">
        <v>2544</v>
      </c>
      <c r="F10" s="710">
        <v>28607.61</v>
      </c>
      <c r="G10" s="678">
        <v>0.79095876026141143</v>
      </c>
      <c r="H10" s="665">
        <v>6</v>
      </c>
      <c r="I10" s="701">
        <v>0.4</v>
      </c>
      <c r="J10" s="729">
        <v>7560.6600000000008</v>
      </c>
      <c r="K10" s="678">
        <v>0.20904123973858854</v>
      </c>
      <c r="L10" s="665">
        <v>9</v>
      </c>
      <c r="M10" s="701">
        <v>0.6</v>
      </c>
    </row>
    <row r="11" spans="1:13" ht="14.4" customHeight="1" x14ac:dyDescent="0.3">
      <c r="A11" s="719" t="s">
        <v>2545</v>
      </c>
      <c r="B11" s="710">
        <v>97.97999999999999</v>
      </c>
      <c r="C11" s="662">
        <v>1</v>
      </c>
      <c r="D11" s="723">
        <v>2</v>
      </c>
      <c r="E11" s="726" t="s">
        <v>2545</v>
      </c>
      <c r="F11" s="710"/>
      <c r="G11" s="678">
        <v>0</v>
      </c>
      <c r="H11" s="665"/>
      <c r="I11" s="701">
        <v>0</v>
      </c>
      <c r="J11" s="729">
        <v>97.97999999999999</v>
      </c>
      <c r="K11" s="678">
        <v>1</v>
      </c>
      <c r="L11" s="665">
        <v>2</v>
      </c>
      <c r="M11" s="701">
        <v>1</v>
      </c>
    </row>
    <row r="12" spans="1:13" ht="14.4" customHeight="1" x14ac:dyDescent="0.3">
      <c r="A12" s="719" t="s">
        <v>2546</v>
      </c>
      <c r="B12" s="710">
        <v>160652.35999999999</v>
      </c>
      <c r="C12" s="662">
        <v>1</v>
      </c>
      <c r="D12" s="723">
        <v>84</v>
      </c>
      <c r="E12" s="726" t="s">
        <v>2546</v>
      </c>
      <c r="F12" s="710">
        <v>77966.759999999995</v>
      </c>
      <c r="G12" s="678">
        <v>0.48531350550966074</v>
      </c>
      <c r="H12" s="665">
        <v>50</v>
      </c>
      <c r="I12" s="701">
        <v>0.59523809523809523</v>
      </c>
      <c r="J12" s="729">
        <v>82685.600000000006</v>
      </c>
      <c r="K12" s="678">
        <v>0.51468649449033932</v>
      </c>
      <c r="L12" s="665">
        <v>34</v>
      </c>
      <c r="M12" s="701">
        <v>0.40476190476190477</v>
      </c>
    </row>
    <row r="13" spans="1:13" ht="14.4" customHeight="1" x14ac:dyDescent="0.3">
      <c r="A13" s="719" t="s">
        <v>2547</v>
      </c>
      <c r="B13" s="710">
        <v>295204.19999999995</v>
      </c>
      <c r="C13" s="662">
        <v>1</v>
      </c>
      <c r="D13" s="723">
        <v>114</v>
      </c>
      <c r="E13" s="726" t="s">
        <v>2547</v>
      </c>
      <c r="F13" s="710">
        <v>190146.02999999994</v>
      </c>
      <c r="G13" s="678">
        <v>0.64411695362057841</v>
      </c>
      <c r="H13" s="665">
        <v>85</v>
      </c>
      <c r="I13" s="701">
        <v>0.74561403508771928</v>
      </c>
      <c r="J13" s="729">
        <v>105058.17000000001</v>
      </c>
      <c r="K13" s="678">
        <v>0.35588304637942153</v>
      </c>
      <c r="L13" s="665">
        <v>29</v>
      </c>
      <c r="M13" s="701">
        <v>0.25438596491228072</v>
      </c>
    </row>
    <row r="14" spans="1:13" ht="14.4" customHeight="1" x14ac:dyDescent="0.3">
      <c r="A14" s="719" t="s">
        <v>2548</v>
      </c>
      <c r="B14" s="710">
        <v>1066.5999999999999</v>
      </c>
      <c r="C14" s="662">
        <v>1</v>
      </c>
      <c r="D14" s="723">
        <v>6</v>
      </c>
      <c r="E14" s="726" t="s">
        <v>2548</v>
      </c>
      <c r="F14" s="710">
        <v>1066.5999999999999</v>
      </c>
      <c r="G14" s="678">
        <v>1</v>
      </c>
      <c r="H14" s="665">
        <v>6</v>
      </c>
      <c r="I14" s="701">
        <v>1</v>
      </c>
      <c r="J14" s="729"/>
      <c r="K14" s="678">
        <v>0</v>
      </c>
      <c r="L14" s="665"/>
      <c r="M14" s="701">
        <v>0</v>
      </c>
    </row>
    <row r="15" spans="1:13" ht="14.4" customHeight="1" x14ac:dyDescent="0.3">
      <c r="A15" s="719" t="s">
        <v>2549</v>
      </c>
      <c r="B15" s="710">
        <v>831667.90000000014</v>
      </c>
      <c r="C15" s="662">
        <v>1</v>
      </c>
      <c r="D15" s="723">
        <v>278</v>
      </c>
      <c r="E15" s="726" t="s">
        <v>2549</v>
      </c>
      <c r="F15" s="710">
        <v>726818.76000000013</v>
      </c>
      <c r="G15" s="678">
        <v>0.87392907673844333</v>
      </c>
      <c r="H15" s="665">
        <v>227</v>
      </c>
      <c r="I15" s="701">
        <v>0.81654676258992809</v>
      </c>
      <c r="J15" s="729">
        <v>104849.14</v>
      </c>
      <c r="K15" s="678">
        <v>0.12607092326155667</v>
      </c>
      <c r="L15" s="665">
        <v>51</v>
      </c>
      <c r="M15" s="701">
        <v>0.18345323741007194</v>
      </c>
    </row>
    <row r="16" spans="1:13" ht="14.4" customHeight="1" x14ac:dyDescent="0.3">
      <c r="A16" s="719" t="s">
        <v>2550</v>
      </c>
      <c r="B16" s="710">
        <v>1125.71</v>
      </c>
      <c r="C16" s="662">
        <v>1</v>
      </c>
      <c r="D16" s="723">
        <v>5</v>
      </c>
      <c r="E16" s="726" t="s">
        <v>2550</v>
      </c>
      <c r="F16" s="710">
        <v>454.61</v>
      </c>
      <c r="G16" s="678">
        <v>0.40384290803137574</v>
      </c>
      <c r="H16" s="665">
        <v>3</v>
      </c>
      <c r="I16" s="701">
        <v>0.6</v>
      </c>
      <c r="J16" s="729">
        <v>671.09999999999991</v>
      </c>
      <c r="K16" s="678">
        <v>0.5961570919686241</v>
      </c>
      <c r="L16" s="665">
        <v>2</v>
      </c>
      <c r="M16" s="701">
        <v>0.4</v>
      </c>
    </row>
    <row r="17" spans="1:13" ht="14.4" customHeight="1" x14ac:dyDescent="0.3">
      <c r="A17" s="719" t="s">
        <v>2551</v>
      </c>
      <c r="B17" s="710">
        <v>1882.36</v>
      </c>
      <c r="C17" s="662">
        <v>1</v>
      </c>
      <c r="D17" s="723">
        <v>10</v>
      </c>
      <c r="E17" s="726" t="s">
        <v>2551</v>
      </c>
      <c r="F17" s="710">
        <v>1755.79</v>
      </c>
      <c r="G17" s="678">
        <v>0.9327599396502263</v>
      </c>
      <c r="H17" s="665">
        <v>6</v>
      </c>
      <c r="I17" s="701">
        <v>0.6</v>
      </c>
      <c r="J17" s="729">
        <v>126.57</v>
      </c>
      <c r="K17" s="678">
        <v>6.7240060349773687E-2</v>
      </c>
      <c r="L17" s="665">
        <v>4</v>
      </c>
      <c r="M17" s="701">
        <v>0.4</v>
      </c>
    </row>
    <row r="18" spans="1:13" ht="14.4" customHeight="1" x14ac:dyDescent="0.3">
      <c r="A18" s="719" t="s">
        <v>2552</v>
      </c>
      <c r="B18" s="710">
        <v>1037521.8400000001</v>
      </c>
      <c r="C18" s="662">
        <v>1</v>
      </c>
      <c r="D18" s="723">
        <v>370</v>
      </c>
      <c r="E18" s="726" t="s">
        <v>2552</v>
      </c>
      <c r="F18" s="710">
        <v>706660.61</v>
      </c>
      <c r="G18" s="678">
        <v>0.68110432258466957</v>
      </c>
      <c r="H18" s="665">
        <v>255</v>
      </c>
      <c r="I18" s="701">
        <v>0.68918918918918914</v>
      </c>
      <c r="J18" s="729">
        <v>330861.23000000004</v>
      </c>
      <c r="K18" s="678">
        <v>0.31889567741533037</v>
      </c>
      <c r="L18" s="665">
        <v>115</v>
      </c>
      <c r="M18" s="701">
        <v>0.3108108108108108</v>
      </c>
    </row>
    <row r="19" spans="1:13" ht="14.4" customHeight="1" x14ac:dyDescent="0.3">
      <c r="A19" s="719" t="s">
        <v>2553</v>
      </c>
      <c r="B19" s="710">
        <v>1511.5500000000002</v>
      </c>
      <c r="C19" s="662">
        <v>1</v>
      </c>
      <c r="D19" s="723">
        <v>21</v>
      </c>
      <c r="E19" s="726" t="s">
        <v>2553</v>
      </c>
      <c r="F19" s="710">
        <v>1308.6500000000001</v>
      </c>
      <c r="G19" s="678">
        <v>0.86576692798782706</v>
      </c>
      <c r="H19" s="665">
        <v>18</v>
      </c>
      <c r="I19" s="701">
        <v>0.8571428571428571</v>
      </c>
      <c r="J19" s="729">
        <v>202.9</v>
      </c>
      <c r="K19" s="678">
        <v>0.13423307201217291</v>
      </c>
      <c r="L19" s="665">
        <v>3</v>
      </c>
      <c r="M19" s="701">
        <v>0.14285714285714285</v>
      </c>
    </row>
    <row r="20" spans="1:13" ht="14.4" customHeight="1" x14ac:dyDescent="0.3">
      <c r="A20" s="719" t="s">
        <v>2554</v>
      </c>
      <c r="B20" s="710">
        <v>3827.0099999999998</v>
      </c>
      <c r="C20" s="662">
        <v>1</v>
      </c>
      <c r="D20" s="723">
        <v>19</v>
      </c>
      <c r="E20" s="726" t="s">
        <v>2554</v>
      </c>
      <c r="F20" s="710">
        <v>2204.5499999999997</v>
      </c>
      <c r="G20" s="678">
        <v>0.57605023242688147</v>
      </c>
      <c r="H20" s="665">
        <v>13</v>
      </c>
      <c r="I20" s="701">
        <v>0.68421052631578949</v>
      </c>
      <c r="J20" s="729">
        <v>1622.46</v>
      </c>
      <c r="K20" s="678">
        <v>0.42394976757311847</v>
      </c>
      <c r="L20" s="665">
        <v>6</v>
      </c>
      <c r="M20" s="701">
        <v>0.31578947368421051</v>
      </c>
    </row>
    <row r="21" spans="1:13" ht="14.4" customHeight="1" x14ac:dyDescent="0.3">
      <c r="A21" s="719" t="s">
        <v>2555</v>
      </c>
      <c r="B21" s="710">
        <v>733.79</v>
      </c>
      <c r="C21" s="662">
        <v>1</v>
      </c>
      <c r="D21" s="723">
        <v>9</v>
      </c>
      <c r="E21" s="726" t="s">
        <v>2555</v>
      </c>
      <c r="F21" s="710">
        <v>27.5</v>
      </c>
      <c r="G21" s="678">
        <v>3.7476662260319711E-2</v>
      </c>
      <c r="H21" s="665">
        <v>1</v>
      </c>
      <c r="I21" s="701">
        <v>0.1111111111111111</v>
      </c>
      <c r="J21" s="729">
        <v>706.29</v>
      </c>
      <c r="K21" s="678">
        <v>0.96252333773968024</v>
      </c>
      <c r="L21" s="665">
        <v>8</v>
      </c>
      <c r="M21" s="701">
        <v>0.88888888888888884</v>
      </c>
    </row>
    <row r="22" spans="1:13" ht="14.4" customHeight="1" x14ac:dyDescent="0.3">
      <c r="A22" s="719" t="s">
        <v>2556</v>
      </c>
      <c r="B22" s="710">
        <v>1259810.1299999999</v>
      </c>
      <c r="C22" s="662">
        <v>1</v>
      </c>
      <c r="D22" s="723">
        <v>514</v>
      </c>
      <c r="E22" s="726" t="s">
        <v>2556</v>
      </c>
      <c r="F22" s="710">
        <v>905751.48999999987</v>
      </c>
      <c r="G22" s="678">
        <v>0.71895872912214154</v>
      </c>
      <c r="H22" s="665">
        <v>353</v>
      </c>
      <c r="I22" s="701">
        <v>0.6867704280155642</v>
      </c>
      <c r="J22" s="729">
        <v>354058.63999999996</v>
      </c>
      <c r="K22" s="678">
        <v>0.28104127087785841</v>
      </c>
      <c r="L22" s="665">
        <v>161</v>
      </c>
      <c r="M22" s="701">
        <v>0.3132295719844358</v>
      </c>
    </row>
    <row r="23" spans="1:13" ht="14.4" customHeight="1" x14ac:dyDescent="0.3">
      <c r="A23" s="719" t="s">
        <v>2557</v>
      </c>
      <c r="B23" s="710">
        <v>3365.38</v>
      </c>
      <c r="C23" s="662">
        <v>1</v>
      </c>
      <c r="D23" s="723">
        <v>12</v>
      </c>
      <c r="E23" s="726" t="s">
        <v>2557</v>
      </c>
      <c r="F23" s="710">
        <v>970.02</v>
      </c>
      <c r="G23" s="678">
        <v>0.28823490957930453</v>
      </c>
      <c r="H23" s="665">
        <v>5</v>
      </c>
      <c r="I23" s="701">
        <v>0.41666666666666669</v>
      </c>
      <c r="J23" s="729">
        <v>2395.36</v>
      </c>
      <c r="K23" s="678">
        <v>0.71176509042069547</v>
      </c>
      <c r="L23" s="665">
        <v>7</v>
      </c>
      <c r="M23" s="701">
        <v>0.58333333333333337</v>
      </c>
    </row>
    <row r="24" spans="1:13" ht="14.4" customHeight="1" x14ac:dyDescent="0.3">
      <c r="A24" s="719" t="s">
        <v>2558</v>
      </c>
      <c r="B24" s="710">
        <v>62.64</v>
      </c>
      <c r="C24" s="662">
        <v>1</v>
      </c>
      <c r="D24" s="723">
        <v>1</v>
      </c>
      <c r="E24" s="726" t="s">
        <v>2558</v>
      </c>
      <c r="F24" s="710">
        <v>62.64</v>
      </c>
      <c r="G24" s="678">
        <v>1</v>
      </c>
      <c r="H24" s="665">
        <v>1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2559</v>
      </c>
      <c r="B25" s="710">
        <v>567.49</v>
      </c>
      <c r="C25" s="662">
        <v>1</v>
      </c>
      <c r="D25" s="723">
        <v>4</v>
      </c>
      <c r="E25" s="726" t="s">
        <v>2559</v>
      </c>
      <c r="F25" s="710">
        <v>567.49</v>
      </c>
      <c r="G25" s="678">
        <v>1</v>
      </c>
      <c r="H25" s="665">
        <v>3</v>
      </c>
      <c r="I25" s="701">
        <v>0.75</v>
      </c>
      <c r="J25" s="729">
        <v>0</v>
      </c>
      <c r="K25" s="678">
        <v>0</v>
      </c>
      <c r="L25" s="665">
        <v>1</v>
      </c>
      <c r="M25" s="701">
        <v>0.25</v>
      </c>
    </row>
    <row r="26" spans="1:13" ht="14.4" customHeight="1" x14ac:dyDescent="0.3">
      <c r="A26" s="719" t="s">
        <v>2560</v>
      </c>
      <c r="B26" s="710">
        <v>13496.730000000001</v>
      </c>
      <c r="C26" s="662">
        <v>1</v>
      </c>
      <c r="D26" s="723">
        <v>10</v>
      </c>
      <c r="E26" s="726" t="s">
        <v>2560</v>
      </c>
      <c r="F26" s="710">
        <v>13496.730000000001</v>
      </c>
      <c r="G26" s="678">
        <v>1</v>
      </c>
      <c r="H26" s="665">
        <v>10</v>
      </c>
      <c r="I26" s="701">
        <v>1</v>
      </c>
      <c r="J26" s="729"/>
      <c r="K26" s="678">
        <v>0</v>
      </c>
      <c r="L26" s="665"/>
      <c r="M26" s="701">
        <v>0</v>
      </c>
    </row>
    <row r="27" spans="1:13" ht="14.4" customHeight="1" x14ac:dyDescent="0.3">
      <c r="A27" s="719" t="s">
        <v>2561</v>
      </c>
      <c r="B27" s="710">
        <v>916.93</v>
      </c>
      <c r="C27" s="662">
        <v>1</v>
      </c>
      <c r="D27" s="723">
        <v>9</v>
      </c>
      <c r="E27" s="726" t="s">
        <v>2561</v>
      </c>
      <c r="F27" s="710">
        <v>916.93</v>
      </c>
      <c r="G27" s="678">
        <v>1</v>
      </c>
      <c r="H27" s="665">
        <v>9</v>
      </c>
      <c r="I27" s="701">
        <v>1</v>
      </c>
      <c r="J27" s="729"/>
      <c r="K27" s="678">
        <v>0</v>
      </c>
      <c r="L27" s="665"/>
      <c r="M27" s="701">
        <v>0</v>
      </c>
    </row>
    <row r="28" spans="1:13" ht="14.4" customHeight="1" x14ac:dyDescent="0.3">
      <c r="A28" s="719" t="s">
        <v>2562</v>
      </c>
      <c r="B28" s="710">
        <v>750.81</v>
      </c>
      <c r="C28" s="662">
        <v>1</v>
      </c>
      <c r="D28" s="723">
        <v>2</v>
      </c>
      <c r="E28" s="726" t="s">
        <v>2562</v>
      </c>
      <c r="F28" s="710">
        <v>750.81</v>
      </c>
      <c r="G28" s="678">
        <v>1</v>
      </c>
      <c r="H28" s="665">
        <v>2</v>
      </c>
      <c r="I28" s="701">
        <v>1</v>
      </c>
      <c r="J28" s="729"/>
      <c r="K28" s="678">
        <v>0</v>
      </c>
      <c r="L28" s="665"/>
      <c r="M28" s="701">
        <v>0</v>
      </c>
    </row>
    <row r="29" spans="1:13" ht="14.4" customHeight="1" x14ac:dyDescent="0.3">
      <c r="A29" s="719" t="s">
        <v>2563</v>
      </c>
      <c r="B29" s="710">
        <v>0</v>
      </c>
      <c r="C29" s="662"/>
      <c r="D29" s="723">
        <v>1</v>
      </c>
      <c r="E29" s="726" t="s">
        <v>2563</v>
      </c>
      <c r="F29" s="710">
        <v>0</v>
      </c>
      <c r="G29" s="678"/>
      <c r="H29" s="665">
        <v>1</v>
      </c>
      <c r="I29" s="701">
        <v>1</v>
      </c>
      <c r="J29" s="729"/>
      <c r="K29" s="678"/>
      <c r="L29" s="665"/>
      <c r="M29" s="701">
        <v>0</v>
      </c>
    </row>
    <row r="30" spans="1:13" ht="14.4" customHeight="1" x14ac:dyDescent="0.3">
      <c r="A30" s="719" t="s">
        <v>2564</v>
      </c>
      <c r="B30" s="710">
        <v>2460.3100000000004</v>
      </c>
      <c r="C30" s="662">
        <v>1</v>
      </c>
      <c r="D30" s="723">
        <v>18</v>
      </c>
      <c r="E30" s="726" t="s">
        <v>2564</v>
      </c>
      <c r="F30" s="710">
        <v>1317.2100000000003</v>
      </c>
      <c r="G30" s="678">
        <v>0.53538375245395908</v>
      </c>
      <c r="H30" s="665">
        <v>9</v>
      </c>
      <c r="I30" s="701">
        <v>0.5</v>
      </c>
      <c r="J30" s="729">
        <v>1143.1000000000001</v>
      </c>
      <c r="K30" s="678">
        <v>0.46461624754604092</v>
      </c>
      <c r="L30" s="665">
        <v>9</v>
      </c>
      <c r="M30" s="701">
        <v>0.5</v>
      </c>
    </row>
    <row r="31" spans="1:13" ht="14.4" customHeight="1" x14ac:dyDescent="0.3">
      <c r="A31" s="719" t="s">
        <v>2565</v>
      </c>
      <c r="B31" s="710">
        <v>1269.92</v>
      </c>
      <c r="C31" s="662">
        <v>1</v>
      </c>
      <c r="D31" s="723">
        <v>10</v>
      </c>
      <c r="E31" s="726" t="s">
        <v>2565</v>
      </c>
      <c r="F31" s="710">
        <v>1269.92</v>
      </c>
      <c r="G31" s="678">
        <v>1</v>
      </c>
      <c r="H31" s="665">
        <v>10</v>
      </c>
      <c r="I31" s="701">
        <v>1</v>
      </c>
      <c r="J31" s="729"/>
      <c r="K31" s="678">
        <v>0</v>
      </c>
      <c r="L31" s="665"/>
      <c r="M31" s="701">
        <v>0</v>
      </c>
    </row>
    <row r="32" spans="1:13" ht="14.4" customHeight="1" x14ac:dyDescent="0.3">
      <c r="A32" s="719" t="s">
        <v>2566</v>
      </c>
      <c r="B32" s="710">
        <v>1133138.6700000006</v>
      </c>
      <c r="C32" s="662">
        <v>1</v>
      </c>
      <c r="D32" s="723">
        <v>435</v>
      </c>
      <c r="E32" s="726" t="s">
        <v>2566</v>
      </c>
      <c r="F32" s="710">
        <v>902407.46000000066</v>
      </c>
      <c r="G32" s="678">
        <v>0.79637866387526968</v>
      </c>
      <c r="H32" s="665">
        <v>323</v>
      </c>
      <c r="I32" s="701">
        <v>0.74252873563218391</v>
      </c>
      <c r="J32" s="729">
        <v>230731.21</v>
      </c>
      <c r="K32" s="678">
        <v>0.20362133612473032</v>
      </c>
      <c r="L32" s="665">
        <v>112</v>
      </c>
      <c r="M32" s="701">
        <v>0.25747126436781609</v>
      </c>
    </row>
    <row r="33" spans="1:13" ht="14.4" customHeight="1" x14ac:dyDescent="0.3">
      <c r="A33" s="719" t="s">
        <v>2567</v>
      </c>
      <c r="B33" s="710">
        <v>456.17</v>
      </c>
      <c r="C33" s="662">
        <v>1</v>
      </c>
      <c r="D33" s="723">
        <v>5</v>
      </c>
      <c r="E33" s="726" t="s">
        <v>2567</v>
      </c>
      <c r="F33" s="710">
        <v>456.17</v>
      </c>
      <c r="G33" s="678">
        <v>1</v>
      </c>
      <c r="H33" s="665">
        <v>5</v>
      </c>
      <c r="I33" s="701">
        <v>1</v>
      </c>
      <c r="J33" s="729"/>
      <c r="K33" s="678">
        <v>0</v>
      </c>
      <c r="L33" s="665"/>
      <c r="M33" s="701">
        <v>0</v>
      </c>
    </row>
    <row r="34" spans="1:13" ht="14.4" customHeight="1" x14ac:dyDescent="0.3">
      <c r="A34" s="719" t="s">
        <v>2568</v>
      </c>
      <c r="B34" s="710">
        <v>229.38</v>
      </c>
      <c r="C34" s="662">
        <v>1</v>
      </c>
      <c r="D34" s="723">
        <v>1</v>
      </c>
      <c r="E34" s="726" t="s">
        <v>2568</v>
      </c>
      <c r="F34" s="710">
        <v>229.38</v>
      </c>
      <c r="G34" s="678">
        <v>1</v>
      </c>
      <c r="H34" s="665">
        <v>1</v>
      </c>
      <c r="I34" s="701">
        <v>1</v>
      </c>
      <c r="J34" s="729"/>
      <c r="K34" s="678">
        <v>0</v>
      </c>
      <c r="L34" s="665"/>
      <c r="M34" s="701">
        <v>0</v>
      </c>
    </row>
    <row r="35" spans="1:13" ht="14.4" customHeight="1" x14ac:dyDescent="0.3">
      <c r="A35" s="719" t="s">
        <v>2569</v>
      </c>
      <c r="B35" s="710">
        <v>149.52000000000001</v>
      </c>
      <c r="C35" s="662">
        <v>1</v>
      </c>
      <c r="D35" s="723">
        <v>1</v>
      </c>
      <c r="E35" s="726" t="s">
        <v>2569</v>
      </c>
      <c r="F35" s="710"/>
      <c r="G35" s="678">
        <v>0</v>
      </c>
      <c r="H35" s="665"/>
      <c r="I35" s="701">
        <v>0</v>
      </c>
      <c r="J35" s="729">
        <v>149.52000000000001</v>
      </c>
      <c r="K35" s="678">
        <v>1</v>
      </c>
      <c r="L35" s="665">
        <v>1</v>
      </c>
      <c r="M35" s="701">
        <v>1</v>
      </c>
    </row>
    <row r="36" spans="1:13" ht="14.4" customHeight="1" x14ac:dyDescent="0.3">
      <c r="A36" s="719" t="s">
        <v>2570</v>
      </c>
      <c r="B36" s="710">
        <v>0</v>
      </c>
      <c r="C36" s="662"/>
      <c r="D36" s="723">
        <v>1</v>
      </c>
      <c r="E36" s="726" t="s">
        <v>2570</v>
      </c>
      <c r="F36" s="710">
        <v>0</v>
      </c>
      <c r="G36" s="678"/>
      <c r="H36" s="665">
        <v>1</v>
      </c>
      <c r="I36" s="701">
        <v>1</v>
      </c>
      <c r="J36" s="729"/>
      <c r="K36" s="678"/>
      <c r="L36" s="665"/>
      <c r="M36" s="701">
        <v>0</v>
      </c>
    </row>
    <row r="37" spans="1:13" ht="14.4" customHeight="1" x14ac:dyDescent="0.3">
      <c r="A37" s="719" t="s">
        <v>2571</v>
      </c>
      <c r="B37" s="710">
        <v>115.26</v>
      </c>
      <c r="C37" s="662">
        <v>1</v>
      </c>
      <c r="D37" s="723">
        <v>1</v>
      </c>
      <c r="E37" s="726" t="s">
        <v>2571</v>
      </c>
      <c r="F37" s="710"/>
      <c r="G37" s="678">
        <v>0</v>
      </c>
      <c r="H37" s="665"/>
      <c r="I37" s="701">
        <v>0</v>
      </c>
      <c r="J37" s="729">
        <v>115.26</v>
      </c>
      <c r="K37" s="678">
        <v>1</v>
      </c>
      <c r="L37" s="665">
        <v>1</v>
      </c>
      <c r="M37" s="701">
        <v>1</v>
      </c>
    </row>
    <row r="38" spans="1:13" ht="14.4" customHeight="1" thickBot="1" x14ac:dyDescent="0.35">
      <c r="A38" s="720" t="s">
        <v>2572</v>
      </c>
      <c r="B38" s="711">
        <v>93.46</v>
      </c>
      <c r="C38" s="668">
        <v>1</v>
      </c>
      <c r="D38" s="724">
        <v>1</v>
      </c>
      <c r="E38" s="727" t="s">
        <v>2572</v>
      </c>
      <c r="F38" s="711">
        <v>93.46</v>
      </c>
      <c r="G38" s="679">
        <v>1</v>
      </c>
      <c r="H38" s="671">
        <v>1</v>
      </c>
      <c r="I38" s="702">
        <v>1</v>
      </c>
      <c r="J38" s="730"/>
      <c r="K38" s="679">
        <v>0</v>
      </c>
      <c r="L38" s="671"/>
      <c r="M38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3736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4790345.0600000005</v>
      </c>
      <c r="N3" s="70">
        <f>SUBTOTAL(9,N7:N1048576)</f>
        <v>6921</v>
      </c>
      <c r="O3" s="70">
        <f>SUBTOTAL(9,O7:O1048576)</f>
        <v>1974</v>
      </c>
      <c r="P3" s="70">
        <f>SUBTOTAL(9,P7:P1048576)</f>
        <v>3567108.5799999987</v>
      </c>
      <c r="Q3" s="71">
        <f>IF(M3=0,0,P3/M3)</f>
        <v>0.74464543479045298</v>
      </c>
      <c r="R3" s="70">
        <f>SUBTOTAL(9,R7:R1048576)</f>
        <v>4839</v>
      </c>
      <c r="S3" s="71">
        <f>IF(N3=0,0,R3/N3)</f>
        <v>0.6991764195925444</v>
      </c>
      <c r="T3" s="70">
        <f>SUBTOTAL(9,T7:T1048576)</f>
        <v>1418</v>
      </c>
      <c r="U3" s="72">
        <f>IF(O3=0,0,T3/O3)</f>
        <v>0.71833839918946307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7</v>
      </c>
      <c r="B7" s="737" t="s">
        <v>2285</v>
      </c>
      <c r="C7" s="737" t="s">
        <v>2531</v>
      </c>
      <c r="D7" s="738" t="s">
        <v>3734</v>
      </c>
      <c r="E7" s="739" t="s">
        <v>2539</v>
      </c>
      <c r="F7" s="737" t="s">
        <v>2529</v>
      </c>
      <c r="G7" s="737" t="s">
        <v>2573</v>
      </c>
      <c r="H7" s="737" t="s">
        <v>602</v>
      </c>
      <c r="I7" s="737" t="s">
        <v>2574</v>
      </c>
      <c r="J7" s="737" t="s">
        <v>2276</v>
      </c>
      <c r="K7" s="737" t="s">
        <v>1689</v>
      </c>
      <c r="L7" s="740">
        <v>69.16</v>
      </c>
      <c r="M7" s="740">
        <v>69.16</v>
      </c>
      <c r="N7" s="737">
        <v>1</v>
      </c>
      <c r="O7" s="741">
        <v>1</v>
      </c>
      <c r="P7" s="740">
        <v>69.16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7</v>
      </c>
      <c r="B8" s="662" t="s">
        <v>2285</v>
      </c>
      <c r="C8" s="662" t="s">
        <v>2531</v>
      </c>
      <c r="D8" s="743" t="s">
        <v>3734</v>
      </c>
      <c r="E8" s="744" t="s">
        <v>2539</v>
      </c>
      <c r="F8" s="662" t="s">
        <v>2529</v>
      </c>
      <c r="G8" s="662" t="s">
        <v>2575</v>
      </c>
      <c r="H8" s="662" t="s">
        <v>523</v>
      </c>
      <c r="I8" s="662" t="s">
        <v>2576</v>
      </c>
      <c r="J8" s="662" t="s">
        <v>2577</v>
      </c>
      <c r="K8" s="662" t="s">
        <v>2578</v>
      </c>
      <c r="L8" s="663">
        <v>98.75</v>
      </c>
      <c r="M8" s="663">
        <v>197.5</v>
      </c>
      <c r="N8" s="662">
        <v>2</v>
      </c>
      <c r="O8" s="745">
        <v>1</v>
      </c>
      <c r="P8" s="663">
        <v>197.5</v>
      </c>
      <c r="Q8" s="678">
        <v>1</v>
      </c>
      <c r="R8" s="662">
        <v>2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7</v>
      </c>
      <c r="B9" s="662" t="s">
        <v>2285</v>
      </c>
      <c r="C9" s="662" t="s">
        <v>2531</v>
      </c>
      <c r="D9" s="743" t="s">
        <v>3734</v>
      </c>
      <c r="E9" s="744" t="s">
        <v>2539</v>
      </c>
      <c r="F9" s="662" t="s">
        <v>2529</v>
      </c>
      <c r="G9" s="662" t="s">
        <v>2579</v>
      </c>
      <c r="H9" s="662" t="s">
        <v>602</v>
      </c>
      <c r="I9" s="662" t="s">
        <v>2580</v>
      </c>
      <c r="J9" s="662" t="s">
        <v>2581</v>
      </c>
      <c r="K9" s="662" t="s">
        <v>2582</v>
      </c>
      <c r="L9" s="663">
        <v>69.16</v>
      </c>
      <c r="M9" s="663">
        <v>69.16</v>
      </c>
      <c r="N9" s="662">
        <v>1</v>
      </c>
      <c r="O9" s="745">
        <v>0.5</v>
      </c>
      <c r="P9" s="663">
        <v>69.16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7</v>
      </c>
      <c r="B10" s="662" t="s">
        <v>2285</v>
      </c>
      <c r="C10" s="662" t="s">
        <v>2531</v>
      </c>
      <c r="D10" s="743" t="s">
        <v>3734</v>
      </c>
      <c r="E10" s="744" t="s">
        <v>2539</v>
      </c>
      <c r="F10" s="662" t="s">
        <v>2529</v>
      </c>
      <c r="G10" s="662" t="s">
        <v>2583</v>
      </c>
      <c r="H10" s="662" t="s">
        <v>523</v>
      </c>
      <c r="I10" s="662" t="s">
        <v>2584</v>
      </c>
      <c r="J10" s="662" t="s">
        <v>738</v>
      </c>
      <c r="K10" s="662" t="s">
        <v>2585</v>
      </c>
      <c r="L10" s="663">
        <v>185.26</v>
      </c>
      <c r="M10" s="663">
        <v>185.26</v>
      </c>
      <c r="N10" s="662">
        <v>1</v>
      </c>
      <c r="O10" s="745">
        <v>0.5</v>
      </c>
      <c r="P10" s="663">
        <v>185.26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7</v>
      </c>
      <c r="B11" s="662" t="s">
        <v>2285</v>
      </c>
      <c r="C11" s="662" t="s">
        <v>2531</v>
      </c>
      <c r="D11" s="743" t="s">
        <v>3734</v>
      </c>
      <c r="E11" s="744" t="s">
        <v>2539</v>
      </c>
      <c r="F11" s="662" t="s">
        <v>2529</v>
      </c>
      <c r="G11" s="662" t="s">
        <v>2586</v>
      </c>
      <c r="H11" s="662" t="s">
        <v>523</v>
      </c>
      <c r="I11" s="662" t="s">
        <v>2587</v>
      </c>
      <c r="J11" s="662" t="s">
        <v>2588</v>
      </c>
      <c r="K11" s="662" t="s">
        <v>2589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7</v>
      </c>
      <c r="B12" s="662" t="s">
        <v>2285</v>
      </c>
      <c r="C12" s="662" t="s">
        <v>2531</v>
      </c>
      <c r="D12" s="743" t="s">
        <v>3734</v>
      </c>
      <c r="E12" s="744" t="s">
        <v>2540</v>
      </c>
      <c r="F12" s="662" t="s">
        <v>2529</v>
      </c>
      <c r="G12" s="662" t="s">
        <v>2590</v>
      </c>
      <c r="H12" s="662" t="s">
        <v>602</v>
      </c>
      <c r="I12" s="662" t="s">
        <v>2591</v>
      </c>
      <c r="J12" s="662" t="s">
        <v>1681</v>
      </c>
      <c r="K12" s="662" t="s">
        <v>2592</v>
      </c>
      <c r="L12" s="663">
        <v>704.73</v>
      </c>
      <c r="M12" s="663">
        <v>704.73</v>
      </c>
      <c r="N12" s="662">
        <v>1</v>
      </c>
      <c r="O12" s="745">
        <v>1</v>
      </c>
      <c r="P12" s="663">
        <v>704.73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7</v>
      </c>
      <c r="B13" s="662" t="s">
        <v>2285</v>
      </c>
      <c r="C13" s="662" t="s">
        <v>2531</v>
      </c>
      <c r="D13" s="743" t="s">
        <v>3734</v>
      </c>
      <c r="E13" s="744" t="s">
        <v>2542</v>
      </c>
      <c r="F13" s="662" t="s">
        <v>2529</v>
      </c>
      <c r="G13" s="662" t="s">
        <v>2593</v>
      </c>
      <c r="H13" s="662" t="s">
        <v>523</v>
      </c>
      <c r="I13" s="662" t="s">
        <v>2594</v>
      </c>
      <c r="J13" s="662" t="s">
        <v>2595</v>
      </c>
      <c r="K13" s="662" t="s">
        <v>2582</v>
      </c>
      <c r="L13" s="663">
        <v>35.11</v>
      </c>
      <c r="M13" s="663">
        <v>35.11</v>
      </c>
      <c r="N13" s="662">
        <v>1</v>
      </c>
      <c r="O13" s="745">
        <v>0.5</v>
      </c>
      <c r="P13" s="663">
        <v>35.11</v>
      </c>
      <c r="Q13" s="678">
        <v>1</v>
      </c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7</v>
      </c>
      <c r="B14" s="662" t="s">
        <v>2285</v>
      </c>
      <c r="C14" s="662" t="s">
        <v>2531</v>
      </c>
      <c r="D14" s="743" t="s">
        <v>3734</v>
      </c>
      <c r="E14" s="744" t="s">
        <v>2542</v>
      </c>
      <c r="F14" s="662" t="s">
        <v>2529</v>
      </c>
      <c r="G14" s="662" t="s">
        <v>2596</v>
      </c>
      <c r="H14" s="662" t="s">
        <v>602</v>
      </c>
      <c r="I14" s="662" t="s">
        <v>2597</v>
      </c>
      <c r="J14" s="662" t="s">
        <v>2598</v>
      </c>
      <c r="K14" s="662" t="s">
        <v>2599</v>
      </c>
      <c r="L14" s="663">
        <v>107.34</v>
      </c>
      <c r="M14" s="663">
        <v>214.68</v>
      </c>
      <c r="N14" s="662">
        <v>2</v>
      </c>
      <c r="O14" s="745">
        <v>1.5</v>
      </c>
      <c r="P14" s="663">
        <v>214.68</v>
      </c>
      <c r="Q14" s="678">
        <v>1</v>
      </c>
      <c r="R14" s="662">
        <v>2</v>
      </c>
      <c r="S14" s="678">
        <v>1</v>
      </c>
      <c r="T14" s="745">
        <v>1.5</v>
      </c>
      <c r="U14" s="701">
        <v>1</v>
      </c>
    </row>
    <row r="15" spans="1:21" ht="14.4" customHeight="1" x14ac:dyDescent="0.3">
      <c r="A15" s="661">
        <v>7</v>
      </c>
      <c r="B15" s="662" t="s">
        <v>2285</v>
      </c>
      <c r="C15" s="662" t="s">
        <v>2531</v>
      </c>
      <c r="D15" s="743" t="s">
        <v>3734</v>
      </c>
      <c r="E15" s="744" t="s">
        <v>2542</v>
      </c>
      <c r="F15" s="662" t="s">
        <v>2529</v>
      </c>
      <c r="G15" s="662" t="s">
        <v>2600</v>
      </c>
      <c r="H15" s="662" t="s">
        <v>523</v>
      </c>
      <c r="I15" s="662" t="s">
        <v>2601</v>
      </c>
      <c r="J15" s="662" t="s">
        <v>2602</v>
      </c>
      <c r="K15" s="662" t="s">
        <v>2603</v>
      </c>
      <c r="L15" s="663">
        <v>0</v>
      </c>
      <c r="M15" s="663">
        <v>0</v>
      </c>
      <c r="N15" s="662">
        <v>2</v>
      </c>
      <c r="O15" s="745">
        <v>0.5</v>
      </c>
      <c r="P15" s="663">
        <v>0</v>
      </c>
      <c r="Q15" s="678"/>
      <c r="R15" s="662">
        <v>2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7</v>
      </c>
      <c r="B16" s="662" t="s">
        <v>2285</v>
      </c>
      <c r="C16" s="662" t="s">
        <v>2531</v>
      </c>
      <c r="D16" s="743" t="s">
        <v>3734</v>
      </c>
      <c r="E16" s="744" t="s">
        <v>2542</v>
      </c>
      <c r="F16" s="662" t="s">
        <v>2529</v>
      </c>
      <c r="G16" s="662" t="s">
        <v>2586</v>
      </c>
      <c r="H16" s="662" t="s">
        <v>523</v>
      </c>
      <c r="I16" s="662" t="s">
        <v>2604</v>
      </c>
      <c r="J16" s="662" t="s">
        <v>2588</v>
      </c>
      <c r="K16" s="662" t="s">
        <v>2605</v>
      </c>
      <c r="L16" s="663">
        <v>0</v>
      </c>
      <c r="M16" s="663">
        <v>0</v>
      </c>
      <c r="N16" s="662">
        <v>1</v>
      </c>
      <c r="O16" s="745">
        <v>0.5</v>
      </c>
      <c r="P16" s="663">
        <v>0</v>
      </c>
      <c r="Q16" s="678"/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7</v>
      </c>
      <c r="B17" s="662" t="s">
        <v>2285</v>
      </c>
      <c r="C17" s="662" t="s">
        <v>2531</v>
      </c>
      <c r="D17" s="743" t="s">
        <v>3734</v>
      </c>
      <c r="E17" s="744" t="s">
        <v>2547</v>
      </c>
      <c r="F17" s="662" t="s">
        <v>2529</v>
      </c>
      <c r="G17" s="662" t="s">
        <v>2606</v>
      </c>
      <c r="H17" s="662" t="s">
        <v>523</v>
      </c>
      <c r="I17" s="662" t="s">
        <v>2607</v>
      </c>
      <c r="J17" s="662" t="s">
        <v>2608</v>
      </c>
      <c r="K17" s="662" t="s">
        <v>2609</v>
      </c>
      <c r="L17" s="663">
        <v>123.2</v>
      </c>
      <c r="M17" s="663">
        <v>369.6</v>
      </c>
      <c r="N17" s="662">
        <v>3</v>
      </c>
      <c r="O17" s="745">
        <v>1</v>
      </c>
      <c r="P17" s="663">
        <v>369.6</v>
      </c>
      <c r="Q17" s="678">
        <v>1</v>
      </c>
      <c r="R17" s="662">
        <v>3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7</v>
      </c>
      <c r="B18" s="662" t="s">
        <v>2285</v>
      </c>
      <c r="C18" s="662" t="s">
        <v>2531</v>
      </c>
      <c r="D18" s="743" t="s">
        <v>3734</v>
      </c>
      <c r="E18" s="744" t="s">
        <v>2547</v>
      </c>
      <c r="F18" s="662" t="s">
        <v>2529</v>
      </c>
      <c r="G18" s="662" t="s">
        <v>2610</v>
      </c>
      <c r="H18" s="662" t="s">
        <v>523</v>
      </c>
      <c r="I18" s="662" t="s">
        <v>2611</v>
      </c>
      <c r="J18" s="662" t="s">
        <v>2612</v>
      </c>
      <c r="K18" s="662" t="s">
        <v>2613</v>
      </c>
      <c r="L18" s="663">
        <v>24.68</v>
      </c>
      <c r="M18" s="663">
        <v>74.039999999999992</v>
      </c>
      <c r="N18" s="662">
        <v>3</v>
      </c>
      <c r="O18" s="745">
        <v>1</v>
      </c>
      <c r="P18" s="663">
        <v>74.039999999999992</v>
      </c>
      <c r="Q18" s="678">
        <v>1</v>
      </c>
      <c r="R18" s="662">
        <v>3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7</v>
      </c>
      <c r="B19" s="662" t="s">
        <v>2285</v>
      </c>
      <c r="C19" s="662" t="s">
        <v>2531</v>
      </c>
      <c r="D19" s="743" t="s">
        <v>3734</v>
      </c>
      <c r="E19" s="744" t="s">
        <v>2547</v>
      </c>
      <c r="F19" s="662" t="s">
        <v>2529</v>
      </c>
      <c r="G19" s="662" t="s">
        <v>2614</v>
      </c>
      <c r="H19" s="662" t="s">
        <v>523</v>
      </c>
      <c r="I19" s="662" t="s">
        <v>2615</v>
      </c>
      <c r="J19" s="662" t="s">
        <v>2616</v>
      </c>
      <c r="K19" s="662" t="s">
        <v>2617</v>
      </c>
      <c r="L19" s="663">
        <v>369.91</v>
      </c>
      <c r="M19" s="663">
        <v>369.91</v>
      </c>
      <c r="N19" s="662">
        <v>1</v>
      </c>
      <c r="O19" s="745">
        <v>1</v>
      </c>
      <c r="P19" s="663">
        <v>369.91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7</v>
      </c>
      <c r="B20" s="662" t="s">
        <v>2285</v>
      </c>
      <c r="C20" s="662" t="s">
        <v>2531</v>
      </c>
      <c r="D20" s="743" t="s">
        <v>3734</v>
      </c>
      <c r="E20" s="744" t="s">
        <v>2547</v>
      </c>
      <c r="F20" s="662" t="s">
        <v>2529</v>
      </c>
      <c r="G20" s="662" t="s">
        <v>2618</v>
      </c>
      <c r="H20" s="662" t="s">
        <v>523</v>
      </c>
      <c r="I20" s="662" t="s">
        <v>2619</v>
      </c>
      <c r="J20" s="662" t="s">
        <v>2620</v>
      </c>
      <c r="K20" s="662" t="s">
        <v>2621</v>
      </c>
      <c r="L20" s="663">
        <v>55.01</v>
      </c>
      <c r="M20" s="663">
        <v>110.02</v>
      </c>
      <c r="N20" s="662">
        <v>2</v>
      </c>
      <c r="O20" s="745">
        <v>1</v>
      </c>
      <c r="P20" s="663">
        <v>110.02</v>
      </c>
      <c r="Q20" s="678">
        <v>1</v>
      </c>
      <c r="R20" s="662">
        <v>2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7</v>
      </c>
      <c r="B21" s="662" t="s">
        <v>2285</v>
      </c>
      <c r="C21" s="662" t="s">
        <v>2531</v>
      </c>
      <c r="D21" s="743" t="s">
        <v>3734</v>
      </c>
      <c r="E21" s="744" t="s">
        <v>2547</v>
      </c>
      <c r="F21" s="662" t="s">
        <v>2529</v>
      </c>
      <c r="G21" s="662" t="s">
        <v>2622</v>
      </c>
      <c r="H21" s="662" t="s">
        <v>523</v>
      </c>
      <c r="I21" s="662" t="s">
        <v>1296</v>
      </c>
      <c r="J21" s="662" t="s">
        <v>1297</v>
      </c>
      <c r="K21" s="662" t="s">
        <v>2623</v>
      </c>
      <c r="L21" s="663">
        <v>34.6</v>
      </c>
      <c r="M21" s="663">
        <v>34.6</v>
      </c>
      <c r="N21" s="662">
        <v>1</v>
      </c>
      <c r="O21" s="745">
        <v>0.5</v>
      </c>
      <c r="P21" s="663">
        <v>34.6</v>
      </c>
      <c r="Q21" s="678">
        <v>1</v>
      </c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7</v>
      </c>
      <c r="B22" s="662" t="s">
        <v>2285</v>
      </c>
      <c r="C22" s="662" t="s">
        <v>2531</v>
      </c>
      <c r="D22" s="743" t="s">
        <v>3734</v>
      </c>
      <c r="E22" s="744" t="s">
        <v>2547</v>
      </c>
      <c r="F22" s="662" t="s">
        <v>2529</v>
      </c>
      <c r="G22" s="662" t="s">
        <v>2624</v>
      </c>
      <c r="H22" s="662" t="s">
        <v>602</v>
      </c>
      <c r="I22" s="662" t="s">
        <v>2625</v>
      </c>
      <c r="J22" s="662" t="s">
        <v>727</v>
      </c>
      <c r="K22" s="662" t="s">
        <v>2626</v>
      </c>
      <c r="L22" s="663">
        <v>36.54</v>
      </c>
      <c r="M22" s="663">
        <v>219.24</v>
      </c>
      <c r="N22" s="662">
        <v>6</v>
      </c>
      <c r="O22" s="745">
        <v>1</v>
      </c>
      <c r="P22" s="663">
        <v>219.24</v>
      </c>
      <c r="Q22" s="678">
        <v>1</v>
      </c>
      <c r="R22" s="662">
        <v>6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7</v>
      </c>
      <c r="B23" s="662" t="s">
        <v>2285</v>
      </c>
      <c r="C23" s="662" t="s">
        <v>2531</v>
      </c>
      <c r="D23" s="743" t="s">
        <v>3734</v>
      </c>
      <c r="E23" s="744" t="s">
        <v>2547</v>
      </c>
      <c r="F23" s="662" t="s">
        <v>2529</v>
      </c>
      <c r="G23" s="662" t="s">
        <v>2627</v>
      </c>
      <c r="H23" s="662" t="s">
        <v>602</v>
      </c>
      <c r="I23" s="662" t="s">
        <v>2628</v>
      </c>
      <c r="J23" s="662" t="s">
        <v>2629</v>
      </c>
      <c r="K23" s="662" t="s">
        <v>2630</v>
      </c>
      <c r="L23" s="663">
        <v>205.84</v>
      </c>
      <c r="M23" s="663">
        <v>205.84</v>
      </c>
      <c r="N23" s="662">
        <v>1</v>
      </c>
      <c r="O23" s="745">
        <v>0.5</v>
      </c>
      <c r="P23" s="663">
        <v>205.84</v>
      </c>
      <c r="Q23" s="678">
        <v>1</v>
      </c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7</v>
      </c>
      <c r="B24" s="662" t="s">
        <v>2285</v>
      </c>
      <c r="C24" s="662" t="s">
        <v>2531</v>
      </c>
      <c r="D24" s="743" t="s">
        <v>3734</v>
      </c>
      <c r="E24" s="744" t="s">
        <v>2547</v>
      </c>
      <c r="F24" s="662" t="s">
        <v>2529</v>
      </c>
      <c r="G24" s="662" t="s">
        <v>2631</v>
      </c>
      <c r="H24" s="662" t="s">
        <v>523</v>
      </c>
      <c r="I24" s="662" t="s">
        <v>2632</v>
      </c>
      <c r="J24" s="662" t="s">
        <v>2633</v>
      </c>
      <c r="K24" s="662" t="s">
        <v>2634</v>
      </c>
      <c r="L24" s="663">
        <v>99.11</v>
      </c>
      <c r="M24" s="663">
        <v>297.33</v>
      </c>
      <c r="N24" s="662">
        <v>3</v>
      </c>
      <c r="O24" s="745">
        <v>1</v>
      </c>
      <c r="P24" s="663">
        <v>297.33</v>
      </c>
      <c r="Q24" s="678">
        <v>1</v>
      </c>
      <c r="R24" s="662">
        <v>3</v>
      </c>
      <c r="S24" s="678">
        <v>1</v>
      </c>
      <c r="T24" s="745">
        <v>1</v>
      </c>
      <c r="U24" s="701">
        <v>1</v>
      </c>
    </row>
    <row r="25" spans="1:21" ht="14.4" customHeight="1" x14ac:dyDescent="0.3">
      <c r="A25" s="661">
        <v>7</v>
      </c>
      <c r="B25" s="662" t="s">
        <v>2285</v>
      </c>
      <c r="C25" s="662" t="s">
        <v>2531</v>
      </c>
      <c r="D25" s="743" t="s">
        <v>3734</v>
      </c>
      <c r="E25" s="744" t="s">
        <v>2547</v>
      </c>
      <c r="F25" s="662" t="s">
        <v>2529</v>
      </c>
      <c r="G25" s="662" t="s">
        <v>2635</v>
      </c>
      <c r="H25" s="662" t="s">
        <v>523</v>
      </c>
      <c r="I25" s="662" t="s">
        <v>2636</v>
      </c>
      <c r="J25" s="662" t="s">
        <v>2637</v>
      </c>
      <c r="K25" s="662" t="s">
        <v>2638</v>
      </c>
      <c r="L25" s="663">
        <v>0</v>
      </c>
      <c r="M25" s="663">
        <v>0</v>
      </c>
      <c r="N25" s="662">
        <v>3</v>
      </c>
      <c r="O25" s="745">
        <v>0.5</v>
      </c>
      <c r="P25" s="663">
        <v>0</v>
      </c>
      <c r="Q25" s="678"/>
      <c r="R25" s="662">
        <v>3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7</v>
      </c>
      <c r="B26" s="662" t="s">
        <v>2285</v>
      </c>
      <c r="C26" s="662" t="s">
        <v>2531</v>
      </c>
      <c r="D26" s="743" t="s">
        <v>3734</v>
      </c>
      <c r="E26" s="744" t="s">
        <v>2547</v>
      </c>
      <c r="F26" s="662" t="s">
        <v>2529</v>
      </c>
      <c r="G26" s="662" t="s">
        <v>2639</v>
      </c>
      <c r="H26" s="662" t="s">
        <v>523</v>
      </c>
      <c r="I26" s="662" t="s">
        <v>2640</v>
      </c>
      <c r="J26" s="662" t="s">
        <v>2641</v>
      </c>
      <c r="K26" s="662" t="s">
        <v>954</v>
      </c>
      <c r="L26" s="663">
        <v>50.32</v>
      </c>
      <c r="M26" s="663">
        <v>402.56</v>
      </c>
      <c r="N26" s="662">
        <v>8</v>
      </c>
      <c r="O26" s="745">
        <v>1</v>
      </c>
      <c r="P26" s="663">
        <v>402.56</v>
      </c>
      <c r="Q26" s="678">
        <v>1</v>
      </c>
      <c r="R26" s="662">
        <v>8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7</v>
      </c>
      <c r="B27" s="662" t="s">
        <v>2285</v>
      </c>
      <c r="C27" s="662" t="s">
        <v>2531</v>
      </c>
      <c r="D27" s="743" t="s">
        <v>3734</v>
      </c>
      <c r="E27" s="744" t="s">
        <v>2547</v>
      </c>
      <c r="F27" s="662" t="s">
        <v>2529</v>
      </c>
      <c r="G27" s="662" t="s">
        <v>2642</v>
      </c>
      <c r="H27" s="662" t="s">
        <v>523</v>
      </c>
      <c r="I27" s="662" t="s">
        <v>2643</v>
      </c>
      <c r="J27" s="662" t="s">
        <v>2644</v>
      </c>
      <c r="K27" s="662" t="s">
        <v>2645</v>
      </c>
      <c r="L27" s="663">
        <v>271.94</v>
      </c>
      <c r="M27" s="663">
        <v>271.94</v>
      </c>
      <c r="N27" s="662">
        <v>1</v>
      </c>
      <c r="O27" s="745">
        <v>0.5</v>
      </c>
      <c r="P27" s="663">
        <v>271.94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7</v>
      </c>
      <c r="B28" s="662" t="s">
        <v>2285</v>
      </c>
      <c r="C28" s="662" t="s">
        <v>2531</v>
      </c>
      <c r="D28" s="743" t="s">
        <v>3734</v>
      </c>
      <c r="E28" s="744" t="s">
        <v>2548</v>
      </c>
      <c r="F28" s="662" t="s">
        <v>2529</v>
      </c>
      <c r="G28" s="662" t="s">
        <v>2646</v>
      </c>
      <c r="H28" s="662" t="s">
        <v>602</v>
      </c>
      <c r="I28" s="662" t="s">
        <v>2647</v>
      </c>
      <c r="J28" s="662" t="s">
        <v>2648</v>
      </c>
      <c r="K28" s="662" t="s">
        <v>2649</v>
      </c>
      <c r="L28" s="663">
        <v>75.73</v>
      </c>
      <c r="M28" s="663">
        <v>151.46</v>
      </c>
      <c r="N28" s="662">
        <v>2</v>
      </c>
      <c r="O28" s="745">
        <v>1</v>
      </c>
      <c r="P28" s="663">
        <v>151.46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7</v>
      </c>
      <c r="B29" s="662" t="s">
        <v>2285</v>
      </c>
      <c r="C29" s="662" t="s">
        <v>2531</v>
      </c>
      <c r="D29" s="743" t="s">
        <v>3734</v>
      </c>
      <c r="E29" s="744" t="s">
        <v>2548</v>
      </c>
      <c r="F29" s="662" t="s">
        <v>2529</v>
      </c>
      <c r="G29" s="662" t="s">
        <v>2646</v>
      </c>
      <c r="H29" s="662" t="s">
        <v>523</v>
      </c>
      <c r="I29" s="662" t="s">
        <v>2650</v>
      </c>
      <c r="J29" s="662" t="s">
        <v>1761</v>
      </c>
      <c r="K29" s="662" t="s">
        <v>2651</v>
      </c>
      <c r="L29" s="663">
        <v>154.36000000000001</v>
      </c>
      <c r="M29" s="663">
        <v>154.36000000000001</v>
      </c>
      <c r="N29" s="662">
        <v>1</v>
      </c>
      <c r="O29" s="745">
        <v>1</v>
      </c>
      <c r="P29" s="663">
        <v>154.36000000000001</v>
      </c>
      <c r="Q29" s="678">
        <v>1</v>
      </c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7</v>
      </c>
      <c r="B30" s="662" t="s">
        <v>2285</v>
      </c>
      <c r="C30" s="662" t="s">
        <v>2531</v>
      </c>
      <c r="D30" s="743" t="s">
        <v>3734</v>
      </c>
      <c r="E30" s="744" t="s">
        <v>2548</v>
      </c>
      <c r="F30" s="662" t="s">
        <v>2529</v>
      </c>
      <c r="G30" s="662" t="s">
        <v>2652</v>
      </c>
      <c r="H30" s="662" t="s">
        <v>523</v>
      </c>
      <c r="I30" s="662" t="s">
        <v>2653</v>
      </c>
      <c r="J30" s="662" t="s">
        <v>2654</v>
      </c>
      <c r="K30" s="662" t="s">
        <v>2655</v>
      </c>
      <c r="L30" s="663">
        <v>79.64</v>
      </c>
      <c r="M30" s="663">
        <v>79.64</v>
      </c>
      <c r="N30" s="662">
        <v>1</v>
      </c>
      <c r="O30" s="745">
        <v>1</v>
      </c>
      <c r="P30" s="663">
        <v>79.64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7</v>
      </c>
      <c r="B31" s="662" t="s">
        <v>2285</v>
      </c>
      <c r="C31" s="662" t="s">
        <v>2531</v>
      </c>
      <c r="D31" s="743" t="s">
        <v>3734</v>
      </c>
      <c r="E31" s="744" t="s">
        <v>2548</v>
      </c>
      <c r="F31" s="662" t="s">
        <v>2529</v>
      </c>
      <c r="G31" s="662" t="s">
        <v>2652</v>
      </c>
      <c r="H31" s="662" t="s">
        <v>523</v>
      </c>
      <c r="I31" s="662" t="s">
        <v>2656</v>
      </c>
      <c r="J31" s="662" t="s">
        <v>2657</v>
      </c>
      <c r="K31" s="662" t="s">
        <v>2655</v>
      </c>
      <c r="L31" s="663">
        <v>79.64</v>
      </c>
      <c r="M31" s="663">
        <v>79.64</v>
      </c>
      <c r="N31" s="662">
        <v>1</v>
      </c>
      <c r="O31" s="745">
        <v>0.5</v>
      </c>
      <c r="P31" s="663">
        <v>79.64</v>
      </c>
      <c r="Q31" s="678">
        <v>1</v>
      </c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7</v>
      </c>
      <c r="B32" s="662" t="s">
        <v>2285</v>
      </c>
      <c r="C32" s="662" t="s">
        <v>2531</v>
      </c>
      <c r="D32" s="743" t="s">
        <v>3734</v>
      </c>
      <c r="E32" s="744" t="s">
        <v>2548</v>
      </c>
      <c r="F32" s="662" t="s">
        <v>2529</v>
      </c>
      <c r="G32" s="662" t="s">
        <v>2579</v>
      </c>
      <c r="H32" s="662" t="s">
        <v>523</v>
      </c>
      <c r="I32" s="662" t="s">
        <v>2658</v>
      </c>
      <c r="J32" s="662" t="s">
        <v>2659</v>
      </c>
      <c r="K32" s="662" t="s">
        <v>1788</v>
      </c>
      <c r="L32" s="663">
        <v>46.1</v>
      </c>
      <c r="M32" s="663">
        <v>46.1</v>
      </c>
      <c r="N32" s="662">
        <v>1</v>
      </c>
      <c r="O32" s="745">
        <v>0.5</v>
      </c>
      <c r="P32" s="663">
        <v>46.1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7</v>
      </c>
      <c r="B33" s="662" t="s">
        <v>2285</v>
      </c>
      <c r="C33" s="662" t="s">
        <v>2531</v>
      </c>
      <c r="D33" s="743" t="s">
        <v>3734</v>
      </c>
      <c r="E33" s="744" t="s">
        <v>2548</v>
      </c>
      <c r="F33" s="662" t="s">
        <v>2529</v>
      </c>
      <c r="G33" s="662" t="s">
        <v>2660</v>
      </c>
      <c r="H33" s="662" t="s">
        <v>523</v>
      </c>
      <c r="I33" s="662" t="s">
        <v>922</v>
      </c>
      <c r="J33" s="662" t="s">
        <v>923</v>
      </c>
      <c r="K33" s="662" t="s">
        <v>924</v>
      </c>
      <c r="L33" s="663">
        <v>59.78</v>
      </c>
      <c r="M33" s="663">
        <v>239.12</v>
      </c>
      <c r="N33" s="662">
        <v>4</v>
      </c>
      <c r="O33" s="745">
        <v>1</v>
      </c>
      <c r="P33" s="663">
        <v>239.12</v>
      </c>
      <c r="Q33" s="678">
        <v>1</v>
      </c>
      <c r="R33" s="662">
        <v>4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7</v>
      </c>
      <c r="B34" s="662" t="s">
        <v>2285</v>
      </c>
      <c r="C34" s="662" t="s">
        <v>2531</v>
      </c>
      <c r="D34" s="743" t="s">
        <v>3734</v>
      </c>
      <c r="E34" s="744" t="s">
        <v>2548</v>
      </c>
      <c r="F34" s="662" t="s">
        <v>2529</v>
      </c>
      <c r="G34" s="662" t="s">
        <v>2661</v>
      </c>
      <c r="H34" s="662" t="s">
        <v>523</v>
      </c>
      <c r="I34" s="662" t="s">
        <v>2662</v>
      </c>
      <c r="J34" s="662" t="s">
        <v>2663</v>
      </c>
      <c r="K34" s="662" t="s">
        <v>2664</v>
      </c>
      <c r="L34" s="663">
        <v>79.069999999999993</v>
      </c>
      <c r="M34" s="663">
        <v>316.27999999999997</v>
      </c>
      <c r="N34" s="662">
        <v>4</v>
      </c>
      <c r="O34" s="745">
        <v>1</v>
      </c>
      <c r="P34" s="663">
        <v>316.27999999999997</v>
      </c>
      <c r="Q34" s="678">
        <v>1</v>
      </c>
      <c r="R34" s="662">
        <v>4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7</v>
      </c>
      <c r="B35" s="662" t="s">
        <v>2285</v>
      </c>
      <c r="C35" s="662" t="s">
        <v>2531</v>
      </c>
      <c r="D35" s="743" t="s">
        <v>3734</v>
      </c>
      <c r="E35" s="744" t="s">
        <v>2550</v>
      </c>
      <c r="F35" s="662" t="s">
        <v>2529</v>
      </c>
      <c r="G35" s="662" t="s">
        <v>2665</v>
      </c>
      <c r="H35" s="662" t="s">
        <v>523</v>
      </c>
      <c r="I35" s="662" t="s">
        <v>2666</v>
      </c>
      <c r="J35" s="662" t="s">
        <v>2667</v>
      </c>
      <c r="K35" s="662" t="s">
        <v>2668</v>
      </c>
      <c r="L35" s="663">
        <v>54.81</v>
      </c>
      <c r="M35" s="663">
        <v>54.81</v>
      </c>
      <c r="N35" s="662">
        <v>1</v>
      </c>
      <c r="O35" s="745">
        <v>0.5</v>
      </c>
      <c r="P35" s="663">
        <v>54.81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7</v>
      </c>
      <c r="B36" s="662" t="s">
        <v>2285</v>
      </c>
      <c r="C36" s="662" t="s">
        <v>2531</v>
      </c>
      <c r="D36" s="743" t="s">
        <v>3734</v>
      </c>
      <c r="E36" s="744" t="s">
        <v>2550</v>
      </c>
      <c r="F36" s="662" t="s">
        <v>2529</v>
      </c>
      <c r="G36" s="662" t="s">
        <v>2669</v>
      </c>
      <c r="H36" s="662" t="s">
        <v>523</v>
      </c>
      <c r="I36" s="662" t="s">
        <v>811</v>
      </c>
      <c r="J36" s="662" t="s">
        <v>812</v>
      </c>
      <c r="K36" s="662" t="s">
        <v>2670</v>
      </c>
      <c r="L36" s="663">
        <v>107.27</v>
      </c>
      <c r="M36" s="663">
        <v>214.54</v>
      </c>
      <c r="N36" s="662">
        <v>2</v>
      </c>
      <c r="O36" s="745">
        <v>0.5</v>
      </c>
      <c r="P36" s="663">
        <v>214.54</v>
      </c>
      <c r="Q36" s="678">
        <v>1</v>
      </c>
      <c r="R36" s="662">
        <v>2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7</v>
      </c>
      <c r="B37" s="662" t="s">
        <v>2285</v>
      </c>
      <c r="C37" s="662" t="s">
        <v>2531</v>
      </c>
      <c r="D37" s="743" t="s">
        <v>3734</v>
      </c>
      <c r="E37" s="744" t="s">
        <v>2550</v>
      </c>
      <c r="F37" s="662" t="s">
        <v>2529</v>
      </c>
      <c r="G37" s="662" t="s">
        <v>2583</v>
      </c>
      <c r="H37" s="662" t="s">
        <v>523</v>
      </c>
      <c r="I37" s="662" t="s">
        <v>2671</v>
      </c>
      <c r="J37" s="662" t="s">
        <v>2672</v>
      </c>
      <c r="K37" s="662" t="s">
        <v>2673</v>
      </c>
      <c r="L37" s="663">
        <v>0</v>
      </c>
      <c r="M37" s="663">
        <v>0</v>
      </c>
      <c r="N37" s="662">
        <v>1</v>
      </c>
      <c r="O37" s="745">
        <v>0.5</v>
      </c>
      <c r="P37" s="663">
        <v>0</v>
      </c>
      <c r="Q37" s="678"/>
      <c r="R37" s="662">
        <v>1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7</v>
      </c>
      <c r="B38" s="662" t="s">
        <v>2285</v>
      </c>
      <c r="C38" s="662" t="s">
        <v>2531</v>
      </c>
      <c r="D38" s="743" t="s">
        <v>3734</v>
      </c>
      <c r="E38" s="744" t="s">
        <v>2550</v>
      </c>
      <c r="F38" s="662" t="s">
        <v>2529</v>
      </c>
      <c r="G38" s="662" t="s">
        <v>2583</v>
      </c>
      <c r="H38" s="662" t="s">
        <v>523</v>
      </c>
      <c r="I38" s="662" t="s">
        <v>2584</v>
      </c>
      <c r="J38" s="662" t="s">
        <v>738</v>
      </c>
      <c r="K38" s="662" t="s">
        <v>2585</v>
      </c>
      <c r="L38" s="663">
        <v>185.26</v>
      </c>
      <c r="M38" s="663">
        <v>185.26</v>
      </c>
      <c r="N38" s="662">
        <v>1</v>
      </c>
      <c r="O38" s="745">
        <v>0.5</v>
      </c>
      <c r="P38" s="663">
        <v>185.26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7</v>
      </c>
      <c r="B39" s="662" t="s">
        <v>2285</v>
      </c>
      <c r="C39" s="662" t="s">
        <v>2531</v>
      </c>
      <c r="D39" s="743" t="s">
        <v>3734</v>
      </c>
      <c r="E39" s="744" t="s">
        <v>2550</v>
      </c>
      <c r="F39" s="662" t="s">
        <v>2529</v>
      </c>
      <c r="G39" s="662" t="s">
        <v>2674</v>
      </c>
      <c r="H39" s="662" t="s">
        <v>523</v>
      </c>
      <c r="I39" s="662" t="s">
        <v>2675</v>
      </c>
      <c r="J39" s="662" t="s">
        <v>2676</v>
      </c>
      <c r="K39" s="662" t="s">
        <v>2677</v>
      </c>
      <c r="L39" s="663">
        <v>0</v>
      </c>
      <c r="M39" s="663">
        <v>0</v>
      </c>
      <c r="N39" s="662">
        <v>1</v>
      </c>
      <c r="O39" s="745">
        <v>0.5</v>
      </c>
      <c r="P39" s="663">
        <v>0</v>
      </c>
      <c r="Q39" s="678"/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7</v>
      </c>
      <c r="B40" s="662" t="s">
        <v>2285</v>
      </c>
      <c r="C40" s="662" t="s">
        <v>2531</v>
      </c>
      <c r="D40" s="743" t="s">
        <v>3734</v>
      </c>
      <c r="E40" s="744" t="s">
        <v>2550</v>
      </c>
      <c r="F40" s="662" t="s">
        <v>2529</v>
      </c>
      <c r="G40" s="662" t="s">
        <v>2678</v>
      </c>
      <c r="H40" s="662" t="s">
        <v>523</v>
      </c>
      <c r="I40" s="662" t="s">
        <v>2679</v>
      </c>
      <c r="J40" s="662" t="s">
        <v>1510</v>
      </c>
      <c r="K40" s="662" t="s">
        <v>2680</v>
      </c>
      <c r="L40" s="663">
        <v>0</v>
      </c>
      <c r="M40" s="663">
        <v>0</v>
      </c>
      <c r="N40" s="662">
        <v>1</v>
      </c>
      <c r="O40" s="745">
        <v>0.5</v>
      </c>
      <c r="P40" s="663">
        <v>0</v>
      </c>
      <c r="Q40" s="678"/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7</v>
      </c>
      <c r="B41" s="662" t="s">
        <v>2285</v>
      </c>
      <c r="C41" s="662" t="s">
        <v>2531</v>
      </c>
      <c r="D41" s="743" t="s">
        <v>3734</v>
      </c>
      <c r="E41" s="744" t="s">
        <v>2551</v>
      </c>
      <c r="F41" s="662" t="s">
        <v>2529</v>
      </c>
      <c r="G41" s="662" t="s">
        <v>2681</v>
      </c>
      <c r="H41" s="662" t="s">
        <v>523</v>
      </c>
      <c r="I41" s="662" t="s">
        <v>2682</v>
      </c>
      <c r="J41" s="662" t="s">
        <v>2683</v>
      </c>
      <c r="K41" s="662" t="s">
        <v>2684</v>
      </c>
      <c r="L41" s="663">
        <v>126.57</v>
      </c>
      <c r="M41" s="663">
        <v>126.57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7</v>
      </c>
      <c r="B42" s="662" t="s">
        <v>2285</v>
      </c>
      <c r="C42" s="662" t="s">
        <v>2531</v>
      </c>
      <c r="D42" s="743" t="s">
        <v>3734</v>
      </c>
      <c r="E42" s="744" t="s">
        <v>2551</v>
      </c>
      <c r="F42" s="662" t="s">
        <v>2529</v>
      </c>
      <c r="G42" s="662" t="s">
        <v>2685</v>
      </c>
      <c r="H42" s="662" t="s">
        <v>523</v>
      </c>
      <c r="I42" s="662" t="s">
        <v>2686</v>
      </c>
      <c r="J42" s="662" t="s">
        <v>2687</v>
      </c>
      <c r="K42" s="662"/>
      <c r="L42" s="663">
        <v>0</v>
      </c>
      <c r="M42" s="663">
        <v>0</v>
      </c>
      <c r="N42" s="662">
        <v>1</v>
      </c>
      <c r="O42" s="745">
        <v>1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7</v>
      </c>
      <c r="B43" s="662" t="s">
        <v>2285</v>
      </c>
      <c r="C43" s="662" t="s">
        <v>2531</v>
      </c>
      <c r="D43" s="743" t="s">
        <v>3734</v>
      </c>
      <c r="E43" s="744" t="s">
        <v>2551</v>
      </c>
      <c r="F43" s="662" t="s">
        <v>2529</v>
      </c>
      <c r="G43" s="662" t="s">
        <v>2688</v>
      </c>
      <c r="H43" s="662" t="s">
        <v>523</v>
      </c>
      <c r="I43" s="662" t="s">
        <v>2689</v>
      </c>
      <c r="J43" s="662" t="s">
        <v>2122</v>
      </c>
      <c r="K43" s="662" t="s">
        <v>2690</v>
      </c>
      <c r="L43" s="663">
        <v>27.28</v>
      </c>
      <c r="M43" s="663">
        <v>27.28</v>
      </c>
      <c r="N43" s="662">
        <v>1</v>
      </c>
      <c r="O43" s="745">
        <v>0.5</v>
      </c>
      <c r="P43" s="663">
        <v>27.28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7</v>
      </c>
      <c r="B44" s="662" t="s">
        <v>2285</v>
      </c>
      <c r="C44" s="662" t="s">
        <v>2531</v>
      </c>
      <c r="D44" s="743" t="s">
        <v>3734</v>
      </c>
      <c r="E44" s="744" t="s">
        <v>2551</v>
      </c>
      <c r="F44" s="662" t="s">
        <v>2529</v>
      </c>
      <c r="G44" s="662" t="s">
        <v>2691</v>
      </c>
      <c r="H44" s="662" t="s">
        <v>523</v>
      </c>
      <c r="I44" s="662" t="s">
        <v>857</v>
      </c>
      <c r="J44" s="662" t="s">
        <v>2692</v>
      </c>
      <c r="K44" s="662" t="s">
        <v>2693</v>
      </c>
      <c r="L44" s="663">
        <v>0</v>
      </c>
      <c r="M44" s="663">
        <v>0</v>
      </c>
      <c r="N44" s="662">
        <v>3</v>
      </c>
      <c r="O44" s="745">
        <v>2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7</v>
      </c>
      <c r="B45" s="662" t="s">
        <v>2285</v>
      </c>
      <c r="C45" s="662" t="s">
        <v>2531</v>
      </c>
      <c r="D45" s="743" t="s">
        <v>3734</v>
      </c>
      <c r="E45" s="744" t="s">
        <v>2551</v>
      </c>
      <c r="F45" s="662" t="s">
        <v>2529</v>
      </c>
      <c r="G45" s="662" t="s">
        <v>2694</v>
      </c>
      <c r="H45" s="662" t="s">
        <v>602</v>
      </c>
      <c r="I45" s="662" t="s">
        <v>2695</v>
      </c>
      <c r="J45" s="662" t="s">
        <v>2696</v>
      </c>
      <c r="K45" s="662" t="s">
        <v>2697</v>
      </c>
      <c r="L45" s="663">
        <v>46.07</v>
      </c>
      <c r="M45" s="663">
        <v>46.07</v>
      </c>
      <c r="N45" s="662">
        <v>1</v>
      </c>
      <c r="O45" s="745">
        <v>1</v>
      </c>
      <c r="P45" s="663">
        <v>46.07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7</v>
      </c>
      <c r="B46" s="662" t="s">
        <v>2285</v>
      </c>
      <c r="C46" s="662" t="s">
        <v>2531</v>
      </c>
      <c r="D46" s="743" t="s">
        <v>3734</v>
      </c>
      <c r="E46" s="744" t="s">
        <v>2551</v>
      </c>
      <c r="F46" s="662" t="s">
        <v>2529</v>
      </c>
      <c r="G46" s="662" t="s">
        <v>2698</v>
      </c>
      <c r="H46" s="662" t="s">
        <v>602</v>
      </c>
      <c r="I46" s="662" t="s">
        <v>2699</v>
      </c>
      <c r="J46" s="662" t="s">
        <v>2700</v>
      </c>
      <c r="K46" s="662" t="s">
        <v>2701</v>
      </c>
      <c r="L46" s="663">
        <v>177.82</v>
      </c>
      <c r="M46" s="663">
        <v>177.82</v>
      </c>
      <c r="N46" s="662">
        <v>1</v>
      </c>
      <c r="O46" s="745">
        <v>1</v>
      </c>
      <c r="P46" s="663">
        <v>177.82</v>
      </c>
      <c r="Q46" s="678">
        <v>1</v>
      </c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7</v>
      </c>
      <c r="B47" s="662" t="s">
        <v>2285</v>
      </c>
      <c r="C47" s="662" t="s">
        <v>2531</v>
      </c>
      <c r="D47" s="743" t="s">
        <v>3734</v>
      </c>
      <c r="E47" s="744" t="s">
        <v>2551</v>
      </c>
      <c r="F47" s="662" t="s">
        <v>2529</v>
      </c>
      <c r="G47" s="662" t="s">
        <v>2583</v>
      </c>
      <c r="H47" s="662" t="s">
        <v>523</v>
      </c>
      <c r="I47" s="662" t="s">
        <v>2702</v>
      </c>
      <c r="J47" s="662" t="s">
        <v>738</v>
      </c>
      <c r="K47" s="662" t="s">
        <v>739</v>
      </c>
      <c r="L47" s="663">
        <v>57.64</v>
      </c>
      <c r="M47" s="663">
        <v>115.28</v>
      </c>
      <c r="N47" s="662">
        <v>2</v>
      </c>
      <c r="O47" s="745">
        <v>1</v>
      </c>
      <c r="P47" s="663">
        <v>115.28</v>
      </c>
      <c r="Q47" s="678">
        <v>1</v>
      </c>
      <c r="R47" s="662">
        <v>2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7</v>
      </c>
      <c r="B48" s="662" t="s">
        <v>2285</v>
      </c>
      <c r="C48" s="662" t="s">
        <v>2531</v>
      </c>
      <c r="D48" s="743" t="s">
        <v>3734</v>
      </c>
      <c r="E48" s="744" t="s">
        <v>2551</v>
      </c>
      <c r="F48" s="662" t="s">
        <v>2529</v>
      </c>
      <c r="G48" s="662" t="s">
        <v>2631</v>
      </c>
      <c r="H48" s="662" t="s">
        <v>523</v>
      </c>
      <c r="I48" s="662" t="s">
        <v>2703</v>
      </c>
      <c r="J48" s="662" t="s">
        <v>2704</v>
      </c>
      <c r="K48" s="662" t="s">
        <v>2705</v>
      </c>
      <c r="L48" s="663">
        <v>24.78</v>
      </c>
      <c r="M48" s="663">
        <v>74.34</v>
      </c>
      <c r="N48" s="662">
        <v>3</v>
      </c>
      <c r="O48" s="745">
        <v>0.5</v>
      </c>
      <c r="P48" s="663">
        <v>74.34</v>
      </c>
      <c r="Q48" s="678">
        <v>1</v>
      </c>
      <c r="R48" s="662">
        <v>3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7</v>
      </c>
      <c r="B49" s="662" t="s">
        <v>2285</v>
      </c>
      <c r="C49" s="662" t="s">
        <v>2531</v>
      </c>
      <c r="D49" s="743" t="s">
        <v>3734</v>
      </c>
      <c r="E49" s="744" t="s">
        <v>2551</v>
      </c>
      <c r="F49" s="662" t="s">
        <v>2529</v>
      </c>
      <c r="G49" s="662" t="s">
        <v>2706</v>
      </c>
      <c r="H49" s="662" t="s">
        <v>523</v>
      </c>
      <c r="I49" s="662" t="s">
        <v>1945</v>
      </c>
      <c r="J49" s="662" t="s">
        <v>1946</v>
      </c>
      <c r="K49" s="662" t="s">
        <v>2434</v>
      </c>
      <c r="L49" s="663">
        <v>65.75</v>
      </c>
      <c r="M49" s="663">
        <v>1315</v>
      </c>
      <c r="N49" s="662">
        <v>20</v>
      </c>
      <c r="O49" s="745">
        <v>2</v>
      </c>
      <c r="P49" s="663">
        <v>1315</v>
      </c>
      <c r="Q49" s="678">
        <v>1</v>
      </c>
      <c r="R49" s="662">
        <v>20</v>
      </c>
      <c r="S49" s="678">
        <v>1</v>
      </c>
      <c r="T49" s="745">
        <v>2</v>
      </c>
      <c r="U49" s="701">
        <v>1</v>
      </c>
    </row>
    <row r="50" spans="1:21" ht="14.4" customHeight="1" x14ac:dyDescent="0.3">
      <c r="A50" s="661">
        <v>7</v>
      </c>
      <c r="B50" s="662" t="s">
        <v>2285</v>
      </c>
      <c r="C50" s="662" t="s">
        <v>2531</v>
      </c>
      <c r="D50" s="743" t="s">
        <v>3734</v>
      </c>
      <c r="E50" s="744" t="s">
        <v>2553</v>
      </c>
      <c r="F50" s="662" t="s">
        <v>2529</v>
      </c>
      <c r="G50" s="662" t="s">
        <v>2707</v>
      </c>
      <c r="H50" s="662" t="s">
        <v>523</v>
      </c>
      <c r="I50" s="662" t="s">
        <v>846</v>
      </c>
      <c r="J50" s="662" t="s">
        <v>847</v>
      </c>
      <c r="K50" s="662" t="s">
        <v>848</v>
      </c>
      <c r="L50" s="663">
        <v>0</v>
      </c>
      <c r="M50" s="663">
        <v>0</v>
      </c>
      <c r="N50" s="662">
        <v>1</v>
      </c>
      <c r="O50" s="745">
        <v>1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7</v>
      </c>
      <c r="B51" s="662" t="s">
        <v>2285</v>
      </c>
      <c r="C51" s="662" t="s">
        <v>2531</v>
      </c>
      <c r="D51" s="743" t="s">
        <v>3734</v>
      </c>
      <c r="E51" s="744" t="s">
        <v>2553</v>
      </c>
      <c r="F51" s="662" t="s">
        <v>2529</v>
      </c>
      <c r="G51" s="662" t="s">
        <v>2708</v>
      </c>
      <c r="H51" s="662" t="s">
        <v>523</v>
      </c>
      <c r="I51" s="662" t="s">
        <v>2709</v>
      </c>
      <c r="J51" s="662" t="s">
        <v>2710</v>
      </c>
      <c r="K51" s="662" t="s">
        <v>2711</v>
      </c>
      <c r="L51" s="663">
        <v>0</v>
      </c>
      <c r="M51" s="663">
        <v>0</v>
      </c>
      <c r="N51" s="662">
        <v>14</v>
      </c>
      <c r="O51" s="745">
        <v>14</v>
      </c>
      <c r="P51" s="663">
        <v>0</v>
      </c>
      <c r="Q51" s="678"/>
      <c r="R51" s="662">
        <v>13</v>
      </c>
      <c r="S51" s="678">
        <v>0.9285714285714286</v>
      </c>
      <c r="T51" s="745">
        <v>13</v>
      </c>
      <c r="U51" s="701">
        <v>0.9285714285714286</v>
      </c>
    </row>
    <row r="52" spans="1:21" ht="14.4" customHeight="1" x14ac:dyDescent="0.3">
      <c r="A52" s="661">
        <v>7</v>
      </c>
      <c r="B52" s="662" t="s">
        <v>2285</v>
      </c>
      <c r="C52" s="662" t="s">
        <v>2531</v>
      </c>
      <c r="D52" s="743" t="s">
        <v>3734</v>
      </c>
      <c r="E52" s="744" t="s">
        <v>2553</v>
      </c>
      <c r="F52" s="662" t="s">
        <v>2529</v>
      </c>
      <c r="G52" s="662" t="s">
        <v>2708</v>
      </c>
      <c r="H52" s="662" t="s">
        <v>523</v>
      </c>
      <c r="I52" s="662" t="s">
        <v>2712</v>
      </c>
      <c r="J52" s="662" t="s">
        <v>2710</v>
      </c>
      <c r="K52" s="662" t="s">
        <v>2713</v>
      </c>
      <c r="L52" s="663">
        <v>281.88</v>
      </c>
      <c r="M52" s="663">
        <v>563.76</v>
      </c>
      <c r="N52" s="662">
        <v>2</v>
      </c>
      <c r="O52" s="745">
        <v>2</v>
      </c>
      <c r="P52" s="663">
        <v>563.76</v>
      </c>
      <c r="Q52" s="678">
        <v>1</v>
      </c>
      <c r="R52" s="662">
        <v>2</v>
      </c>
      <c r="S52" s="678">
        <v>1</v>
      </c>
      <c r="T52" s="745">
        <v>2</v>
      </c>
      <c r="U52" s="701">
        <v>1</v>
      </c>
    </row>
    <row r="53" spans="1:21" ht="14.4" customHeight="1" x14ac:dyDescent="0.3">
      <c r="A53" s="661">
        <v>7</v>
      </c>
      <c r="B53" s="662" t="s">
        <v>2285</v>
      </c>
      <c r="C53" s="662" t="s">
        <v>2531</v>
      </c>
      <c r="D53" s="743" t="s">
        <v>3734</v>
      </c>
      <c r="E53" s="744" t="s">
        <v>2553</v>
      </c>
      <c r="F53" s="662" t="s">
        <v>2529</v>
      </c>
      <c r="G53" s="662" t="s">
        <v>2714</v>
      </c>
      <c r="H53" s="662" t="s">
        <v>523</v>
      </c>
      <c r="I53" s="662" t="s">
        <v>2715</v>
      </c>
      <c r="J53" s="662" t="s">
        <v>2716</v>
      </c>
      <c r="K53" s="662" t="s">
        <v>1693</v>
      </c>
      <c r="L53" s="663">
        <v>82.17</v>
      </c>
      <c r="M53" s="663">
        <v>164.34</v>
      </c>
      <c r="N53" s="662">
        <v>2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7</v>
      </c>
      <c r="B54" s="662" t="s">
        <v>2285</v>
      </c>
      <c r="C54" s="662" t="s">
        <v>2531</v>
      </c>
      <c r="D54" s="743" t="s">
        <v>3734</v>
      </c>
      <c r="E54" s="744" t="s">
        <v>2553</v>
      </c>
      <c r="F54" s="662" t="s">
        <v>2529</v>
      </c>
      <c r="G54" s="662" t="s">
        <v>2717</v>
      </c>
      <c r="H54" s="662" t="s">
        <v>602</v>
      </c>
      <c r="I54" s="662" t="s">
        <v>2718</v>
      </c>
      <c r="J54" s="662" t="s">
        <v>2719</v>
      </c>
      <c r="K54" s="662" t="s">
        <v>901</v>
      </c>
      <c r="L54" s="663">
        <v>181.13</v>
      </c>
      <c r="M54" s="663">
        <v>181.13</v>
      </c>
      <c r="N54" s="662">
        <v>1</v>
      </c>
      <c r="O54" s="745">
        <v>0.5</v>
      </c>
      <c r="P54" s="663">
        <v>181.13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7</v>
      </c>
      <c r="B55" s="662" t="s">
        <v>2285</v>
      </c>
      <c r="C55" s="662" t="s">
        <v>2531</v>
      </c>
      <c r="D55" s="743" t="s">
        <v>3734</v>
      </c>
      <c r="E55" s="744" t="s">
        <v>2553</v>
      </c>
      <c r="F55" s="662" t="s">
        <v>2529</v>
      </c>
      <c r="G55" s="662" t="s">
        <v>2720</v>
      </c>
      <c r="H55" s="662" t="s">
        <v>523</v>
      </c>
      <c r="I55" s="662" t="s">
        <v>2721</v>
      </c>
      <c r="J55" s="662" t="s">
        <v>2722</v>
      </c>
      <c r="K55" s="662" t="s">
        <v>2723</v>
      </c>
      <c r="L55" s="663">
        <v>38.56</v>
      </c>
      <c r="M55" s="663">
        <v>38.56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7</v>
      </c>
      <c r="B56" s="662" t="s">
        <v>2285</v>
      </c>
      <c r="C56" s="662" t="s">
        <v>2531</v>
      </c>
      <c r="D56" s="743" t="s">
        <v>3734</v>
      </c>
      <c r="E56" s="744" t="s">
        <v>2553</v>
      </c>
      <c r="F56" s="662" t="s">
        <v>2529</v>
      </c>
      <c r="G56" s="662" t="s">
        <v>2724</v>
      </c>
      <c r="H56" s="662" t="s">
        <v>602</v>
      </c>
      <c r="I56" s="662" t="s">
        <v>2725</v>
      </c>
      <c r="J56" s="662" t="s">
        <v>2726</v>
      </c>
      <c r="K56" s="662" t="s">
        <v>793</v>
      </c>
      <c r="L56" s="663">
        <v>187.92</v>
      </c>
      <c r="M56" s="663">
        <v>563.76</v>
      </c>
      <c r="N56" s="662">
        <v>3</v>
      </c>
      <c r="O56" s="745">
        <v>2.5</v>
      </c>
      <c r="P56" s="663">
        <v>563.76</v>
      </c>
      <c r="Q56" s="678">
        <v>1</v>
      </c>
      <c r="R56" s="662">
        <v>3</v>
      </c>
      <c r="S56" s="678">
        <v>1</v>
      </c>
      <c r="T56" s="745">
        <v>2.5</v>
      </c>
      <c r="U56" s="701">
        <v>1</v>
      </c>
    </row>
    <row r="57" spans="1:21" ht="14.4" customHeight="1" x14ac:dyDescent="0.3">
      <c r="A57" s="661">
        <v>7</v>
      </c>
      <c r="B57" s="662" t="s">
        <v>2285</v>
      </c>
      <c r="C57" s="662" t="s">
        <v>2531</v>
      </c>
      <c r="D57" s="743" t="s">
        <v>3734</v>
      </c>
      <c r="E57" s="744" t="s">
        <v>2554</v>
      </c>
      <c r="F57" s="662" t="s">
        <v>2529</v>
      </c>
      <c r="G57" s="662" t="s">
        <v>2727</v>
      </c>
      <c r="H57" s="662" t="s">
        <v>602</v>
      </c>
      <c r="I57" s="662" t="s">
        <v>2728</v>
      </c>
      <c r="J57" s="662" t="s">
        <v>2729</v>
      </c>
      <c r="K57" s="662" t="s">
        <v>2730</v>
      </c>
      <c r="L57" s="663">
        <v>70.540000000000006</v>
      </c>
      <c r="M57" s="663">
        <v>141.08000000000001</v>
      </c>
      <c r="N57" s="662">
        <v>2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7</v>
      </c>
      <c r="B58" s="662" t="s">
        <v>2285</v>
      </c>
      <c r="C58" s="662" t="s">
        <v>2531</v>
      </c>
      <c r="D58" s="743" t="s">
        <v>3734</v>
      </c>
      <c r="E58" s="744" t="s">
        <v>2554</v>
      </c>
      <c r="F58" s="662" t="s">
        <v>2529</v>
      </c>
      <c r="G58" s="662" t="s">
        <v>2707</v>
      </c>
      <c r="H58" s="662" t="s">
        <v>523</v>
      </c>
      <c r="I58" s="662" t="s">
        <v>846</v>
      </c>
      <c r="J58" s="662" t="s">
        <v>847</v>
      </c>
      <c r="K58" s="662" t="s">
        <v>848</v>
      </c>
      <c r="L58" s="663">
        <v>0</v>
      </c>
      <c r="M58" s="663">
        <v>0</v>
      </c>
      <c r="N58" s="662">
        <v>1</v>
      </c>
      <c r="O58" s="745">
        <v>1</v>
      </c>
      <c r="P58" s="663">
        <v>0</v>
      </c>
      <c r="Q58" s="678"/>
      <c r="R58" s="662">
        <v>1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7</v>
      </c>
      <c r="B59" s="662" t="s">
        <v>2285</v>
      </c>
      <c r="C59" s="662" t="s">
        <v>2531</v>
      </c>
      <c r="D59" s="743" t="s">
        <v>3734</v>
      </c>
      <c r="E59" s="744" t="s">
        <v>2554</v>
      </c>
      <c r="F59" s="662" t="s">
        <v>2529</v>
      </c>
      <c r="G59" s="662" t="s">
        <v>2606</v>
      </c>
      <c r="H59" s="662" t="s">
        <v>602</v>
      </c>
      <c r="I59" s="662" t="s">
        <v>2731</v>
      </c>
      <c r="J59" s="662" t="s">
        <v>2732</v>
      </c>
      <c r="K59" s="662" t="s">
        <v>2733</v>
      </c>
      <c r="L59" s="663">
        <v>264</v>
      </c>
      <c r="M59" s="663">
        <v>264</v>
      </c>
      <c r="N59" s="662">
        <v>1</v>
      </c>
      <c r="O59" s="745">
        <v>1</v>
      </c>
      <c r="P59" s="663">
        <v>264</v>
      </c>
      <c r="Q59" s="678">
        <v>1</v>
      </c>
      <c r="R59" s="662">
        <v>1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7</v>
      </c>
      <c r="B60" s="662" t="s">
        <v>2285</v>
      </c>
      <c r="C60" s="662" t="s">
        <v>2531</v>
      </c>
      <c r="D60" s="743" t="s">
        <v>3734</v>
      </c>
      <c r="E60" s="744" t="s">
        <v>2554</v>
      </c>
      <c r="F60" s="662" t="s">
        <v>2529</v>
      </c>
      <c r="G60" s="662" t="s">
        <v>2734</v>
      </c>
      <c r="H60" s="662" t="s">
        <v>523</v>
      </c>
      <c r="I60" s="662" t="s">
        <v>2735</v>
      </c>
      <c r="J60" s="662" t="s">
        <v>2736</v>
      </c>
      <c r="K60" s="662" t="s">
        <v>2737</v>
      </c>
      <c r="L60" s="663">
        <v>38.47</v>
      </c>
      <c r="M60" s="663">
        <v>38.47</v>
      </c>
      <c r="N60" s="662">
        <v>1</v>
      </c>
      <c r="O60" s="745">
        <v>0.5</v>
      </c>
      <c r="P60" s="663">
        <v>38.47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7</v>
      </c>
      <c r="B61" s="662" t="s">
        <v>2285</v>
      </c>
      <c r="C61" s="662" t="s">
        <v>2531</v>
      </c>
      <c r="D61" s="743" t="s">
        <v>3734</v>
      </c>
      <c r="E61" s="744" t="s">
        <v>2554</v>
      </c>
      <c r="F61" s="662" t="s">
        <v>2529</v>
      </c>
      <c r="G61" s="662" t="s">
        <v>2738</v>
      </c>
      <c r="H61" s="662" t="s">
        <v>523</v>
      </c>
      <c r="I61" s="662" t="s">
        <v>2739</v>
      </c>
      <c r="J61" s="662" t="s">
        <v>2740</v>
      </c>
      <c r="K61" s="662" t="s">
        <v>2741</v>
      </c>
      <c r="L61" s="663">
        <v>42.05</v>
      </c>
      <c r="M61" s="663">
        <v>84.1</v>
      </c>
      <c r="N61" s="662">
        <v>2</v>
      </c>
      <c r="O61" s="745">
        <v>1</v>
      </c>
      <c r="P61" s="663">
        <v>84.1</v>
      </c>
      <c r="Q61" s="678">
        <v>1</v>
      </c>
      <c r="R61" s="662">
        <v>2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7</v>
      </c>
      <c r="B62" s="662" t="s">
        <v>2285</v>
      </c>
      <c r="C62" s="662" t="s">
        <v>2531</v>
      </c>
      <c r="D62" s="743" t="s">
        <v>3734</v>
      </c>
      <c r="E62" s="744" t="s">
        <v>2554</v>
      </c>
      <c r="F62" s="662" t="s">
        <v>2529</v>
      </c>
      <c r="G62" s="662" t="s">
        <v>2738</v>
      </c>
      <c r="H62" s="662" t="s">
        <v>523</v>
      </c>
      <c r="I62" s="662" t="s">
        <v>2742</v>
      </c>
      <c r="J62" s="662" t="s">
        <v>2743</v>
      </c>
      <c r="K62" s="662" t="s">
        <v>2744</v>
      </c>
      <c r="L62" s="663">
        <v>47.47</v>
      </c>
      <c r="M62" s="663">
        <v>94.94</v>
      </c>
      <c r="N62" s="662">
        <v>2</v>
      </c>
      <c r="O62" s="745">
        <v>2</v>
      </c>
      <c r="P62" s="663">
        <v>94.94</v>
      </c>
      <c r="Q62" s="678">
        <v>1</v>
      </c>
      <c r="R62" s="662">
        <v>2</v>
      </c>
      <c r="S62" s="678">
        <v>1</v>
      </c>
      <c r="T62" s="745">
        <v>2</v>
      </c>
      <c r="U62" s="701">
        <v>1</v>
      </c>
    </row>
    <row r="63" spans="1:21" ht="14.4" customHeight="1" x14ac:dyDescent="0.3">
      <c r="A63" s="661">
        <v>7</v>
      </c>
      <c r="B63" s="662" t="s">
        <v>2285</v>
      </c>
      <c r="C63" s="662" t="s">
        <v>2531</v>
      </c>
      <c r="D63" s="743" t="s">
        <v>3734</v>
      </c>
      <c r="E63" s="744" t="s">
        <v>2554</v>
      </c>
      <c r="F63" s="662" t="s">
        <v>2529</v>
      </c>
      <c r="G63" s="662" t="s">
        <v>2745</v>
      </c>
      <c r="H63" s="662" t="s">
        <v>602</v>
      </c>
      <c r="I63" s="662" t="s">
        <v>2746</v>
      </c>
      <c r="J63" s="662" t="s">
        <v>2747</v>
      </c>
      <c r="K63" s="662" t="s">
        <v>2748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7</v>
      </c>
      <c r="B64" s="662" t="s">
        <v>2285</v>
      </c>
      <c r="C64" s="662" t="s">
        <v>2531</v>
      </c>
      <c r="D64" s="743" t="s">
        <v>3734</v>
      </c>
      <c r="E64" s="744" t="s">
        <v>2554</v>
      </c>
      <c r="F64" s="662" t="s">
        <v>2529</v>
      </c>
      <c r="G64" s="662" t="s">
        <v>2669</v>
      </c>
      <c r="H64" s="662" t="s">
        <v>523</v>
      </c>
      <c r="I64" s="662" t="s">
        <v>811</v>
      </c>
      <c r="J64" s="662" t="s">
        <v>812</v>
      </c>
      <c r="K64" s="662" t="s">
        <v>2670</v>
      </c>
      <c r="L64" s="663">
        <v>107.27</v>
      </c>
      <c r="M64" s="663">
        <v>536.35</v>
      </c>
      <c r="N64" s="662">
        <v>5</v>
      </c>
      <c r="O64" s="745">
        <v>1</v>
      </c>
      <c r="P64" s="663">
        <v>321.81</v>
      </c>
      <c r="Q64" s="678">
        <v>0.6</v>
      </c>
      <c r="R64" s="662">
        <v>3</v>
      </c>
      <c r="S64" s="678">
        <v>0.6</v>
      </c>
      <c r="T64" s="745">
        <v>0.5</v>
      </c>
      <c r="U64" s="701">
        <v>0.5</v>
      </c>
    </row>
    <row r="65" spans="1:21" ht="14.4" customHeight="1" x14ac:dyDescent="0.3">
      <c r="A65" s="661">
        <v>7</v>
      </c>
      <c r="B65" s="662" t="s">
        <v>2285</v>
      </c>
      <c r="C65" s="662" t="s">
        <v>2531</v>
      </c>
      <c r="D65" s="743" t="s">
        <v>3734</v>
      </c>
      <c r="E65" s="744" t="s">
        <v>2554</v>
      </c>
      <c r="F65" s="662" t="s">
        <v>2529</v>
      </c>
      <c r="G65" s="662" t="s">
        <v>2652</v>
      </c>
      <c r="H65" s="662" t="s">
        <v>523</v>
      </c>
      <c r="I65" s="662" t="s">
        <v>2656</v>
      </c>
      <c r="J65" s="662" t="s">
        <v>2657</v>
      </c>
      <c r="K65" s="662" t="s">
        <v>2655</v>
      </c>
      <c r="L65" s="663">
        <v>79.64</v>
      </c>
      <c r="M65" s="663">
        <v>79.64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7</v>
      </c>
      <c r="B66" s="662" t="s">
        <v>2285</v>
      </c>
      <c r="C66" s="662" t="s">
        <v>2531</v>
      </c>
      <c r="D66" s="743" t="s">
        <v>3734</v>
      </c>
      <c r="E66" s="744" t="s">
        <v>2554</v>
      </c>
      <c r="F66" s="662" t="s">
        <v>2529</v>
      </c>
      <c r="G66" s="662" t="s">
        <v>2749</v>
      </c>
      <c r="H66" s="662" t="s">
        <v>523</v>
      </c>
      <c r="I66" s="662" t="s">
        <v>1043</v>
      </c>
      <c r="J66" s="662" t="s">
        <v>1044</v>
      </c>
      <c r="K66" s="662" t="s">
        <v>2750</v>
      </c>
      <c r="L66" s="663">
        <v>60.9</v>
      </c>
      <c r="M66" s="663">
        <v>121.8</v>
      </c>
      <c r="N66" s="662">
        <v>2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7</v>
      </c>
      <c r="B67" s="662" t="s">
        <v>2285</v>
      </c>
      <c r="C67" s="662" t="s">
        <v>2531</v>
      </c>
      <c r="D67" s="743" t="s">
        <v>3734</v>
      </c>
      <c r="E67" s="744" t="s">
        <v>2554</v>
      </c>
      <c r="F67" s="662" t="s">
        <v>2529</v>
      </c>
      <c r="G67" s="662" t="s">
        <v>2751</v>
      </c>
      <c r="H67" s="662" t="s">
        <v>523</v>
      </c>
      <c r="I67" s="662" t="s">
        <v>2752</v>
      </c>
      <c r="J67" s="662" t="s">
        <v>2753</v>
      </c>
      <c r="K67" s="662" t="s">
        <v>2626</v>
      </c>
      <c r="L67" s="663">
        <v>0</v>
      </c>
      <c r="M67" s="663">
        <v>0</v>
      </c>
      <c r="N67" s="662">
        <v>2</v>
      </c>
      <c r="O67" s="745">
        <v>0.5</v>
      </c>
      <c r="P67" s="663">
        <v>0</v>
      </c>
      <c r="Q67" s="678"/>
      <c r="R67" s="662">
        <v>2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7</v>
      </c>
      <c r="B68" s="662" t="s">
        <v>2285</v>
      </c>
      <c r="C68" s="662" t="s">
        <v>2531</v>
      </c>
      <c r="D68" s="743" t="s">
        <v>3734</v>
      </c>
      <c r="E68" s="744" t="s">
        <v>2554</v>
      </c>
      <c r="F68" s="662" t="s">
        <v>2529</v>
      </c>
      <c r="G68" s="662" t="s">
        <v>2754</v>
      </c>
      <c r="H68" s="662" t="s">
        <v>523</v>
      </c>
      <c r="I68" s="662" t="s">
        <v>2755</v>
      </c>
      <c r="J68" s="662" t="s">
        <v>2756</v>
      </c>
      <c r="K68" s="662" t="s">
        <v>2757</v>
      </c>
      <c r="L68" s="663">
        <v>24.35</v>
      </c>
      <c r="M68" s="663">
        <v>48.7</v>
      </c>
      <c r="N68" s="662">
        <v>2</v>
      </c>
      <c r="O68" s="745">
        <v>0.5</v>
      </c>
      <c r="P68" s="663">
        <v>48.7</v>
      </c>
      <c r="Q68" s="678">
        <v>1</v>
      </c>
      <c r="R68" s="662">
        <v>2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7</v>
      </c>
      <c r="B69" s="662" t="s">
        <v>2285</v>
      </c>
      <c r="C69" s="662" t="s">
        <v>2531</v>
      </c>
      <c r="D69" s="743" t="s">
        <v>3734</v>
      </c>
      <c r="E69" s="744" t="s">
        <v>2554</v>
      </c>
      <c r="F69" s="662" t="s">
        <v>2529</v>
      </c>
      <c r="G69" s="662" t="s">
        <v>2624</v>
      </c>
      <c r="H69" s="662" t="s">
        <v>602</v>
      </c>
      <c r="I69" s="662" t="s">
        <v>2758</v>
      </c>
      <c r="J69" s="662" t="s">
        <v>727</v>
      </c>
      <c r="K69" s="662" t="s">
        <v>2759</v>
      </c>
      <c r="L69" s="663">
        <v>0</v>
      </c>
      <c r="M69" s="663">
        <v>0</v>
      </c>
      <c r="N69" s="662">
        <v>1</v>
      </c>
      <c r="O69" s="745">
        <v>0.5</v>
      </c>
      <c r="P69" s="663">
        <v>0</v>
      </c>
      <c r="Q69" s="678"/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7</v>
      </c>
      <c r="B70" s="662" t="s">
        <v>2285</v>
      </c>
      <c r="C70" s="662" t="s">
        <v>2531</v>
      </c>
      <c r="D70" s="743" t="s">
        <v>3734</v>
      </c>
      <c r="E70" s="744" t="s">
        <v>2554</v>
      </c>
      <c r="F70" s="662" t="s">
        <v>2529</v>
      </c>
      <c r="G70" s="662" t="s">
        <v>2624</v>
      </c>
      <c r="H70" s="662" t="s">
        <v>523</v>
      </c>
      <c r="I70" s="662" t="s">
        <v>1458</v>
      </c>
      <c r="J70" s="662" t="s">
        <v>727</v>
      </c>
      <c r="K70" s="662" t="s">
        <v>2760</v>
      </c>
      <c r="L70" s="663">
        <v>36.54</v>
      </c>
      <c r="M70" s="663">
        <v>146.16</v>
      </c>
      <c r="N70" s="662">
        <v>4</v>
      </c>
      <c r="O70" s="745">
        <v>2</v>
      </c>
      <c r="P70" s="663">
        <v>73.08</v>
      </c>
      <c r="Q70" s="678">
        <v>0.5</v>
      </c>
      <c r="R70" s="662">
        <v>2</v>
      </c>
      <c r="S70" s="678">
        <v>0.5</v>
      </c>
      <c r="T70" s="745">
        <v>1.5</v>
      </c>
      <c r="U70" s="701">
        <v>0.75</v>
      </c>
    </row>
    <row r="71" spans="1:21" ht="14.4" customHeight="1" x14ac:dyDescent="0.3">
      <c r="A71" s="661">
        <v>7</v>
      </c>
      <c r="B71" s="662" t="s">
        <v>2285</v>
      </c>
      <c r="C71" s="662" t="s">
        <v>2531</v>
      </c>
      <c r="D71" s="743" t="s">
        <v>3734</v>
      </c>
      <c r="E71" s="744" t="s">
        <v>2554</v>
      </c>
      <c r="F71" s="662" t="s">
        <v>2529</v>
      </c>
      <c r="G71" s="662" t="s">
        <v>2583</v>
      </c>
      <c r="H71" s="662" t="s">
        <v>523</v>
      </c>
      <c r="I71" s="662" t="s">
        <v>2761</v>
      </c>
      <c r="J71" s="662" t="s">
        <v>738</v>
      </c>
      <c r="K71" s="662" t="s">
        <v>2585</v>
      </c>
      <c r="L71" s="663">
        <v>301.2</v>
      </c>
      <c r="M71" s="663">
        <v>301.2</v>
      </c>
      <c r="N71" s="662">
        <v>1</v>
      </c>
      <c r="O71" s="745">
        <v>0.5</v>
      </c>
      <c r="P71" s="663">
        <v>301.2</v>
      </c>
      <c r="Q71" s="678">
        <v>1</v>
      </c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7</v>
      </c>
      <c r="B72" s="662" t="s">
        <v>2285</v>
      </c>
      <c r="C72" s="662" t="s">
        <v>2531</v>
      </c>
      <c r="D72" s="743" t="s">
        <v>3734</v>
      </c>
      <c r="E72" s="744" t="s">
        <v>2554</v>
      </c>
      <c r="F72" s="662" t="s">
        <v>2529</v>
      </c>
      <c r="G72" s="662" t="s">
        <v>2583</v>
      </c>
      <c r="H72" s="662" t="s">
        <v>523</v>
      </c>
      <c r="I72" s="662" t="s">
        <v>2762</v>
      </c>
      <c r="J72" s="662" t="s">
        <v>2763</v>
      </c>
      <c r="K72" s="662" t="s">
        <v>2764</v>
      </c>
      <c r="L72" s="663">
        <v>205.84</v>
      </c>
      <c r="M72" s="663">
        <v>411.68</v>
      </c>
      <c r="N72" s="662">
        <v>2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7</v>
      </c>
      <c r="B73" s="662" t="s">
        <v>2285</v>
      </c>
      <c r="C73" s="662" t="s">
        <v>2531</v>
      </c>
      <c r="D73" s="743" t="s">
        <v>3734</v>
      </c>
      <c r="E73" s="744" t="s">
        <v>2554</v>
      </c>
      <c r="F73" s="662" t="s">
        <v>2529</v>
      </c>
      <c r="G73" s="662" t="s">
        <v>2583</v>
      </c>
      <c r="H73" s="662" t="s">
        <v>523</v>
      </c>
      <c r="I73" s="662" t="s">
        <v>2584</v>
      </c>
      <c r="J73" s="662" t="s">
        <v>738</v>
      </c>
      <c r="K73" s="662" t="s">
        <v>2585</v>
      </c>
      <c r="L73" s="663">
        <v>185.26</v>
      </c>
      <c r="M73" s="663">
        <v>926.3</v>
      </c>
      <c r="N73" s="662">
        <v>5</v>
      </c>
      <c r="O73" s="745">
        <v>3.5</v>
      </c>
      <c r="P73" s="663">
        <v>741.04</v>
      </c>
      <c r="Q73" s="678">
        <v>0.8</v>
      </c>
      <c r="R73" s="662">
        <v>4</v>
      </c>
      <c r="S73" s="678">
        <v>0.8</v>
      </c>
      <c r="T73" s="745">
        <v>2.5</v>
      </c>
      <c r="U73" s="701">
        <v>0.7142857142857143</v>
      </c>
    </row>
    <row r="74" spans="1:21" ht="14.4" customHeight="1" x14ac:dyDescent="0.3">
      <c r="A74" s="661">
        <v>7</v>
      </c>
      <c r="B74" s="662" t="s">
        <v>2285</v>
      </c>
      <c r="C74" s="662" t="s">
        <v>2531</v>
      </c>
      <c r="D74" s="743" t="s">
        <v>3734</v>
      </c>
      <c r="E74" s="744" t="s">
        <v>2554</v>
      </c>
      <c r="F74" s="662" t="s">
        <v>2529</v>
      </c>
      <c r="G74" s="662" t="s">
        <v>2765</v>
      </c>
      <c r="H74" s="662" t="s">
        <v>602</v>
      </c>
      <c r="I74" s="662" t="s">
        <v>2220</v>
      </c>
      <c r="J74" s="662" t="s">
        <v>2221</v>
      </c>
      <c r="K74" s="662" t="s">
        <v>2520</v>
      </c>
      <c r="L74" s="663">
        <v>63.75</v>
      </c>
      <c r="M74" s="663">
        <v>127.5</v>
      </c>
      <c r="N74" s="662">
        <v>2</v>
      </c>
      <c r="O74" s="745">
        <v>1.5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7</v>
      </c>
      <c r="B75" s="662" t="s">
        <v>2285</v>
      </c>
      <c r="C75" s="662" t="s">
        <v>2531</v>
      </c>
      <c r="D75" s="743" t="s">
        <v>3734</v>
      </c>
      <c r="E75" s="744" t="s">
        <v>2554</v>
      </c>
      <c r="F75" s="662" t="s">
        <v>2529</v>
      </c>
      <c r="G75" s="662" t="s">
        <v>2661</v>
      </c>
      <c r="H75" s="662" t="s">
        <v>523</v>
      </c>
      <c r="I75" s="662" t="s">
        <v>2662</v>
      </c>
      <c r="J75" s="662" t="s">
        <v>2663</v>
      </c>
      <c r="K75" s="662" t="s">
        <v>2664</v>
      </c>
      <c r="L75" s="663">
        <v>79.069999999999993</v>
      </c>
      <c r="M75" s="663">
        <v>237.20999999999998</v>
      </c>
      <c r="N75" s="662">
        <v>3</v>
      </c>
      <c r="O75" s="745">
        <v>0.5</v>
      </c>
      <c r="P75" s="663">
        <v>237.20999999999998</v>
      </c>
      <c r="Q75" s="678">
        <v>1</v>
      </c>
      <c r="R75" s="662">
        <v>3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7</v>
      </c>
      <c r="B76" s="662" t="s">
        <v>2285</v>
      </c>
      <c r="C76" s="662" t="s">
        <v>2531</v>
      </c>
      <c r="D76" s="743" t="s">
        <v>3734</v>
      </c>
      <c r="E76" s="744" t="s">
        <v>2554</v>
      </c>
      <c r="F76" s="662" t="s">
        <v>2529</v>
      </c>
      <c r="G76" s="662" t="s">
        <v>2766</v>
      </c>
      <c r="H76" s="662" t="s">
        <v>602</v>
      </c>
      <c r="I76" s="662" t="s">
        <v>2767</v>
      </c>
      <c r="J76" s="662" t="s">
        <v>1629</v>
      </c>
      <c r="K76" s="662" t="s">
        <v>2768</v>
      </c>
      <c r="L76" s="663">
        <v>133.94</v>
      </c>
      <c r="M76" s="663">
        <v>267.88</v>
      </c>
      <c r="N76" s="662">
        <v>2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7</v>
      </c>
      <c r="B77" s="662" t="s">
        <v>2285</v>
      </c>
      <c r="C77" s="662" t="s">
        <v>2531</v>
      </c>
      <c r="D77" s="743" t="s">
        <v>3734</v>
      </c>
      <c r="E77" s="744" t="s">
        <v>2555</v>
      </c>
      <c r="F77" s="662" t="s">
        <v>2529</v>
      </c>
      <c r="G77" s="662" t="s">
        <v>2769</v>
      </c>
      <c r="H77" s="662" t="s">
        <v>523</v>
      </c>
      <c r="I77" s="662" t="s">
        <v>2770</v>
      </c>
      <c r="J77" s="662" t="s">
        <v>2771</v>
      </c>
      <c r="K77" s="662" t="s">
        <v>2260</v>
      </c>
      <c r="L77" s="663">
        <v>117.03</v>
      </c>
      <c r="M77" s="663">
        <v>117.03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7</v>
      </c>
      <c r="B78" s="662" t="s">
        <v>2285</v>
      </c>
      <c r="C78" s="662" t="s">
        <v>2531</v>
      </c>
      <c r="D78" s="743" t="s">
        <v>3734</v>
      </c>
      <c r="E78" s="744" t="s">
        <v>2555</v>
      </c>
      <c r="F78" s="662" t="s">
        <v>2529</v>
      </c>
      <c r="G78" s="662" t="s">
        <v>2772</v>
      </c>
      <c r="H78" s="662" t="s">
        <v>523</v>
      </c>
      <c r="I78" s="662" t="s">
        <v>875</v>
      </c>
      <c r="J78" s="662" t="s">
        <v>876</v>
      </c>
      <c r="K78" s="662" t="s">
        <v>877</v>
      </c>
      <c r="L78" s="663">
        <v>50.64</v>
      </c>
      <c r="M78" s="663">
        <v>101.28</v>
      </c>
      <c r="N78" s="662">
        <v>2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7</v>
      </c>
      <c r="B79" s="662" t="s">
        <v>2285</v>
      </c>
      <c r="C79" s="662" t="s">
        <v>2531</v>
      </c>
      <c r="D79" s="743" t="s">
        <v>3734</v>
      </c>
      <c r="E79" s="744" t="s">
        <v>2555</v>
      </c>
      <c r="F79" s="662" t="s">
        <v>2529</v>
      </c>
      <c r="G79" s="662" t="s">
        <v>2596</v>
      </c>
      <c r="H79" s="662" t="s">
        <v>602</v>
      </c>
      <c r="I79" s="662" t="s">
        <v>2773</v>
      </c>
      <c r="J79" s="662" t="s">
        <v>2598</v>
      </c>
      <c r="K79" s="662" t="s">
        <v>954</v>
      </c>
      <c r="L79" s="663">
        <v>32.200000000000003</v>
      </c>
      <c r="M79" s="663">
        <v>32.200000000000003</v>
      </c>
      <c r="N79" s="662">
        <v>1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7</v>
      </c>
      <c r="B80" s="662" t="s">
        <v>2285</v>
      </c>
      <c r="C80" s="662" t="s">
        <v>2531</v>
      </c>
      <c r="D80" s="743" t="s">
        <v>3734</v>
      </c>
      <c r="E80" s="744" t="s">
        <v>2555</v>
      </c>
      <c r="F80" s="662" t="s">
        <v>2529</v>
      </c>
      <c r="G80" s="662" t="s">
        <v>2751</v>
      </c>
      <c r="H80" s="662" t="s">
        <v>523</v>
      </c>
      <c r="I80" s="662" t="s">
        <v>1021</v>
      </c>
      <c r="J80" s="662" t="s">
        <v>1022</v>
      </c>
      <c r="K80" s="662" t="s">
        <v>1023</v>
      </c>
      <c r="L80" s="663">
        <v>0</v>
      </c>
      <c r="M80" s="663">
        <v>0</v>
      </c>
      <c r="N80" s="662">
        <v>1</v>
      </c>
      <c r="O80" s="745">
        <v>1</v>
      </c>
      <c r="P80" s="663"/>
      <c r="Q80" s="678"/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7</v>
      </c>
      <c r="B81" s="662" t="s">
        <v>2285</v>
      </c>
      <c r="C81" s="662" t="s">
        <v>2531</v>
      </c>
      <c r="D81" s="743" t="s">
        <v>3734</v>
      </c>
      <c r="E81" s="744" t="s">
        <v>2555</v>
      </c>
      <c r="F81" s="662" t="s">
        <v>2529</v>
      </c>
      <c r="G81" s="662" t="s">
        <v>2774</v>
      </c>
      <c r="H81" s="662" t="s">
        <v>523</v>
      </c>
      <c r="I81" s="662" t="s">
        <v>2775</v>
      </c>
      <c r="J81" s="662" t="s">
        <v>1565</v>
      </c>
      <c r="K81" s="662" t="s">
        <v>1566</v>
      </c>
      <c r="L81" s="663">
        <v>27.5</v>
      </c>
      <c r="M81" s="663">
        <v>110</v>
      </c>
      <c r="N81" s="662">
        <v>4</v>
      </c>
      <c r="O81" s="745">
        <v>3</v>
      </c>
      <c r="P81" s="663">
        <v>27.5</v>
      </c>
      <c r="Q81" s="678">
        <v>0.25</v>
      </c>
      <c r="R81" s="662">
        <v>1</v>
      </c>
      <c r="S81" s="678">
        <v>0.25</v>
      </c>
      <c r="T81" s="745">
        <v>1</v>
      </c>
      <c r="U81" s="701">
        <v>0.33333333333333331</v>
      </c>
    </row>
    <row r="82" spans="1:21" ht="14.4" customHeight="1" x14ac:dyDescent="0.3">
      <c r="A82" s="661">
        <v>7</v>
      </c>
      <c r="B82" s="662" t="s">
        <v>2285</v>
      </c>
      <c r="C82" s="662" t="s">
        <v>2531</v>
      </c>
      <c r="D82" s="743" t="s">
        <v>3734</v>
      </c>
      <c r="E82" s="744" t="s">
        <v>2555</v>
      </c>
      <c r="F82" s="662" t="s">
        <v>2529</v>
      </c>
      <c r="G82" s="662" t="s">
        <v>2624</v>
      </c>
      <c r="H82" s="662" t="s">
        <v>602</v>
      </c>
      <c r="I82" s="662" t="s">
        <v>2625</v>
      </c>
      <c r="J82" s="662" t="s">
        <v>727</v>
      </c>
      <c r="K82" s="662" t="s">
        <v>2626</v>
      </c>
      <c r="L82" s="663">
        <v>36.54</v>
      </c>
      <c r="M82" s="663">
        <v>36.54</v>
      </c>
      <c r="N82" s="662">
        <v>1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7</v>
      </c>
      <c r="B83" s="662" t="s">
        <v>2285</v>
      </c>
      <c r="C83" s="662" t="s">
        <v>2531</v>
      </c>
      <c r="D83" s="743" t="s">
        <v>3734</v>
      </c>
      <c r="E83" s="744" t="s">
        <v>2555</v>
      </c>
      <c r="F83" s="662" t="s">
        <v>2529</v>
      </c>
      <c r="G83" s="662" t="s">
        <v>2624</v>
      </c>
      <c r="H83" s="662" t="s">
        <v>523</v>
      </c>
      <c r="I83" s="662" t="s">
        <v>1458</v>
      </c>
      <c r="J83" s="662" t="s">
        <v>727</v>
      </c>
      <c r="K83" s="662" t="s">
        <v>2760</v>
      </c>
      <c r="L83" s="663">
        <v>36.54</v>
      </c>
      <c r="M83" s="663">
        <v>36.54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7</v>
      </c>
      <c r="B84" s="662" t="s">
        <v>2285</v>
      </c>
      <c r="C84" s="662" t="s">
        <v>2531</v>
      </c>
      <c r="D84" s="743" t="s">
        <v>3734</v>
      </c>
      <c r="E84" s="744" t="s">
        <v>2555</v>
      </c>
      <c r="F84" s="662" t="s">
        <v>2529</v>
      </c>
      <c r="G84" s="662" t="s">
        <v>2583</v>
      </c>
      <c r="H84" s="662" t="s">
        <v>523</v>
      </c>
      <c r="I84" s="662" t="s">
        <v>2776</v>
      </c>
      <c r="J84" s="662" t="s">
        <v>2763</v>
      </c>
      <c r="K84" s="662" t="s">
        <v>2777</v>
      </c>
      <c r="L84" s="663">
        <v>0</v>
      </c>
      <c r="M84" s="663">
        <v>0</v>
      </c>
      <c r="N84" s="662">
        <v>2</v>
      </c>
      <c r="O84" s="745">
        <v>0.5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7</v>
      </c>
      <c r="B85" s="662" t="s">
        <v>2285</v>
      </c>
      <c r="C85" s="662" t="s">
        <v>2531</v>
      </c>
      <c r="D85" s="743" t="s">
        <v>3734</v>
      </c>
      <c r="E85" s="744" t="s">
        <v>2555</v>
      </c>
      <c r="F85" s="662" t="s">
        <v>2529</v>
      </c>
      <c r="G85" s="662" t="s">
        <v>2778</v>
      </c>
      <c r="H85" s="662" t="s">
        <v>523</v>
      </c>
      <c r="I85" s="662" t="s">
        <v>2779</v>
      </c>
      <c r="J85" s="662" t="s">
        <v>2780</v>
      </c>
      <c r="K85" s="662" t="s">
        <v>946</v>
      </c>
      <c r="L85" s="663">
        <v>96.53</v>
      </c>
      <c r="M85" s="663">
        <v>193.06</v>
      </c>
      <c r="N85" s="662">
        <v>2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7</v>
      </c>
      <c r="B86" s="662" t="s">
        <v>2285</v>
      </c>
      <c r="C86" s="662" t="s">
        <v>2531</v>
      </c>
      <c r="D86" s="743" t="s">
        <v>3734</v>
      </c>
      <c r="E86" s="744" t="s">
        <v>2555</v>
      </c>
      <c r="F86" s="662" t="s">
        <v>2529</v>
      </c>
      <c r="G86" s="662" t="s">
        <v>2766</v>
      </c>
      <c r="H86" s="662" t="s">
        <v>602</v>
      </c>
      <c r="I86" s="662" t="s">
        <v>1628</v>
      </c>
      <c r="J86" s="662" t="s">
        <v>1629</v>
      </c>
      <c r="K86" s="662" t="s">
        <v>1630</v>
      </c>
      <c r="L86" s="663">
        <v>53.57</v>
      </c>
      <c r="M86" s="663">
        <v>107.14</v>
      </c>
      <c r="N86" s="662">
        <v>2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7</v>
      </c>
      <c r="B87" s="662" t="s">
        <v>2285</v>
      </c>
      <c r="C87" s="662" t="s">
        <v>2531</v>
      </c>
      <c r="D87" s="743" t="s">
        <v>3734</v>
      </c>
      <c r="E87" s="744" t="s">
        <v>2556</v>
      </c>
      <c r="F87" s="662" t="s">
        <v>2529</v>
      </c>
      <c r="G87" s="662" t="s">
        <v>2781</v>
      </c>
      <c r="H87" s="662" t="s">
        <v>523</v>
      </c>
      <c r="I87" s="662" t="s">
        <v>2782</v>
      </c>
      <c r="J87" s="662" t="s">
        <v>2783</v>
      </c>
      <c r="K87" s="662" t="s">
        <v>2784</v>
      </c>
      <c r="L87" s="663">
        <v>0</v>
      </c>
      <c r="M87" s="663">
        <v>0</v>
      </c>
      <c r="N87" s="662">
        <v>1</v>
      </c>
      <c r="O87" s="745">
        <v>1</v>
      </c>
      <c r="P87" s="663">
        <v>0</v>
      </c>
      <c r="Q87" s="678"/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7</v>
      </c>
      <c r="B88" s="662" t="s">
        <v>2285</v>
      </c>
      <c r="C88" s="662" t="s">
        <v>2531</v>
      </c>
      <c r="D88" s="743" t="s">
        <v>3734</v>
      </c>
      <c r="E88" s="744" t="s">
        <v>2557</v>
      </c>
      <c r="F88" s="662" t="s">
        <v>2529</v>
      </c>
      <c r="G88" s="662" t="s">
        <v>2707</v>
      </c>
      <c r="H88" s="662" t="s">
        <v>523</v>
      </c>
      <c r="I88" s="662" t="s">
        <v>2785</v>
      </c>
      <c r="J88" s="662" t="s">
        <v>847</v>
      </c>
      <c r="K88" s="662" t="s">
        <v>848</v>
      </c>
      <c r="L88" s="663">
        <v>0</v>
      </c>
      <c r="M88" s="663">
        <v>0</v>
      </c>
      <c r="N88" s="662">
        <v>1</v>
      </c>
      <c r="O88" s="745">
        <v>0.5</v>
      </c>
      <c r="P88" s="663">
        <v>0</v>
      </c>
      <c r="Q88" s="678"/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7</v>
      </c>
      <c r="B89" s="662" t="s">
        <v>2285</v>
      </c>
      <c r="C89" s="662" t="s">
        <v>2531</v>
      </c>
      <c r="D89" s="743" t="s">
        <v>3734</v>
      </c>
      <c r="E89" s="744" t="s">
        <v>2557</v>
      </c>
      <c r="F89" s="662" t="s">
        <v>2529</v>
      </c>
      <c r="G89" s="662" t="s">
        <v>2707</v>
      </c>
      <c r="H89" s="662" t="s">
        <v>523</v>
      </c>
      <c r="I89" s="662" t="s">
        <v>2786</v>
      </c>
      <c r="J89" s="662" t="s">
        <v>847</v>
      </c>
      <c r="K89" s="662" t="s">
        <v>848</v>
      </c>
      <c r="L89" s="663">
        <v>0</v>
      </c>
      <c r="M89" s="663">
        <v>0</v>
      </c>
      <c r="N89" s="662">
        <v>1</v>
      </c>
      <c r="O89" s="745">
        <v>0.5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7</v>
      </c>
      <c r="B90" s="662" t="s">
        <v>2285</v>
      </c>
      <c r="C90" s="662" t="s">
        <v>2531</v>
      </c>
      <c r="D90" s="743" t="s">
        <v>3734</v>
      </c>
      <c r="E90" s="744" t="s">
        <v>2557</v>
      </c>
      <c r="F90" s="662" t="s">
        <v>2529</v>
      </c>
      <c r="G90" s="662" t="s">
        <v>2606</v>
      </c>
      <c r="H90" s="662" t="s">
        <v>602</v>
      </c>
      <c r="I90" s="662" t="s">
        <v>2787</v>
      </c>
      <c r="J90" s="662" t="s">
        <v>2732</v>
      </c>
      <c r="K90" s="662" t="s">
        <v>901</v>
      </c>
      <c r="L90" s="663">
        <v>132</v>
      </c>
      <c r="M90" s="663">
        <v>792</v>
      </c>
      <c r="N90" s="662">
        <v>6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7</v>
      </c>
      <c r="B91" s="662" t="s">
        <v>2285</v>
      </c>
      <c r="C91" s="662" t="s">
        <v>2531</v>
      </c>
      <c r="D91" s="743" t="s">
        <v>3734</v>
      </c>
      <c r="E91" s="744" t="s">
        <v>2557</v>
      </c>
      <c r="F91" s="662" t="s">
        <v>2529</v>
      </c>
      <c r="G91" s="662" t="s">
        <v>2788</v>
      </c>
      <c r="H91" s="662" t="s">
        <v>523</v>
      </c>
      <c r="I91" s="662" t="s">
        <v>2789</v>
      </c>
      <c r="J91" s="662" t="s">
        <v>2790</v>
      </c>
      <c r="K91" s="662" t="s">
        <v>2791</v>
      </c>
      <c r="L91" s="663">
        <v>44.28</v>
      </c>
      <c r="M91" s="663">
        <v>88.56</v>
      </c>
      <c r="N91" s="662">
        <v>2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7</v>
      </c>
      <c r="B92" s="662" t="s">
        <v>2285</v>
      </c>
      <c r="C92" s="662" t="s">
        <v>2531</v>
      </c>
      <c r="D92" s="743" t="s">
        <v>3734</v>
      </c>
      <c r="E92" s="744" t="s">
        <v>2557</v>
      </c>
      <c r="F92" s="662" t="s">
        <v>2529</v>
      </c>
      <c r="G92" s="662" t="s">
        <v>2788</v>
      </c>
      <c r="H92" s="662" t="s">
        <v>523</v>
      </c>
      <c r="I92" s="662" t="s">
        <v>2792</v>
      </c>
      <c r="J92" s="662" t="s">
        <v>2790</v>
      </c>
      <c r="K92" s="662" t="s">
        <v>2793</v>
      </c>
      <c r="L92" s="663">
        <v>0</v>
      </c>
      <c r="M92" s="663">
        <v>0</v>
      </c>
      <c r="N92" s="662">
        <v>2</v>
      </c>
      <c r="O92" s="745">
        <v>0.5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7</v>
      </c>
      <c r="B93" s="662" t="s">
        <v>2285</v>
      </c>
      <c r="C93" s="662" t="s">
        <v>2531</v>
      </c>
      <c r="D93" s="743" t="s">
        <v>3734</v>
      </c>
      <c r="E93" s="744" t="s">
        <v>2557</v>
      </c>
      <c r="F93" s="662" t="s">
        <v>2529</v>
      </c>
      <c r="G93" s="662" t="s">
        <v>2669</v>
      </c>
      <c r="H93" s="662" t="s">
        <v>523</v>
      </c>
      <c r="I93" s="662" t="s">
        <v>811</v>
      </c>
      <c r="J93" s="662" t="s">
        <v>812</v>
      </c>
      <c r="K93" s="662" t="s">
        <v>2670</v>
      </c>
      <c r="L93" s="663">
        <v>107.27</v>
      </c>
      <c r="M93" s="663">
        <v>321.81</v>
      </c>
      <c r="N93" s="662">
        <v>3</v>
      </c>
      <c r="O93" s="745">
        <v>1</v>
      </c>
      <c r="P93" s="663">
        <v>321.81</v>
      </c>
      <c r="Q93" s="678">
        <v>1</v>
      </c>
      <c r="R93" s="662">
        <v>3</v>
      </c>
      <c r="S93" s="678">
        <v>1</v>
      </c>
      <c r="T93" s="745">
        <v>1</v>
      </c>
      <c r="U93" s="701">
        <v>1</v>
      </c>
    </row>
    <row r="94" spans="1:21" ht="14.4" customHeight="1" x14ac:dyDescent="0.3">
      <c r="A94" s="661">
        <v>7</v>
      </c>
      <c r="B94" s="662" t="s">
        <v>2285</v>
      </c>
      <c r="C94" s="662" t="s">
        <v>2531</v>
      </c>
      <c r="D94" s="743" t="s">
        <v>3734</v>
      </c>
      <c r="E94" s="744" t="s">
        <v>2557</v>
      </c>
      <c r="F94" s="662" t="s">
        <v>2529</v>
      </c>
      <c r="G94" s="662" t="s">
        <v>2652</v>
      </c>
      <c r="H94" s="662" t="s">
        <v>523</v>
      </c>
      <c r="I94" s="662" t="s">
        <v>2794</v>
      </c>
      <c r="J94" s="662" t="s">
        <v>2795</v>
      </c>
      <c r="K94" s="662" t="s">
        <v>2796</v>
      </c>
      <c r="L94" s="663">
        <v>79.64</v>
      </c>
      <c r="M94" s="663">
        <v>159.28</v>
      </c>
      <c r="N94" s="662">
        <v>2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7</v>
      </c>
      <c r="B95" s="662" t="s">
        <v>2285</v>
      </c>
      <c r="C95" s="662" t="s">
        <v>2531</v>
      </c>
      <c r="D95" s="743" t="s">
        <v>3734</v>
      </c>
      <c r="E95" s="744" t="s">
        <v>2557</v>
      </c>
      <c r="F95" s="662" t="s">
        <v>2529</v>
      </c>
      <c r="G95" s="662" t="s">
        <v>2579</v>
      </c>
      <c r="H95" s="662" t="s">
        <v>523</v>
      </c>
      <c r="I95" s="662" t="s">
        <v>2797</v>
      </c>
      <c r="J95" s="662" t="s">
        <v>2581</v>
      </c>
      <c r="K95" s="662" t="s">
        <v>2798</v>
      </c>
      <c r="L95" s="663">
        <v>0</v>
      </c>
      <c r="M95" s="663">
        <v>0</v>
      </c>
      <c r="N95" s="662">
        <v>1</v>
      </c>
      <c r="O95" s="745">
        <v>1</v>
      </c>
      <c r="P95" s="663">
        <v>0</v>
      </c>
      <c r="Q95" s="678"/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7</v>
      </c>
      <c r="B96" s="662" t="s">
        <v>2285</v>
      </c>
      <c r="C96" s="662" t="s">
        <v>2531</v>
      </c>
      <c r="D96" s="743" t="s">
        <v>3734</v>
      </c>
      <c r="E96" s="744" t="s">
        <v>2557</v>
      </c>
      <c r="F96" s="662" t="s">
        <v>2529</v>
      </c>
      <c r="G96" s="662" t="s">
        <v>2799</v>
      </c>
      <c r="H96" s="662" t="s">
        <v>523</v>
      </c>
      <c r="I96" s="662" t="s">
        <v>799</v>
      </c>
      <c r="J96" s="662" t="s">
        <v>800</v>
      </c>
      <c r="K96" s="662" t="s">
        <v>2800</v>
      </c>
      <c r="L96" s="663">
        <v>256.67</v>
      </c>
      <c r="M96" s="663">
        <v>256.67</v>
      </c>
      <c r="N96" s="662">
        <v>1</v>
      </c>
      <c r="O96" s="745">
        <v>0.5</v>
      </c>
      <c r="P96" s="663">
        <v>256.67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7</v>
      </c>
      <c r="B97" s="662" t="s">
        <v>2285</v>
      </c>
      <c r="C97" s="662" t="s">
        <v>2531</v>
      </c>
      <c r="D97" s="743" t="s">
        <v>3734</v>
      </c>
      <c r="E97" s="744" t="s">
        <v>2557</v>
      </c>
      <c r="F97" s="662" t="s">
        <v>2529</v>
      </c>
      <c r="G97" s="662" t="s">
        <v>2801</v>
      </c>
      <c r="H97" s="662" t="s">
        <v>523</v>
      </c>
      <c r="I97" s="662" t="s">
        <v>2802</v>
      </c>
      <c r="J97" s="662" t="s">
        <v>2803</v>
      </c>
      <c r="K97" s="662" t="s">
        <v>2804</v>
      </c>
      <c r="L97" s="663">
        <v>195.77</v>
      </c>
      <c r="M97" s="663">
        <v>391.54</v>
      </c>
      <c r="N97" s="662">
        <v>2</v>
      </c>
      <c r="O97" s="745">
        <v>1.5</v>
      </c>
      <c r="P97" s="663">
        <v>391.54</v>
      </c>
      <c r="Q97" s="678">
        <v>1</v>
      </c>
      <c r="R97" s="662">
        <v>2</v>
      </c>
      <c r="S97" s="678">
        <v>1</v>
      </c>
      <c r="T97" s="745">
        <v>1.5</v>
      </c>
      <c r="U97" s="701">
        <v>1</v>
      </c>
    </row>
    <row r="98" spans="1:21" ht="14.4" customHeight="1" x14ac:dyDescent="0.3">
      <c r="A98" s="661">
        <v>7</v>
      </c>
      <c r="B98" s="662" t="s">
        <v>2285</v>
      </c>
      <c r="C98" s="662" t="s">
        <v>2531</v>
      </c>
      <c r="D98" s="743" t="s">
        <v>3734</v>
      </c>
      <c r="E98" s="744" t="s">
        <v>2557</v>
      </c>
      <c r="F98" s="662" t="s">
        <v>2529</v>
      </c>
      <c r="G98" s="662" t="s">
        <v>2774</v>
      </c>
      <c r="H98" s="662" t="s">
        <v>523</v>
      </c>
      <c r="I98" s="662" t="s">
        <v>1121</v>
      </c>
      <c r="J98" s="662" t="s">
        <v>2805</v>
      </c>
      <c r="K98" s="662" t="s">
        <v>2806</v>
      </c>
      <c r="L98" s="663">
        <v>234.07</v>
      </c>
      <c r="M98" s="663">
        <v>234.07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7</v>
      </c>
      <c r="B99" s="662" t="s">
        <v>2285</v>
      </c>
      <c r="C99" s="662" t="s">
        <v>2531</v>
      </c>
      <c r="D99" s="743" t="s">
        <v>3734</v>
      </c>
      <c r="E99" s="744" t="s">
        <v>2557</v>
      </c>
      <c r="F99" s="662" t="s">
        <v>2529</v>
      </c>
      <c r="G99" s="662" t="s">
        <v>2807</v>
      </c>
      <c r="H99" s="662" t="s">
        <v>602</v>
      </c>
      <c r="I99" s="662" t="s">
        <v>2808</v>
      </c>
      <c r="J99" s="662" t="s">
        <v>2809</v>
      </c>
      <c r="K99" s="662" t="s">
        <v>2810</v>
      </c>
      <c r="L99" s="663">
        <v>289.62</v>
      </c>
      <c r="M99" s="663">
        <v>289.62</v>
      </c>
      <c r="N99" s="662">
        <v>1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7</v>
      </c>
      <c r="B100" s="662" t="s">
        <v>2285</v>
      </c>
      <c r="C100" s="662" t="s">
        <v>2531</v>
      </c>
      <c r="D100" s="743" t="s">
        <v>3734</v>
      </c>
      <c r="E100" s="744" t="s">
        <v>2557</v>
      </c>
      <c r="F100" s="662" t="s">
        <v>2529</v>
      </c>
      <c r="G100" s="662" t="s">
        <v>2811</v>
      </c>
      <c r="H100" s="662" t="s">
        <v>602</v>
      </c>
      <c r="I100" s="662" t="s">
        <v>2812</v>
      </c>
      <c r="J100" s="662" t="s">
        <v>2813</v>
      </c>
      <c r="K100" s="662" t="s">
        <v>2645</v>
      </c>
      <c r="L100" s="663">
        <v>524.45000000000005</v>
      </c>
      <c r="M100" s="663">
        <v>524.45000000000005</v>
      </c>
      <c r="N100" s="662">
        <v>1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7</v>
      </c>
      <c r="B101" s="662" t="s">
        <v>2285</v>
      </c>
      <c r="C101" s="662" t="s">
        <v>2531</v>
      </c>
      <c r="D101" s="743" t="s">
        <v>3734</v>
      </c>
      <c r="E101" s="744" t="s">
        <v>2557</v>
      </c>
      <c r="F101" s="662" t="s">
        <v>2529</v>
      </c>
      <c r="G101" s="662" t="s">
        <v>2814</v>
      </c>
      <c r="H101" s="662" t="s">
        <v>523</v>
      </c>
      <c r="I101" s="662" t="s">
        <v>2815</v>
      </c>
      <c r="J101" s="662" t="s">
        <v>2816</v>
      </c>
      <c r="K101" s="662" t="s">
        <v>877</v>
      </c>
      <c r="L101" s="663">
        <v>102.46</v>
      </c>
      <c r="M101" s="663">
        <v>307.38</v>
      </c>
      <c r="N101" s="662">
        <v>3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7</v>
      </c>
      <c r="B102" s="662" t="s">
        <v>2285</v>
      </c>
      <c r="C102" s="662" t="s">
        <v>2531</v>
      </c>
      <c r="D102" s="743" t="s">
        <v>3734</v>
      </c>
      <c r="E102" s="744" t="s">
        <v>2557</v>
      </c>
      <c r="F102" s="662" t="s">
        <v>2529</v>
      </c>
      <c r="G102" s="662" t="s">
        <v>2678</v>
      </c>
      <c r="H102" s="662" t="s">
        <v>523</v>
      </c>
      <c r="I102" s="662" t="s">
        <v>2817</v>
      </c>
      <c r="J102" s="662" t="s">
        <v>2818</v>
      </c>
      <c r="K102" s="662" t="s">
        <v>1511</v>
      </c>
      <c r="L102" s="663">
        <v>0</v>
      </c>
      <c r="M102" s="663">
        <v>0</v>
      </c>
      <c r="N102" s="662">
        <v>1</v>
      </c>
      <c r="O102" s="745">
        <v>0.5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7</v>
      </c>
      <c r="B103" s="662" t="s">
        <v>2285</v>
      </c>
      <c r="C103" s="662" t="s">
        <v>2531</v>
      </c>
      <c r="D103" s="743" t="s">
        <v>3734</v>
      </c>
      <c r="E103" s="744" t="s">
        <v>2557</v>
      </c>
      <c r="F103" s="662" t="s">
        <v>2529</v>
      </c>
      <c r="G103" s="662" t="s">
        <v>2678</v>
      </c>
      <c r="H103" s="662" t="s">
        <v>523</v>
      </c>
      <c r="I103" s="662" t="s">
        <v>2679</v>
      </c>
      <c r="J103" s="662" t="s">
        <v>1510</v>
      </c>
      <c r="K103" s="662" t="s">
        <v>2680</v>
      </c>
      <c r="L103" s="663">
        <v>0</v>
      </c>
      <c r="M103" s="663">
        <v>0</v>
      </c>
      <c r="N103" s="662">
        <v>1</v>
      </c>
      <c r="O103" s="745">
        <v>0.5</v>
      </c>
      <c r="P103" s="663">
        <v>0</v>
      </c>
      <c r="Q103" s="678"/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7</v>
      </c>
      <c r="B104" s="662" t="s">
        <v>2285</v>
      </c>
      <c r="C104" s="662" t="s">
        <v>2531</v>
      </c>
      <c r="D104" s="743" t="s">
        <v>3734</v>
      </c>
      <c r="E104" s="744" t="s">
        <v>2559</v>
      </c>
      <c r="F104" s="662" t="s">
        <v>2529</v>
      </c>
      <c r="G104" s="662" t="s">
        <v>2646</v>
      </c>
      <c r="H104" s="662" t="s">
        <v>602</v>
      </c>
      <c r="I104" s="662" t="s">
        <v>2819</v>
      </c>
      <c r="J104" s="662" t="s">
        <v>1761</v>
      </c>
      <c r="K104" s="662" t="s">
        <v>2651</v>
      </c>
      <c r="L104" s="663">
        <v>154.36000000000001</v>
      </c>
      <c r="M104" s="663">
        <v>154.36000000000001</v>
      </c>
      <c r="N104" s="662">
        <v>1</v>
      </c>
      <c r="O104" s="745">
        <v>0.5</v>
      </c>
      <c r="P104" s="663">
        <v>154.36000000000001</v>
      </c>
      <c r="Q104" s="678">
        <v>1</v>
      </c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7</v>
      </c>
      <c r="B105" s="662" t="s">
        <v>2285</v>
      </c>
      <c r="C105" s="662" t="s">
        <v>2531</v>
      </c>
      <c r="D105" s="743" t="s">
        <v>3734</v>
      </c>
      <c r="E105" s="744" t="s">
        <v>2559</v>
      </c>
      <c r="F105" s="662" t="s">
        <v>2529</v>
      </c>
      <c r="G105" s="662" t="s">
        <v>2820</v>
      </c>
      <c r="H105" s="662" t="s">
        <v>602</v>
      </c>
      <c r="I105" s="662" t="s">
        <v>2821</v>
      </c>
      <c r="J105" s="662" t="s">
        <v>2822</v>
      </c>
      <c r="K105" s="662" t="s">
        <v>2810</v>
      </c>
      <c r="L105" s="663">
        <v>176.59</v>
      </c>
      <c r="M105" s="663">
        <v>176.59</v>
      </c>
      <c r="N105" s="662">
        <v>1</v>
      </c>
      <c r="O105" s="745">
        <v>0.5</v>
      </c>
      <c r="P105" s="663">
        <v>176.59</v>
      </c>
      <c r="Q105" s="678">
        <v>1</v>
      </c>
      <c r="R105" s="662">
        <v>1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7</v>
      </c>
      <c r="B106" s="662" t="s">
        <v>2285</v>
      </c>
      <c r="C106" s="662" t="s">
        <v>2531</v>
      </c>
      <c r="D106" s="743" t="s">
        <v>3734</v>
      </c>
      <c r="E106" s="744" t="s">
        <v>2559</v>
      </c>
      <c r="F106" s="662" t="s">
        <v>2529</v>
      </c>
      <c r="G106" s="662" t="s">
        <v>2727</v>
      </c>
      <c r="H106" s="662" t="s">
        <v>523</v>
      </c>
      <c r="I106" s="662" t="s">
        <v>2823</v>
      </c>
      <c r="J106" s="662" t="s">
        <v>2824</v>
      </c>
      <c r="K106" s="662" t="s">
        <v>2730</v>
      </c>
      <c r="L106" s="663">
        <v>70.540000000000006</v>
      </c>
      <c r="M106" s="663">
        <v>70.540000000000006</v>
      </c>
      <c r="N106" s="662">
        <v>1</v>
      </c>
      <c r="O106" s="745">
        <v>0.5</v>
      </c>
      <c r="P106" s="663">
        <v>70.540000000000006</v>
      </c>
      <c r="Q106" s="678">
        <v>1</v>
      </c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7</v>
      </c>
      <c r="B107" s="662" t="s">
        <v>2285</v>
      </c>
      <c r="C107" s="662" t="s">
        <v>2531</v>
      </c>
      <c r="D107" s="743" t="s">
        <v>3734</v>
      </c>
      <c r="E107" s="744" t="s">
        <v>2559</v>
      </c>
      <c r="F107" s="662" t="s">
        <v>2529</v>
      </c>
      <c r="G107" s="662" t="s">
        <v>2825</v>
      </c>
      <c r="H107" s="662" t="s">
        <v>523</v>
      </c>
      <c r="I107" s="662" t="s">
        <v>1017</v>
      </c>
      <c r="J107" s="662" t="s">
        <v>2826</v>
      </c>
      <c r="K107" s="662" t="s">
        <v>2827</v>
      </c>
      <c r="L107" s="663">
        <v>45.86</v>
      </c>
      <c r="M107" s="663">
        <v>45.86</v>
      </c>
      <c r="N107" s="662">
        <v>1</v>
      </c>
      <c r="O107" s="745">
        <v>0.5</v>
      </c>
      <c r="P107" s="663">
        <v>45.86</v>
      </c>
      <c r="Q107" s="678">
        <v>1</v>
      </c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7</v>
      </c>
      <c r="B108" s="662" t="s">
        <v>2285</v>
      </c>
      <c r="C108" s="662" t="s">
        <v>2531</v>
      </c>
      <c r="D108" s="743" t="s">
        <v>3734</v>
      </c>
      <c r="E108" s="744" t="s">
        <v>2559</v>
      </c>
      <c r="F108" s="662" t="s">
        <v>2529</v>
      </c>
      <c r="G108" s="662" t="s">
        <v>2825</v>
      </c>
      <c r="H108" s="662" t="s">
        <v>523</v>
      </c>
      <c r="I108" s="662" t="s">
        <v>2828</v>
      </c>
      <c r="J108" s="662" t="s">
        <v>2829</v>
      </c>
      <c r="K108" s="662" t="s">
        <v>2830</v>
      </c>
      <c r="L108" s="663">
        <v>0</v>
      </c>
      <c r="M108" s="663">
        <v>0</v>
      </c>
      <c r="N108" s="662">
        <v>1</v>
      </c>
      <c r="O108" s="745">
        <v>0.5</v>
      </c>
      <c r="P108" s="663"/>
      <c r="Q108" s="678"/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7</v>
      </c>
      <c r="B109" s="662" t="s">
        <v>2285</v>
      </c>
      <c r="C109" s="662" t="s">
        <v>2531</v>
      </c>
      <c r="D109" s="743" t="s">
        <v>3734</v>
      </c>
      <c r="E109" s="744" t="s">
        <v>2559</v>
      </c>
      <c r="F109" s="662" t="s">
        <v>2529</v>
      </c>
      <c r="G109" s="662" t="s">
        <v>2831</v>
      </c>
      <c r="H109" s="662" t="s">
        <v>523</v>
      </c>
      <c r="I109" s="662" t="s">
        <v>2832</v>
      </c>
      <c r="J109" s="662" t="s">
        <v>2833</v>
      </c>
      <c r="K109" s="662" t="s">
        <v>2834</v>
      </c>
      <c r="L109" s="663">
        <v>120.14</v>
      </c>
      <c r="M109" s="663">
        <v>120.14</v>
      </c>
      <c r="N109" s="662">
        <v>1</v>
      </c>
      <c r="O109" s="745">
        <v>0.5</v>
      </c>
      <c r="P109" s="663">
        <v>120.14</v>
      </c>
      <c r="Q109" s="678">
        <v>1</v>
      </c>
      <c r="R109" s="662">
        <v>1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7</v>
      </c>
      <c r="B110" s="662" t="s">
        <v>2285</v>
      </c>
      <c r="C110" s="662" t="s">
        <v>2531</v>
      </c>
      <c r="D110" s="743" t="s">
        <v>3734</v>
      </c>
      <c r="E110" s="744" t="s">
        <v>2559</v>
      </c>
      <c r="F110" s="662" t="s">
        <v>2529</v>
      </c>
      <c r="G110" s="662" t="s">
        <v>2831</v>
      </c>
      <c r="H110" s="662" t="s">
        <v>523</v>
      </c>
      <c r="I110" s="662" t="s">
        <v>2835</v>
      </c>
      <c r="J110" s="662" t="s">
        <v>2833</v>
      </c>
      <c r="K110" s="662" t="s">
        <v>2836</v>
      </c>
      <c r="L110" s="663">
        <v>0</v>
      </c>
      <c r="M110" s="663">
        <v>0</v>
      </c>
      <c r="N110" s="662">
        <v>1</v>
      </c>
      <c r="O110" s="745">
        <v>0.5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7</v>
      </c>
      <c r="B111" s="662" t="s">
        <v>2285</v>
      </c>
      <c r="C111" s="662" t="s">
        <v>2531</v>
      </c>
      <c r="D111" s="743" t="s">
        <v>3734</v>
      </c>
      <c r="E111" s="744" t="s">
        <v>2559</v>
      </c>
      <c r="F111" s="662" t="s">
        <v>2529</v>
      </c>
      <c r="G111" s="662" t="s">
        <v>2837</v>
      </c>
      <c r="H111" s="662" t="s">
        <v>523</v>
      </c>
      <c r="I111" s="662" t="s">
        <v>2838</v>
      </c>
      <c r="J111" s="662" t="s">
        <v>2839</v>
      </c>
      <c r="K111" s="662" t="s">
        <v>2840</v>
      </c>
      <c r="L111" s="663">
        <v>0</v>
      </c>
      <c r="M111" s="663">
        <v>0</v>
      </c>
      <c r="N111" s="662">
        <v>1</v>
      </c>
      <c r="O111" s="745">
        <v>0.5</v>
      </c>
      <c r="P111" s="663">
        <v>0</v>
      </c>
      <c r="Q111" s="678"/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7</v>
      </c>
      <c r="B112" s="662" t="s">
        <v>2285</v>
      </c>
      <c r="C112" s="662" t="s">
        <v>2531</v>
      </c>
      <c r="D112" s="743" t="s">
        <v>3734</v>
      </c>
      <c r="E112" s="744" t="s">
        <v>2560</v>
      </c>
      <c r="F112" s="662" t="s">
        <v>2529</v>
      </c>
      <c r="G112" s="662" t="s">
        <v>2841</v>
      </c>
      <c r="H112" s="662" t="s">
        <v>523</v>
      </c>
      <c r="I112" s="662" t="s">
        <v>2842</v>
      </c>
      <c r="J112" s="662" t="s">
        <v>2843</v>
      </c>
      <c r="K112" s="662" t="s">
        <v>2844</v>
      </c>
      <c r="L112" s="663">
        <v>815.1</v>
      </c>
      <c r="M112" s="663">
        <v>4075.5</v>
      </c>
      <c r="N112" s="662">
        <v>5</v>
      </c>
      <c r="O112" s="745">
        <v>0.5</v>
      </c>
      <c r="P112" s="663">
        <v>4075.5</v>
      </c>
      <c r="Q112" s="678">
        <v>1</v>
      </c>
      <c r="R112" s="662">
        <v>5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7</v>
      </c>
      <c r="B113" s="662" t="s">
        <v>2285</v>
      </c>
      <c r="C113" s="662" t="s">
        <v>2531</v>
      </c>
      <c r="D113" s="743" t="s">
        <v>3734</v>
      </c>
      <c r="E113" s="744" t="s">
        <v>2560</v>
      </c>
      <c r="F113" s="662" t="s">
        <v>2529</v>
      </c>
      <c r="G113" s="662" t="s">
        <v>2841</v>
      </c>
      <c r="H113" s="662" t="s">
        <v>523</v>
      </c>
      <c r="I113" s="662" t="s">
        <v>2845</v>
      </c>
      <c r="J113" s="662" t="s">
        <v>2843</v>
      </c>
      <c r="K113" s="662" t="s">
        <v>2846</v>
      </c>
      <c r="L113" s="663">
        <v>4075.5</v>
      </c>
      <c r="M113" s="663">
        <v>4075.5</v>
      </c>
      <c r="N113" s="662">
        <v>1</v>
      </c>
      <c r="O113" s="745">
        <v>0.5</v>
      </c>
      <c r="P113" s="663">
        <v>4075.5</v>
      </c>
      <c r="Q113" s="678">
        <v>1</v>
      </c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7</v>
      </c>
      <c r="B114" s="662" t="s">
        <v>2285</v>
      </c>
      <c r="C114" s="662" t="s">
        <v>2531</v>
      </c>
      <c r="D114" s="743" t="s">
        <v>3734</v>
      </c>
      <c r="E114" s="744" t="s">
        <v>2560</v>
      </c>
      <c r="F114" s="662" t="s">
        <v>2529</v>
      </c>
      <c r="G114" s="662" t="s">
        <v>2847</v>
      </c>
      <c r="H114" s="662" t="s">
        <v>523</v>
      </c>
      <c r="I114" s="662" t="s">
        <v>771</v>
      </c>
      <c r="J114" s="662" t="s">
        <v>772</v>
      </c>
      <c r="K114" s="662" t="s">
        <v>2848</v>
      </c>
      <c r="L114" s="663">
        <v>63.7</v>
      </c>
      <c r="M114" s="663">
        <v>191.10000000000002</v>
      </c>
      <c r="N114" s="662">
        <v>3</v>
      </c>
      <c r="O114" s="745">
        <v>0.5</v>
      </c>
      <c r="P114" s="663">
        <v>191.10000000000002</v>
      </c>
      <c r="Q114" s="678">
        <v>1</v>
      </c>
      <c r="R114" s="662">
        <v>3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7</v>
      </c>
      <c r="B115" s="662" t="s">
        <v>2285</v>
      </c>
      <c r="C115" s="662" t="s">
        <v>2531</v>
      </c>
      <c r="D115" s="743" t="s">
        <v>3734</v>
      </c>
      <c r="E115" s="744" t="s">
        <v>2560</v>
      </c>
      <c r="F115" s="662" t="s">
        <v>2529</v>
      </c>
      <c r="G115" s="662" t="s">
        <v>2847</v>
      </c>
      <c r="H115" s="662" t="s">
        <v>523</v>
      </c>
      <c r="I115" s="662" t="s">
        <v>2849</v>
      </c>
      <c r="J115" s="662" t="s">
        <v>772</v>
      </c>
      <c r="K115" s="662" t="s">
        <v>2850</v>
      </c>
      <c r="L115" s="663">
        <v>127.39</v>
      </c>
      <c r="M115" s="663">
        <v>254.78</v>
      </c>
      <c r="N115" s="662">
        <v>2</v>
      </c>
      <c r="O115" s="745">
        <v>0.5</v>
      </c>
      <c r="P115" s="663">
        <v>254.78</v>
      </c>
      <c r="Q115" s="678">
        <v>1</v>
      </c>
      <c r="R115" s="662">
        <v>2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7</v>
      </c>
      <c r="B116" s="662" t="s">
        <v>2285</v>
      </c>
      <c r="C116" s="662" t="s">
        <v>2531</v>
      </c>
      <c r="D116" s="743" t="s">
        <v>3734</v>
      </c>
      <c r="E116" s="744" t="s">
        <v>2560</v>
      </c>
      <c r="F116" s="662" t="s">
        <v>2529</v>
      </c>
      <c r="G116" s="662" t="s">
        <v>2851</v>
      </c>
      <c r="H116" s="662" t="s">
        <v>523</v>
      </c>
      <c r="I116" s="662" t="s">
        <v>2852</v>
      </c>
      <c r="J116" s="662" t="s">
        <v>2853</v>
      </c>
      <c r="K116" s="662" t="s">
        <v>2854</v>
      </c>
      <c r="L116" s="663">
        <v>0</v>
      </c>
      <c r="M116" s="663">
        <v>0</v>
      </c>
      <c r="N116" s="662">
        <v>1</v>
      </c>
      <c r="O116" s="745">
        <v>0.5</v>
      </c>
      <c r="P116" s="663">
        <v>0</v>
      </c>
      <c r="Q116" s="678"/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7</v>
      </c>
      <c r="B117" s="662" t="s">
        <v>2285</v>
      </c>
      <c r="C117" s="662" t="s">
        <v>2531</v>
      </c>
      <c r="D117" s="743" t="s">
        <v>3734</v>
      </c>
      <c r="E117" s="744" t="s">
        <v>2560</v>
      </c>
      <c r="F117" s="662" t="s">
        <v>2529</v>
      </c>
      <c r="G117" s="662" t="s">
        <v>2855</v>
      </c>
      <c r="H117" s="662" t="s">
        <v>602</v>
      </c>
      <c r="I117" s="662" t="s">
        <v>2856</v>
      </c>
      <c r="J117" s="662" t="s">
        <v>2857</v>
      </c>
      <c r="K117" s="662" t="s">
        <v>2858</v>
      </c>
      <c r="L117" s="663">
        <v>8.7899999999999991</v>
      </c>
      <c r="M117" s="663">
        <v>17.579999999999998</v>
      </c>
      <c r="N117" s="662">
        <v>2</v>
      </c>
      <c r="O117" s="745">
        <v>0.5</v>
      </c>
      <c r="P117" s="663">
        <v>17.579999999999998</v>
      </c>
      <c r="Q117" s="678">
        <v>1</v>
      </c>
      <c r="R117" s="662">
        <v>2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7</v>
      </c>
      <c r="B118" s="662" t="s">
        <v>2285</v>
      </c>
      <c r="C118" s="662" t="s">
        <v>2531</v>
      </c>
      <c r="D118" s="743" t="s">
        <v>3734</v>
      </c>
      <c r="E118" s="744" t="s">
        <v>2560</v>
      </c>
      <c r="F118" s="662" t="s">
        <v>2529</v>
      </c>
      <c r="G118" s="662" t="s">
        <v>2855</v>
      </c>
      <c r="H118" s="662" t="s">
        <v>602</v>
      </c>
      <c r="I118" s="662" t="s">
        <v>2859</v>
      </c>
      <c r="J118" s="662" t="s">
        <v>2857</v>
      </c>
      <c r="K118" s="662" t="s">
        <v>2860</v>
      </c>
      <c r="L118" s="663">
        <v>29.27</v>
      </c>
      <c r="M118" s="663">
        <v>29.27</v>
      </c>
      <c r="N118" s="662">
        <v>1</v>
      </c>
      <c r="O118" s="745">
        <v>0.5</v>
      </c>
      <c r="P118" s="663">
        <v>29.27</v>
      </c>
      <c r="Q118" s="678">
        <v>1</v>
      </c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7</v>
      </c>
      <c r="B119" s="662" t="s">
        <v>2285</v>
      </c>
      <c r="C119" s="662" t="s">
        <v>2531</v>
      </c>
      <c r="D119" s="743" t="s">
        <v>3734</v>
      </c>
      <c r="E119" s="744" t="s">
        <v>2560</v>
      </c>
      <c r="F119" s="662" t="s">
        <v>2529</v>
      </c>
      <c r="G119" s="662" t="s">
        <v>2861</v>
      </c>
      <c r="H119" s="662" t="s">
        <v>523</v>
      </c>
      <c r="I119" s="662" t="s">
        <v>2862</v>
      </c>
      <c r="J119" s="662" t="s">
        <v>2863</v>
      </c>
      <c r="K119" s="662" t="s">
        <v>2864</v>
      </c>
      <c r="L119" s="663">
        <v>76.180000000000007</v>
      </c>
      <c r="M119" s="663">
        <v>76.180000000000007</v>
      </c>
      <c r="N119" s="662">
        <v>1</v>
      </c>
      <c r="O119" s="745">
        <v>1</v>
      </c>
      <c r="P119" s="663">
        <v>76.180000000000007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7</v>
      </c>
      <c r="B120" s="662" t="s">
        <v>2285</v>
      </c>
      <c r="C120" s="662" t="s">
        <v>2531</v>
      </c>
      <c r="D120" s="743" t="s">
        <v>3734</v>
      </c>
      <c r="E120" s="744" t="s">
        <v>2560</v>
      </c>
      <c r="F120" s="662" t="s">
        <v>2529</v>
      </c>
      <c r="G120" s="662" t="s">
        <v>2865</v>
      </c>
      <c r="H120" s="662" t="s">
        <v>523</v>
      </c>
      <c r="I120" s="662" t="s">
        <v>2866</v>
      </c>
      <c r="J120" s="662" t="s">
        <v>1203</v>
      </c>
      <c r="K120" s="662" t="s">
        <v>2867</v>
      </c>
      <c r="L120" s="663">
        <v>0</v>
      </c>
      <c r="M120" s="663">
        <v>0</v>
      </c>
      <c r="N120" s="662">
        <v>1</v>
      </c>
      <c r="O120" s="745">
        <v>0.5</v>
      </c>
      <c r="P120" s="663">
        <v>0</v>
      </c>
      <c r="Q120" s="678"/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7</v>
      </c>
      <c r="B121" s="662" t="s">
        <v>2285</v>
      </c>
      <c r="C121" s="662" t="s">
        <v>2531</v>
      </c>
      <c r="D121" s="743" t="s">
        <v>3734</v>
      </c>
      <c r="E121" s="744" t="s">
        <v>2560</v>
      </c>
      <c r="F121" s="662" t="s">
        <v>2529</v>
      </c>
      <c r="G121" s="662" t="s">
        <v>2865</v>
      </c>
      <c r="H121" s="662" t="s">
        <v>523</v>
      </c>
      <c r="I121" s="662" t="s">
        <v>2868</v>
      </c>
      <c r="J121" s="662" t="s">
        <v>1203</v>
      </c>
      <c r="K121" s="662" t="s">
        <v>2869</v>
      </c>
      <c r="L121" s="663">
        <v>0</v>
      </c>
      <c r="M121" s="663">
        <v>0</v>
      </c>
      <c r="N121" s="662">
        <v>1</v>
      </c>
      <c r="O121" s="745">
        <v>0.5</v>
      </c>
      <c r="P121" s="663">
        <v>0</v>
      </c>
      <c r="Q121" s="678"/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7</v>
      </c>
      <c r="B122" s="662" t="s">
        <v>2285</v>
      </c>
      <c r="C122" s="662" t="s">
        <v>2531</v>
      </c>
      <c r="D122" s="743" t="s">
        <v>3734</v>
      </c>
      <c r="E122" s="744" t="s">
        <v>2560</v>
      </c>
      <c r="F122" s="662" t="s">
        <v>2529</v>
      </c>
      <c r="G122" s="662" t="s">
        <v>2870</v>
      </c>
      <c r="H122" s="662" t="s">
        <v>523</v>
      </c>
      <c r="I122" s="662" t="s">
        <v>2871</v>
      </c>
      <c r="J122" s="662" t="s">
        <v>2872</v>
      </c>
      <c r="K122" s="662" t="s">
        <v>2873</v>
      </c>
      <c r="L122" s="663">
        <v>729.38</v>
      </c>
      <c r="M122" s="663">
        <v>729.38</v>
      </c>
      <c r="N122" s="662">
        <v>1</v>
      </c>
      <c r="O122" s="745">
        <v>1</v>
      </c>
      <c r="P122" s="663">
        <v>729.38</v>
      </c>
      <c r="Q122" s="678">
        <v>1</v>
      </c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7</v>
      </c>
      <c r="B123" s="662" t="s">
        <v>2285</v>
      </c>
      <c r="C123" s="662" t="s">
        <v>2531</v>
      </c>
      <c r="D123" s="743" t="s">
        <v>3734</v>
      </c>
      <c r="E123" s="744" t="s">
        <v>2560</v>
      </c>
      <c r="F123" s="662" t="s">
        <v>2529</v>
      </c>
      <c r="G123" s="662" t="s">
        <v>2870</v>
      </c>
      <c r="H123" s="662" t="s">
        <v>523</v>
      </c>
      <c r="I123" s="662" t="s">
        <v>2874</v>
      </c>
      <c r="J123" s="662" t="s">
        <v>2872</v>
      </c>
      <c r="K123" s="662" t="s">
        <v>2875</v>
      </c>
      <c r="L123" s="663">
        <v>729.38</v>
      </c>
      <c r="M123" s="663">
        <v>2917.52</v>
      </c>
      <c r="N123" s="662">
        <v>4</v>
      </c>
      <c r="O123" s="745">
        <v>1</v>
      </c>
      <c r="P123" s="663">
        <v>2917.52</v>
      </c>
      <c r="Q123" s="678">
        <v>1</v>
      </c>
      <c r="R123" s="662">
        <v>4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7</v>
      </c>
      <c r="B124" s="662" t="s">
        <v>2285</v>
      </c>
      <c r="C124" s="662" t="s">
        <v>2531</v>
      </c>
      <c r="D124" s="743" t="s">
        <v>3734</v>
      </c>
      <c r="E124" s="744" t="s">
        <v>2560</v>
      </c>
      <c r="F124" s="662" t="s">
        <v>2529</v>
      </c>
      <c r="G124" s="662" t="s">
        <v>2876</v>
      </c>
      <c r="H124" s="662" t="s">
        <v>523</v>
      </c>
      <c r="I124" s="662" t="s">
        <v>2877</v>
      </c>
      <c r="J124" s="662" t="s">
        <v>2878</v>
      </c>
      <c r="K124" s="662" t="s">
        <v>2879</v>
      </c>
      <c r="L124" s="663">
        <v>126.23</v>
      </c>
      <c r="M124" s="663">
        <v>757.38</v>
      </c>
      <c r="N124" s="662">
        <v>6</v>
      </c>
      <c r="O124" s="745">
        <v>1</v>
      </c>
      <c r="P124" s="663">
        <v>757.38</v>
      </c>
      <c r="Q124" s="678">
        <v>1</v>
      </c>
      <c r="R124" s="662">
        <v>6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7</v>
      </c>
      <c r="B125" s="662" t="s">
        <v>2285</v>
      </c>
      <c r="C125" s="662" t="s">
        <v>2531</v>
      </c>
      <c r="D125" s="743" t="s">
        <v>3734</v>
      </c>
      <c r="E125" s="744" t="s">
        <v>2560</v>
      </c>
      <c r="F125" s="662" t="s">
        <v>2529</v>
      </c>
      <c r="G125" s="662" t="s">
        <v>2880</v>
      </c>
      <c r="H125" s="662" t="s">
        <v>523</v>
      </c>
      <c r="I125" s="662" t="s">
        <v>2881</v>
      </c>
      <c r="J125" s="662" t="s">
        <v>1870</v>
      </c>
      <c r="K125" s="662" t="s">
        <v>2882</v>
      </c>
      <c r="L125" s="663">
        <v>186.27</v>
      </c>
      <c r="M125" s="663">
        <v>372.54</v>
      </c>
      <c r="N125" s="662">
        <v>2</v>
      </c>
      <c r="O125" s="745">
        <v>0.5</v>
      </c>
      <c r="P125" s="663">
        <v>372.54</v>
      </c>
      <c r="Q125" s="678">
        <v>1</v>
      </c>
      <c r="R125" s="662">
        <v>2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7</v>
      </c>
      <c r="B126" s="662" t="s">
        <v>2285</v>
      </c>
      <c r="C126" s="662" t="s">
        <v>2531</v>
      </c>
      <c r="D126" s="743" t="s">
        <v>3734</v>
      </c>
      <c r="E126" s="744" t="s">
        <v>2560</v>
      </c>
      <c r="F126" s="662" t="s">
        <v>2529</v>
      </c>
      <c r="G126" s="662" t="s">
        <v>2678</v>
      </c>
      <c r="H126" s="662" t="s">
        <v>523</v>
      </c>
      <c r="I126" s="662" t="s">
        <v>2883</v>
      </c>
      <c r="J126" s="662" t="s">
        <v>2884</v>
      </c>
      <c r="K126" s="662" t="s">
        <v>2680</v>
      </c>
      <c r="L126" s="663">
        <v>0</v>
      </c>
      <c r="M126" s="663">
        <v>0</v>
      </c>
      <c r="N126" s="662">
        <v>1</v>
      </c>
      <c r="O126" s="745">
        <v>0.5</v>
      </c>
      <c r="P126" s="663">
        <v>0</v>
      </c>
      <c r="Q126" s="678"/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7</v>
      </c>
      <c r="B127" s="662" t="s">
        <v>2285</v>
      </c>
      <c r="C127" s="662" t="s">
        <v>2531</v>
      </c>
      <c r="D127" s="743" t="s">
        <v>3734</v>
      </c>
      <c r="E127" s="744" t="s">
        <v>2560</v>
      </c>
      <c r="F127" s="662" t="s">
        <v>2529</v>
      </c>
      <c r="G127" s="662" t="s">
        <v>2885</v>
      </c>
      <c r="H127" s="662" t="s">
        <v>523</v>
      </c>
      <c r="I127" s="662" t="s">
        <v>2886</v>
      </c>
      <c r="J127" s="662" t="s">
        <v>2887</v>
      </c>
      <c r="K127" s="662" t="s">
        <v>2888</v>
      </c>
      <c r="L127" s="663">
        <v>0</v>
      </c>
      <c r="M127" s="663">
        <v>0</v>
      </c>
      <c r="N127" s="662">
        <v>1</v>
      </c>
      <c r="O127" s="745">
        <v>0.5</v>
      </c>
      <c r="P127" s="663">
        <v>0</v>
      </c>
      <c r="Q127" s="678"/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7</v>
      </c>
      <c r="B128" s="662" t="s">
        <v>2285</v>
      </c>
      <c r="C128" s="662" t="s">
        <v>2531</v>
      </c>
      <c r="D128" s="743" t="s">
        <v>3734</v>
      </c>
      <c r="E128" s="744" t="s">
        <v>2561</v>
      </c>
      <c r="F128" s="662" t="s">
        <v>2529</v>
      </c>
      <c r="G128" s="662" t="s">
        <v>2646</v>
      </c>
      <c r="H128" s="662" t="s">
        <v>602</v>
      </c>
      <c r="I128" s="662" t="s">
        <v>2819</v>
      </c>
      <c r="J128" s="662" t="s">
        <v>1761</v>
      </c>
      <c r="K128" s="662" t="s">
        <v>2651</v>
      </c>
      <c r="L128" s="663">
        <v>154.36000000000001</v>
      </c>
      <c r="M128" s="663">
        <v>154.36000000000001</v>
      </c>
      <c r="N128" s="662">
        <v>1</v>
      </c>
      <c r="O128" s="745">
        <v>1</v>
      </c>
      <c r="P128" s="663">
        <v>154.36000000000001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7</v>
      </c>
      <c r="B129" s="662" t="s">
        <v>2285</v>
      </c>
      <c r="C129" s="662" t="s">
        <v>2531</v>
      </c>
      <c r="D129" s="743" t="s">
        <v>3734</v>
      </c>
      <c r="E129" s="744" t="s">
        <v>2561</v>
      </c>
      <c r="F129" s="662" t="s">
        <v>2529</v>
      </c>
      <c r="G129" s="662" t="s">
        <v>2573</v>
      </c>
      <c r="H129" s="662" t="s">
        <v>523</v>
      </c>
      <c r="I129" s="662" t="s">
        <v>2889</v>
      </c>
      <c r="J129" s="662" t="s">
        <v>2890</v>
      </c>
      <c r="K129" s="662" t="s">
        <v>2810</v>
      </c>
      <c r="L129" s="663">
        <v>207.45</v>
      </c>
      <c r="M129" s="663">
        <v>207.45</v>
      </c>
      <c r="N129" s="662">
        <v>1</v>
      </c>
      <c r="O129" s="745">
        <v>0.5</v>
      </c>
      <c r="P129" s="663">
        <v>207.45</v>
      </c>
      <c r="Q129" s="678">
        <v>1</v>
      </c>
      <c r="R129" s="662">
        <v>1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7</v>
      </c>
      <c r="B130" s="662" t="s">
        <v>2285</v>
      </c>
      <c r="C130" s="662" t="s">
        <v>2531</v>
      </c>
      <c r="D130" s="743" t="s">
        <v>3734</v>
      </c>
      <c r="E130" s="744" t="s">
        <v>2561</v>
      </c>
      <c r="F130" s="662" t="s">
        <v>2529</v>
      </c>
      <c r="G130" s="662" t="s">
        <v>2573</v>
      </c>
      <c r="H130" s="662" t="s">
        <v>523</v>
      </c>
      <c r="I130" s="662" t="s">
        <v>2891</v>
      </c>
      <c r="J130" s="662" t="s">
        <v>2890</v>
      </c>
      <c r="K130" s="662" t="s">
        <v>2892</v>
      </c>
      <c r="L130" s="663">
        <v>115.26</v>
      </c>
      <c r="M130" s="663">
        <v>115.26</v>
      </c>
      <c r="N130" s="662">
        <v>1</v>
      </c>
      <c r="O130" s="745">
        <v>0.5</v>
      </c>
      <c r="P130" s="663">
        <v>115.26</v>
      </c>
      <c r="Q130" s="678">
        <v>1</v>
      </c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7</v>
      </c>
      <c r="B131" s="662" t="s">
        <v>2285</v>
      </c>
      <c r="C131" s="662" t="s">
        <v>2531</v>
      </c>
      <c r="D131" s="743" t="s">
        <v>3734</v>
      </c>
      <c r="E131" s="744" t="s">
        <v>2561</v>
      </c>
      <c r="F131" s="662" t="s">
        <v>2529</v>
      </c>
      <c r="G131" s="662" t="s">
        <v>2893</v>
      </c>
      <c r="H131" s="662" t="s">
        <v>523</v>
      </c>
      <c r="I131" s="662" t="s">
        <v>2894</v>
      </c>
      <c r="J131" s="662" t="s">
        <v>2895</v>
      </c>
      <c r="K131" s="662" t="s">
        <v>2896</v>
      </c>
      <c r="L131" s="663">
        <v>0</v>
      </c>
      <c r="M131" s="663">
        <v>0</v>
      </c>
      <c r="N131" s="662">
        <v>1</v>
      </c>
      <c r="O131" s="745">
        <v>1</v>
      </c>
      <c r="P131" s="663">
        <v>0</v>
      </c>
      <c r="Q131" s="678"/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7</v>
      </c>
      <c r="B132" s="662" t="s">
        <v>2285</v>
      </c>
      <c r="C132" s="662" t="s">
        <v>2531</v>
      </c>
      <c r="D132" s="743" t="s">
        <v>3734</v>
      </c>
      <c r="E132" s="744" t="s">
        <v>2561</v>
      </c>
      <c r="F132" s="662" t="s">
        <v>2529</v>
      </c>
      <c r="G132" s="662" t="s">
        <v>2897</v>
      </c>
      <c r="H132" s="662" t="s">
        <v>523</v>
      </c>
      <c r="I132" s="662" t="s">
        <v>2898</v>
      </c>
      <c r="J132" s="662" t="s">
        <v>2899</v>
      </c>
      <c r="K132" s="662" t="s">
        <v>2900</v>
      </c>
      <c r="L132" s="663">
        <v>0</v>
      </c>
      <c r="M132" s="663">
        <v>0</v>
      </c>
      <c r="N132" s="662">
        <v>3</v>
      </c>
      <c r="O132" s="745">
        <v>1</v>
      </c>
      <c r="P132" s="663">
        <v>0</v>
      </c>
      <c r="Q132" s="678"/>
      <c r="R132" s="662">
        <v>3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7</v>
      </c>
      <c r="B133" s="662" t="s">
        <v>2285</v>
      </c>
      <c r="C133" s="662" t="s">
        <v>2531</v>
      </c>
      <c r="D133" s="743" t="s">
        <v>3734</v>
      </c>
      <c r="E133" s="744" t="s">
        <v>2561</v>
      </c>
      <c r="F133" s="662" t="s">
        <v>2529</v>
      </c>
      <c r="G133" s="662" t="s">
        <v>2901</v>
      </c>
      <c r="H133" s="662" t="s">
        <v>523</v>
      </c>
      <c r="I133" s="662" t="s">
        <v>2902</v>
      </c>
      <c r="J133" s="662" t="s">
        <v>1258</v>
      </c>
      <c r="K133" s="662" t="s">
        <v>2903</v>
      </c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7</v>
      </c>
      <c r="B134" s="662" t="s">
        <v>2285</v>
      </c>
      <c r="C134" s="662" t="s">
        <v>2531</v>
      </c>
      <c r="D134" s="743" t="s">
        <v>3734</v>
      </c>
      <c r="E134" s="744" t="s">
        <v>2561</v>
      </c>
      <c r="F134" s="662" t="s">
        <v>2529</v>
      </c>
      <c r="G134" s="662" t="s">
        <v>2624</v>
      </c>
      <c r="H134" s="662" t="s">
        <v>602</v>
      </c>
      <c r="I134" s="662" t="s">
        <v>2625</v>
      </c>
      <c r="J134" s="662" t="s">
        <v>727</v>
      </c>
      <c r="K134" s="662" t="s">
        <v>2626</v>
      </c>
      <c r="L134" s="663">
        <v>36.54</v>
      </c>
      <c r="M134" s="663">
        <v>73.08</v>
      </c>
      <c r="N134" s="662">
        <v>2</v>
      </c>
      <c r="O134" s="745">
        <v>1</v>
      </c>
      <c r="P134" s="663">
        <v>73.08</v>
      </c>
      <c r="Q134" s="678">
        <v>1</v>
      </c>
      <c r="R134" s="662">
        <v>2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7</v>
      </c>
      <c r="B135" s="662" t="s">
        <v>2285</v>
      </c>
      <c r="C135" s="662" t="s">
        <v>2531</v>
      </c>
      <c r="D135" s="743" t="s">
        <v>3734</v>
      </c>
      <c r="E135" s="744" t="s">
        <v>2561</v>
      </c>
      <c r="F135" s="662" t="s">
        <v>2529</v>
      </c>
      <c r="G135" s="662" t="s">
        <v>2624</v>
      </c>
      <c r="H135" s="662" t="s">
        <v>523</v>
      </c>
      <c r="I135" s="662" t="s">
        <v>1458</v>
      </c>
      <c r="J135" s="662" t="s">
        <v>727</v>
      </c>
      <c r="K135" s="662" t="s">
        <v>2760</v>
      </c>
      <c r="L135" s="663">
        <v>36.54</v>
      </c>
      <c r="M135" s="663">
        <v>73.08</v>
      </c>
      <c r="N135" s="662">
        <v>2</v>
      </c>
      <c r="O135" s="745">
        <v>0.5</v>
      </c>
      <c r="P135" s="663">
        <v>73.08</v>
      </c>
      <c r="Q135" s="678">
        <v>1</v>
      </c>
      <c r="R135" s="662">
        <v>2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7</v>
      </c>
      <c r="B136" s="662" t="s">
        <v>2285</v>
      </c>
      <c r="C136" s="662" t="s">
        <v>2531</v>
      </c>
      <c r="D136" s="743" t="s">
        <v>3734</v>
      </c>
      <c r="E136" s="744" t="s">
        <v>2561</v>
      </c>
      <c r="F136" s="662" t="s">
        <v>2529</v>
      </c>
      <c r="G136" s="662" t="s">
        <v>2583</v>
      </c>
      <c r="H136" s="662" t="s">
        <v>523</v>
      </c>
      <c r="I136" s="662" t="s">
        <v>2584</v>
      </c>
      <c r="J136" s="662" t="s">
        <v>738</v>
      </c>
      <c r="K136" s="662" t="s">
        <v>2585</v>
      </c>
      <c r="L136" s="663">
        <v>185.26</v>
      </c>
      <c r="M136" s="663">
        <v>185.26</v>
      </c>
      <c r="N136" s="662">
        <v>1</v>
      </c>
      <c r="O136" s="745">
        <v>0.5</v>
      </c>
      <c r="P136" s="663">
        <v>185.26</v>
      </c>
      <c r="Q136" s="678">
        <v>1</v>
      </c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7</v>
      </c>
      <c r="B137" s="662" t="s">
        <v>2285</v>
      </c>
      <c r="C137" s="662" t="s">
        <v>2531</v>
      </c>
      <c r="D137" s="743" t="s">
        <v>3734</v>
      </c>
      <c r="E137" s="744" t="s">
        <v>2561</v>
      </c>
      <c r="F137" s="662" t="s">
        <v>2529</v>
      </c>
      <c r="G137" s="662" t="s">
        <v>2904</v>
      </c>
      <c r="H137" s="662" t="s">
        <v>523</v>
      </c>
      <c r="I137" s="662" t="s">
        <v>1493</v>
      </c>
      <c r="J137" s="662" t="s">
        <v>1494</v>
      </c>
      <c r="K137" s="662" t="s">
        <v>1495</v>
      </c>
      <c r="L137" s="663">
        <v>108.44</v>
      </c>
      <c r="M137" s="663">
        <v>108.44</v>
      </c>
      <c r="N137" s="662">
        <v>1</v>
      </c>
      <c r="O137" s="745">
        <v>0.5</v>
      </c>
      <c r="P137" s="663">
        <v>108.44</v>
      </c>
      <c r="Q137" s="678">
        <v>1</v>
      </c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7</v>
      </c>
      <c r="B138" s="662" t="s">
        <v>2285</v>
      </c>
      <c r="C138" s="662" t="s">
        <v>2531</v>
      </c>
      <c r="D138" s="743" t="s">
        <v>3734</v>
      </c>
      <c r="E138" s="744" t="s">
        <v>2561</v>
      </c>
      <c r="F138" s="662" t="s">
        <v>2529</v>
      </c>
      <c r="G138" s="662" t="s">
        <v>2586</v>
      </c>
      <c r="H138" s="662" t="s">
        <v>523</v>
      </c>
      <c r="I138" s="662" t="s">
        <v>2604</v>
      </c>
      <c r="J138" s="662" t="s">
        <v>2588</v>
      </c>
      <c r="K138" s="662" t="s">
        <v>2605</v>
      </c>
      <c r="L138" s="663">
        <v>0</v>
      </c>
      <c r="M138" s="663">
        <v>0</v>
      </c>
      <c r="N138" s="662">
        <v>1</v>
      </c>
      <c r="O138" s="745">
        <v>0.5</v>
      </c>
      <c r="P138" s="663">
        <v>0</v>
      </c>
      <c r="Q138" s="678"/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7</v>
      </c>
      <c r="B139" s="662" t="s">
        <v>2285</v>
      </c>
      <c r="C139" s="662" t="s">
        <v>2531</v>
      </c>
      <c r="D139" s="743" t="s">
        <v>3734</v>
      </c>
      <c r="E139" s="744" t="s">
        <v>2561</v>
      </c>
      <c r="F139" s="662" t="s">
        <v>2529</v>
      </c>
      <c r="G139" s="662" t="s">
        <v>2678</v>
      </c>
      <c r="H139" s="662" t="s">
        <v>523</v>
      </c>
      <c r="I139" s="662" t="s">
        <v>2905</v>
      </c>
      <c r="J139" s="662" t="s">
        <v>2884</v>
      </c>
      <c r="K139" s="662" t="s">
        <v>1689</v>
      </c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7</v>
      </c>
      <c r="B140" s="662" t="s">
        <v>2285</v>
      </c>
      <c r="C140" s="662" t="s">
        <v>2531</v>
      </c>
      <c r="D140" s="743" t="s">
        <v>3734</v>
      </c>
      <c r="E140" s="744" t="s">
        <v>2562</v>
      </c>
      <c r="F140" s="662" t="s">
        <v>2529</v>
      </c>
      <c r="G140" s="662" t="s">
        <v>2573</v>
      </c>
      <c r="H140" s="662" t="s">
        <v>602</v>
      </c>
      <c r="I140" s="662" t="s">
        <v>2906</v>
      </c>
      <c r="J140" s="662" t="s">
        <v>2276</v>
      </c>
      <c r="K140" s="662" t="s">
        <v>2810</v>
      </c>
      <c r="L140" s="663">
        <v>207.45</v>
      </c>
      <c r="M140" s="663">
        <v>207.45</v>
      </c>
      <c r="N140" s="662">
        <v>1</v>
      </c>
      <c r="O140" s="745">
        <v>1</v>
      </c>
      <c r="P140" s="663">
        <v>207.45</v>
      </c>
      <c r="Q140" s="678">
        <v>1</v>
      </c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7</v>
      </c>
      <c r="B141" s="662" t="s">
        <v>2285</v>
      </c>
      <c r="C141" s="662" t="s">
        <v>2531</v>
      </c>
      <c r="D141" s="743" t="s">
        <v>3734</v>
      </c>
      <c r="E141" s="744" t="s">
        <v>2563</v>
      </c>
      <c r="F141" s="662" t="s">
        <v>2529</v>
      </c>
      <c r="G141" s="662" t="s">
        <v>2614</v>
      </c>
      <c r="H141" s="662" t="s">
        <v>523</v>
      </c>
      <c r="I141" s="662" t="s">
        <v>2907</v>
      </c>
      <c r="J141" s="662" t="s">
        <v>2616</v>
      </c>
      <c r="K141" s="662" t="s">
        <v>2908</v>
      </c>
      <c r="L141" s="663">
        <v>0</v>
      </c>
      <c r="M141" s="663">
        <v>0</v>
      </c>
      <c r="N141" s="662">
        <v>1</v>
      </c>
      <c r="O141" s="745">
        <v>1</v>
      </c>
      <c r="P141" s="663">
        <v>0</v>
      </c>
      <c r="Q141" s="678"/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7</v>
      </c>
      <c r="B142" s="662" t="s">
        <v>2285</v>
      </c>
      <c r="C142" s="662" t="s">
        <v>2531</v>
      </c>
      <c r="D142" s="743" t="s">
        <v>3734</v>
      </c>
      <c r="E142" s="744" t="s">
        <v>2564</v>
      </c>
      <c r="F142" s="662" t="s">
        <v>2529</v>
      </c>
      <c r="G142" s="662" t="s">
        <v>2909</v>
      </c>
      <c r="H142" s="662" t="s">
        <v>523</v>
      </c>
      <c r="I142" s="662" t="s">
        <v>2910</v>
      </c>
      <c r="J142" s="662" t="s">
        <v>2911</v>
      </c>
      <c r="K142" s="662" t="s">
        <v>2912</v>
      </c>
      <c r="L142" s="663">
        <v>73.069999999999993</v>
      </c>
      <c r="M142" s="663">
        <v>292.27999999999997</v>
      </c>
      <c r="N142" s="662">
        <v>4</v>
      </c>
      <c r="O142" s="745">
        <v>1.5</v>
      </c>
      <c r="P142" s="663">
        <v>219.20999999999998</v>
      </c>
      <c r="Q142" s="678">
        <v>0.75</v>
      </c>
      <c r="R142" s="662">
        <v>3</v>
      </c>
      <c r="S142" s="678">
        <v>0.75</v>
      </c>
      <c r="T142" s="745">
        <v>1</v>
      </c>
      <c r="U142" s="701">
        <v>0.66666666666666663</v>
      </c>
    </row>
    <row r="143" spans="1:21" ht="14.4" customHeight="1" x14ac:dyDescent="0.3">
      <c r="A143" s="661">
        <v>7</v>
      </c>
      <c r="B143" s="662" t="s">
        <v>2285</v>
      </c>
      <c r="C143" s="662" t="s">
        <v>2531</v>
      </c>
      <c r="D143" s="743" t="s">
        <v>3734</v>
      </c>
      <c r="E143" s="744" t="s">
        <v>2564</v>
      </c>
      <c r="F143" s="662" t="s">
        <v>2529</v>
      </c>
      <c r="G143" s="662" t="s">
        <v>2913</v>
      </c>
      <c r="H143" s="662" t="s">
        <v>602</v>
      </c>
      <c r="I143" s="662" t="s">
        <v>2914</v>
      </c>
      <c r="J143" s="662" t="s">
        <v>2915</v>
      </c>
      <c r="K143" s="662" t="s">
        <v>2916</v>
      </c>
      <c r="L143" s="663">
        <v>4.7</v>
      </c>
      <c r="M143" s="663">
        <v>4.7</v>
      </c>
      <c r="N143" s="662">
        <v>1</v>
      </c>
      <c r="O143" s="745">
        <v>0.5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7</v>
      </c>
      <c r="B144" s="662" t="s">
        <v>2285</v>
      </c>
      <c r="C144" s="662" t="s">
        <v>2531</v>
      </c>
      <c r="D144" s="743" t="s">
        <v>3734</v>
      </c>
      <c r="E144" s="744" t="s">
        <v>2564</v>
      </c>
      <c r="F144" s="662" t="s">
        <v>2529</v>
      </c>
      <c r="G144" s="662" t="s">
        <v>2917</v>
      </c>
      <c r="H144" s="662" t="s">
        <v>523</v>
      </c>
      <c r="I144" s="662" t="s">
        <v>2918</v>
      </c>
      <c r="J144" s="662" t="s">
        <v>2919</v>
      </c>
      <c r="K144" s="662" t="s">
        <v>2920</v>
      </c>
      <c r="L144" s="663">
        <v>214.48</v>
      </c>
      <c r="M144" s="663">
        <v>428.96</v>
      </c>
      <c r="N144" s="662">
        <v>2</v>
      </c>
      <c r="O144" s="745">
        <v>1.5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7</v>
      </c>
      <c r="B145" s="662" t="s">
        <v>2285</v>
      </c>
      <c r="C145" s="662" t="s">
        <v>2531</v>
      </c>
      <c r="D145" s="743" t="s">
        <v>3734</v>
      </c>
      <c r="E145" s="744" t="s">
        <v>2564</v>
      </c>
      <c r="F145" s="662" t="s">
        <v>2529</v>
      </c>
      <c r="G145" s="662" t="s">
        <v>2921</v>
      </c>
      <c r="H145" s="662" t="s">
        <v>523</v>
      </c>
      <c r="I145" s="662" t="s">
        <v>2922</v>
      </c>
      <c r="J145" s="662" t="s">
        <v>2923</v>
      </c>
      <c r="K145" s="662" t="s">
        <v>2924</v>
      </c>
      <c r="L145" s="663">
        <v>0</v>
      </c>
      <c r="M145" s="663">
        <v>0</v>
      </c>
      <c r="N145" s="662">
        <v>1</v>
      </c>
      <c r="O145" s="745">
        <v>1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7</v>
      </c>
      <c r="B146" s="662" t="s">
        <v>2285</v>
      </c>
      <c r="C146" s="662" t="s">
        <v>2531</v>
      </c>
      <c r="D146" s="743" t="s">
        <v>3734</v>
      </c>
      <c r="E146" s="744" t="s">
        <v>2564</v>
      </c>
      <c r="F146" s="662" t="s">
        <v>2529</v>
      </c>
      <c r="G146" s="662" t="s">
        <v>2600</v>
      </c>
      <c r="H146" s="662" t="s">
        <v>523</v>
      </c>
      <c r="I146" s="662" t="s">
        <v>779</v>
      </c>
      <c r="J146" s="662" t="s">
        <v>2602</v>
      </c>
      <c r="K146" s="662" t="s">
        <v>2603</v>
      </c>
      <c r="L146" s="663">
        <v>73.989999999999995</v>
      </c>
      <c r="M146" s="663">
        <v>73.989999999999995</v>
      </c>
      <c r="N146" s="662">
        <v>1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7</v>
      </c>
      <c r="B147" s="662" t="s">
        <v>2285</v>
      </c>
      <c r="C147" s="662" t="s">
        <v>2531</v>
      </c>
      <c r="D147" s="743" t="s">
        <v>3734</v>
      </c>
      <c r="E147" s="744" t="s">
        <v>2564</v>
      </c>
      <c r="F147" s="662" t="s">
        <v>2529</v>
      </c>
      <c r="G147" s="662" t="s">
        <v>2694</v>
      </c>
      <c r="H147" s="662" t="s">
        <v>602</v>
      </c>
      <c r="I147" s="662" t="s">
        <v>1705</v>
      </c>
      <c r="J147" s="662" t="s">
        <v>2410</v>
      </c>
      <c r="K147" s="662" t="s">
        <v>2411</v>
      </c>
      <c r="L147" s="663">
        <v>59.27</v>
      </c>
      <c r="M147" s="663">
        <v>59.27</v>
      </c>
      <c r="N147" s="662">
        <v>1</v>
      </c>
      <c r="O147" s="745">
        <v>1</v>
      </c>
      <c r="P147" s="663">
        <v>59.27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7</v>
      </c>
      <c r="B148" s="662" t="s">
        <v>2285</v>
      </c>
      <c r="C148" s="662" t="s">
        <v>2531</v>
      </c>
      <c r="D148" s="743" t="s">
        <v>3734</v>
      </c>
      <c r="E148" s="744" t="s">
        <v>2564</v>
      </c>
      <c r="F148" s="662" t="s">
        <v>2529</v>
      </c>
      <c r="G148" s="662" t="s">
        <v>2694</v>
      </c>
      <c r="H148" s="662" t="s">
        <v>602</v>
      </c>
      <c r="I148" s="662" t="s">
        <v>1665</v>
      </c>
      <c r="J148" s="662" t="s">
        <v>2412</v>
      </c>
      <c r="K148" s="662" t="s">
        <v>2413</v>
      </c>
      <c r="L148" s="663">
        <v>46.07</v>
      </c>
      <c r="M148" s="663">
        <v>92.14</v>
      </c>
      <c r="N148" s="662">
        <v>2</v>
      </c>
      <c r="O148" s="745">
        <v>1.5</v>
      </c>
      <c r="P148" s="663">
        <v>92.14</v>
      </c>
      <c r="Q148" s="678">
        <v>1</v>
      </c>
      <c r="R148" s="662">
        <v>2</v>
      </c>
      <c r="S148" s="678">
        <v>1</v>
      </c>
      <c r="T148" s="745">
        <v>1.5</v>
      </c>
      <c r="U148" s="701">
        <v>1</v>
      </c>
    </row>
    <row r="149" spans="1:21" ht="14.4" customHeight="1" x14ac:dyDescent="0.3">
      <c r="A149" s="661">
        <v>7</v>
      </c>
      <c r="B149" s="662" t="s">
        <v>2285</v>
      </c>
      <c r="C149" s="662" t="s">
        <v>2531</v>
      </c>
      <c r="D149" s="743" t="s">
        <v>3734</v>
      </c>
      <c r="E149" s="744" t="s">
        <v>2564</v>
      </c>
      <c r="F149" s="662" t="s">
        <v>2529</v>
      </c>
      <c r="G149" s="662" t="s">
        <v>2694</v>
      </c>
      <c r="H149" s="662" t="s">
        <v>602</v>
      </c>
      <c r="I149" s="662" t="s">
        <v>2925</v>
      </c>
      <c r="J149" s="662" t="s">
        <v>2696</v>
      </c>
      <c r="K149" s="662" t="s">
        <v>2926</v>
      </c>
      <c r="L149" s="663">
        <v>46.07</v>
      </c>
      <c r="M149" s="663">
        <v>92.14</v>
      </c>
      <c r="N149" s="662">
        <v>2</v>
      </c>
      <c r="O149" s="745">
        <v>1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7</v>
      </c>
      <c r="B150" s="662" t="s">
        <v>2285</v>
      </c>
      <c r="C150" s="662" t="s">
        <v>2531</v>
      </c>
      <c r="D150" s="743" t="s">
        <v>3734</v>
      </c>
      <c r="E150" s="744" t="s">
        <v>2564</v>
      </c>
      <c r="F150" s="662" t="s">
        <v>2529</v>
      </c>
      <c r="G150" s="662" t="s">
        <v>2627</v>
      </c>
      <c r="H150" s="662" t="s">
        <v>523</v>
      </c>
      <c r="I150" s="662" t="s">
        <v>2927</v>
      </c>
      <c r="J150" s="662" t="s">
        <v>2928</v>
      </c>
      <c r="K150" s="662" t="s">
        <v>2929</v>
      </c>
      <c r="L150" s="663">
        <v>172.91</v>
      </c>
      <c r="M150" s="663">
        <v>345.82</v>
      </c>
      <c r="N150" s="662">
        <v>2</v>
      </c>
      <c r="O150" s="745">
        <v>2</v>
      </c>
      <c r="P150" s="663">
        <v>172.91</v>
      </c>
      <c r="Q150" s="678">
        <v>0.5</v>
      </c>
      <c r="R150" s="662">
        <v>1</v>
      </c>
      <c r="S150" s="678">
        <v>0.5</v>
      </c>
      <c r="T150" s="745">
        <v>1</v>
      </c>
      <c r="U150" s="701">
        <v>0.5</v>
      </c>
    </row>
    <row r="151" spans="1:21" ht="14.4" customHeight="1" x14ac:dyDescent="0.3">
      <c r="A151" s="661">
        <v>7</v>
      </c>
      <c r="B151" s="662" t="s">
        <v>2285</v>
      </c>
      <c r="C151" s="662" t="s">
        <v>2531</v>
      </c>
      <c r="D151" s="743" t="s">
        <v>3734</v>
      </c>
      <c r="E151" s="744" t="s">
        <v>2564</v>
      </c>
      <c r="F151" s="662" t="s">
        <v>2529</v>
      </c>
      <c r="G151" s="662" t="s">
        <v>2627</v>
      </c>
      <c r="H151" s="662" t="s">
        <v>523</v>
      </c>
      <c r="I151" s="662" t="s">
        <v>2930</v>
      </c>
      <c r="J151" s="662" t="s">
        <v>2928</v>
      </c>
      <c r="K151" s="662" t="s">
        <v>2931</v>
      </c>
      <c r="L151" s="663">
        <v>0</v>
      </c>
      <c r="M151" s="663">
        <v>0</v>
      </c>
      <c r="N151" s="662">
        <v>1</v>
      </c>
      <c r="O151" s="745">
        <v>1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7</v>
      </c>
      <c r="B152" s="662" t="s">
        <v>2285</v>
      </c>
      <c r="C152" s="662" t="s">
        <v>2531</v>
      </c>
      <c r="D152" s="743" t="s">
        <v>3734</v>
      </c>
      <c r="E152" s="744" t="s">
        <v>2564</v>
      </c>
      <c r="F152" s="662" t="s">
        <v>2529</v>
      </c>
      <c r="G152" s="662" t="s">
        <v>2627</v>
      </c>
      <c r="H152" s="662" t="s">
        <v>523</v>
      </c>
      <c r="I152" s="662" t="s">
        <v>2932</v>
      </c>
      <c r="J152" s="662" t="s">
        <v>2928</v>
      </c>
      <c r="K152" s="662" t="s">
        <v>2933</v>
      </c>
      <c r="L152" s="663">
        <v>0</v>
      </c>
      <c r="M152" s="663">
        <v>0</v>
      </c>
      <c r="N152" s="662">
        <v>1</v>
      </c>
      <c r="O152" s="745">
        <v>0.5</v>
      </c>
      <c r="P152" s="663">
        <v>0</v>
      </c>
      <c r="Q152" s="678"/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7</v>
      </c>
      <c r="B153" s="662" t="s">
        <v>2285</v>
      </c>
      <c r="C153" s="662" t="s">
        <v>2531</v>
      </c>
      <c r="D153" s="743" t="s">
        <v>3734</v>
      </c>
      <c r="E153" s="744" t="s">
        <v>2564</v>
      </c>
      <c r="F153" s="662" t="s">
        <v>2529</v>
      </c>
      <c r="G153" s="662" t="s">
        <v>2934</v>
      </c>
      <c r="H153" s="662" t="s">
        <v>523</v>
      </c>
      <c r="I153" s="662" t="s">
        <v>2935</v>
      </c>
      <c r="J153" s="662" t="s">
        <v>2936</v>
      </c>
      <c r="K153" s="662" t="s">
        <v>2937</v>
      </c>
      <c r="L153" s="663">
        <v>22.44</v>
      </c>
      <c r="M153" s="663">
        <v>22.44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7</v>
      </c>
      <c r="B154" s="662" t="s">
        <v>2285</v>
      </c>
      <c r="C154" s="662" t="s">
        <v>2531</v>
      </c>
      <c r="D154" s="743" t="s">
        <v>3734</v>
      </c>
      <c r="E154" s="744" t="s">
        <v>2564</v>
      </c>
      <c r="F154" s="662" t="s">
        <v>2529</v>
      </c>
      <c r="G154" s="662" t="s">
        <v>2938</v>
      </c>
      <c r="H154" s="662" t="s">
        <v>523</v>
      </c>
      <c r="I154" s="662" t="s">
        <v>2939</v>
      </c>
      <c r="J154" s="662" t="s">
        <v>927</v>
      </c>
      <c r="K154" s="662" t="s">
        <v>2940</v>
      </c>
      <c r="L154" s="663">
        <v>122.73</v>
      </c>
      <c r="M154" s="663">
        <v>245.46</v>
      </c>
      <c r="N154" s="662">
        <v>2</v>
      </c>
      <c r="O154" s="745">
        <v>1</v>
      </c>
      <c r="P154" s="663">
        <v>245.46</v>
      </c>
      <c r="Q154" s="678">
        <v>1</v>
      </c>
      <c r="R154" s="662">
        <v>2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7</v>
      </c>
      <c r="B155" s="662" t="s">
        <v>2285</v>
      </c>
      <c r="C155" s="662" t="s">
        <v>2531</v>
      </c>
      <c r="D155" s="743" t="s">
        <v>3734</v>
      </c>
      <c r="E155" s="744" t="s">
        <v>2564</v>
      </c>
      <c r="F155" s="662" t="s">
        <v>2529</v>
      </c>
      <c r="G155" s="662" t="s">
        <v>2720</v>
      </c>
      <c r="H155" s="662" t="s">
        <v>523</v>
      </c>
      <c r="I155" s="662" t="s">
        <v>2721</v>
      </c>
      <c r="J155" s="662" t="s">
        <v>2722</v>
      </c>
      <c r="K155" s="662" t="s">
        <v>2723</v>
      </c>
      <c r="L155" s="663">
        <v>38.56</v>
      </c>
      <c r="M155" s="663">
        <v>38.56</v>
      </c>
      <c r="N155" s="662">
        <v>1</v>
      </c>
      <c r="O155" s="745">
        <v>0.5</v>
      </c>
      <c r="P155" s="663">
        <v>38.56</v>
      </c>
      <c r="Q155" s="678">
        <v>1</v>
      </c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7</v>
      </c>
      <c r="B156" s="662" t="s">
        <v>2285</v>
      </c>
      <c r="C156" s="662" t="s">
        <v>2531</v>
      </c>
      <c r="D156" s="743" t="s">
        <v>3734</v>
      </c>
      <c r="E156" s="744" t="s">
        <v>2564</v>
      </c>
      <c r="F156" s="662" t="s">
        <v>2529</v>
      </c>
      <c r="G156" s="662" t="s">
        <v>2724</v>
      </c>
      <c r="H156" s="662" t="s">
        <v>602</v>
      </c>
      <c r="I156" s="662" t="s">
        <v>2941</v>
      </c>
      <c r="J156" s="662" t="s">
        <v>2942</v>
      </c>
      <c r="K156" s="662" t="s">
        <v>2943</v>
      </c>
      <c r="L156" s="663">
        <v>140.94999999999999</v>
      </c>
      <c r="M156" s="663">
        <v>140.94999999999999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7</v>
      </c>
      <c r="B157" s="662" t="s">
        <v>2285</v>
      </c>
      <c r="C157" s="662" t="s">
        <v>2531</v>
      </c>
      <c r="D157" s="743" t="s">
        <v>3734</v>
      </c>
      <c r="E157" s="744" t="s">
        <v>2564</v>
      </c>
      <c r="F157" s="662" t="s">
        <v>2529</v>
      </c>
      <c r="G157" s="662" t="s">
        <v>2724</v>
      </c>
      <c r="H157" s="662" t="s">
        <v>602</v>
      </c>
      <c r="I157" s="662" t="s">
        <v>2944</v>
      </c>
      <c r="J157" s="662" t="s">
        <v>2945</v>
      </c>
      <c r="K157" s="662" t="s">
        <v>2946</v>
      </c>
      <c r="L157" s="663">
        <v>93.96</v>
      </c>
      <c r="M157" s="663">
        <v>93.96</v>
      </c>
      <c r="N157" s="662">
        <v>1</v>
      </c>
      <c r="O157" s="745">
        <v>0.5</v>
      </c>
      <c r="P157" s="663">
        <v>93.96</v>
      </c>
      <c r="Q157" s="678">
        <v>1</v>
      </c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7</v>
      </c>
      <c r="B158" s="662" t="s">
        <v>2285</v>
      </c>
      <c r="C158" s="662" t="s">
        <v>2531</v>
      </c>
      <c r="D158" s="743" t="s">
        <v>3734</v>
      </c>
      <c r="E158" s="744" t="s">
        <v>2564</v>
      </c>
      <c r="F158" s="662" t="s">
        <v>2529</v>
      </c>
      <c r="G158" s="662" t="s">
        <v>2947</v>
      </c>
      <c r="H158" s="662" t="s">
        <v>523</v>
      </c>
      <c r="I158" s="662" t="s">
        <v>2948</v>
      </c>
      <c r="J158" s="662" t="s">
        <v>2949</v>
      </c>
      <c r="K158" s="662" t="s">
        <v>2950</v>
      </c>
      <c r="L158" s="663">
        <v>75.349999999999994</v>
      </c>
      <c r="M158" s="663">
        <v>75.349999999999994</v>
      </c>
      <c r="N158" s="662">
        <v>1</v>
      </c>
      <c r="O158" s="745">
        <v>0.5</v>
      </c>
      <c r="P158" s="663">
        <v>75.349999999999994</v>
      </c>
      <c r="Q158" s="678">
        <v>1</v>
      </c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7</v>
      </c>
      <c r="B159" s="662" t="s">
        <v>2285</v>
      </c>
      <c r="C159" s="662" t="s">
        <v>2531</v>
      </c>
      <c r="D159" s="743" t="s">
        <v>3734</v>
      </c>
      <c r="E159" s="744" t="s">
        <v>2564</v>
      </c>
      <c r="F159" s="662" t="s">
        <v>2529</v>
      </c>
      <c r="G159" s="662" t="s">
        <v>2951</v>
      </c>
      <c r="H159" s="662" t="s">
        <v>523</v>
      </c>
      <c r="I159" s="662" t="s">
        <v>2952</v>
      </c>
      <c r="J159" s="662" t="s">
        <v>2953</v>
      </c>
      <c r="K159" s="662" t="s">
        <v>2954</v>
      </c>
      <c r="L159" s="663">
        <v>52.47</v>
      </c>
      <c r="M159" s="663">
        <v>52.47</v>
      </c>
      <c r="N159" s="662">
        <v>1</v>
      </c>
      <c r="O159" s="745">
        <v>0.5</v>
      </c>
      <c r="P159" s="663">
        <v>52.47</v>
      </c>
      <c r="Q159" s="678">
        <v>1</v>
      </c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7</v>
      </c>
      <c r="B160" s="662" t="s">
        <v>2285</v>
      </c>
      <c r="C160" s="662" t="s">
        <v>2531</v>
      </c>
      <c r="D160" s="743" t="s">
        <v>3734</v>
      </c>
      <c r="E160" s="744" t="s">
        <v>2564</v>
      </c>
      <c r="F160" s="662" t="s">
        <v>2529</v>
      </c>
      <c r="G160" s="662" t="s">
        <v>2955</v>
      </c>
      <c r="H160" s="662" t="s">
        <v>523</v>
      </c>
      <c r="I160" s="662" t="s">
        <v>2956</v>
      </c>
      <c r="J160" s="662" t="s">
        <v>2957</v>
      </c>
      <c r="K160" s="662" t="s">
        <v>2958</v>
      </c>
      <c r="L160" s="663">
        <v>0</v>
      </c>
      <c r="M160" s="663">
        <v>0</v>
      </c>
      <c r="N160" s="662">
        <v>1</v>
      </c>
      <c r="O160" s="745">
        <v>0.5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7</v>
      </c>
      <c r="B161" s="662" t="s">
        <v>2285</v>
      </c>
      <c r="C161" s="662" t="s">
        <v>2531</v>
      </c>
      <c r="D161" s="743" t="s">
        <v>3734</v>
      </c>
      <c r="E161" s="744" t="s">
        <v>2564</v>
      </c>
      <c r="F161" s="662" t="s">
        <v>2529</v>
      </c>
      <c r="G161" s="662" t="s">
        <v>2678</v>
      </c>
      <c r="H161" s="662" t="s">
        <v>523</v>
      </c>
      <c r="I161" s="662" t="s">
        <v>2959</v>
      </c>
      <c r="J161" s="662" t="s">
        <v>2884</v>
      </c>
      <c r="K161" s="662" t="s">
        <v>2680</v>
      </c>
      <c r="L161" s="663">
        <v>0</v>
      </c>
      <c r="M161" s="663">
        <v>0</v>
      </c>
      <c r="N161" s="662">
        <v>1</v>
      </c>
      <c r="O161" s="745">
        <v>0.5</v>
      </c>
      <c r="P161" s="663">
        <v>0</v>
      </c>
      <c r="Q161" s="678"/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7</v>
      </c>
      <c r="B162" s="662" t="s">
        <v>2285</v>
      </c>
      <c r="C162" s="662" t="s">
        <v>2531</v>
      </c>
      <c r="D162" s="743" t="s">
        <v>3734</v>
      </c>
      <c r="E162" s="744" t="s">
        <v>2564</v>
      </c>
      <c r="F162" s="662" t="s">
        <v>2529</v>
      </c>
      <c r="G162" s="662" t="s">
        <v>2766</v>
      </c>
      <c r="H162" s="662" t="s">
        <v>602</v>
      </c>
      <c r="I162" s="662" t="s">
        <v>2767</v>
      </c>
      <c r="J162" s="662" t="s">
        <v>1629</v>
      </c>
      <c r="K162" s="662" t="s">
        <v>2768</v>
      </c>
      <c r="L162" s="663">
        <v>133.94</v>
      </c>
      <c r="M162" s="663">
        <v>401.82</v>
      </c>
      <c r="N162" s="662">
        <v>3</v>
      </c>
      <c r="O162" s="745">
        <v>1</v>
      </c>
      <c r="P162" s="663">
        <v>267.88</v>
      </c>
      <c r="Q162" s="678">
        <v>0.66666666666666663</v>
      </c>
      <c r="R162" s="662">
        <v>2</v>
      </c>
      <c r="S162" s="678">
        <v>0.66666666666666663</v>
      </c>
      <c r="T162" s="745">
        <v>0.5</v>
      </c>
      <c r="U162" s="701">
        <v>0.5</v>
      </c>
    </row>
    <row r="163" spans="1:21" ht="14.4" customHeight="1" x14ac:dyDescent="0.3">
      <c r="A163" s="661">
        <v>7</v>
      </c>
      <c r="B163" s="662" t="s">
        <v>2285</v>
      </c>
      <c r="C163" s="662" t="s">
        <v>2531</v>
      </c>
      <c r="D163" s="743" t="s">
        <v>3734</v>
      </c>
      <c r="E163" s="744" t="s">
        <v>2565</v>
      </c>
      <c r="F163" s="662" t="s">
        <v>2529</v>
      </c>
      <c r="G163" s="662" t="s">
        <v>2960</v>
      </c>
      <c r="H163" s="662" t="s">
        <v>523</v>
      </c>
      <c r="I163" s="662" t="s">
        <v>2961</v>
      </c>
      <c r="J163" s="662" t="s">
        <v>2962</v>
      </c>
      <c r="K163" s="662" t="s">
        <v>2963</v>
      </c>
      <c r="L163" s="663">
        <v>0</v>
      </c>
      <c r="M163" s="663">
        <v>0</v>
      </c>
      <c r="N163" s="662">
        <v>1</v>
      </c>
      <c r="O163" s="745">
        <v>1</v>
      </c>
      <c r="P163" s="663">
        <v>0</v>
      </c>
      <c r="Q163" s="678"/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7</v>
      </c>
      <c r="B164" s="662" t="s">
        <v>2285</v>
      </c>
      <c r="C164" s="662" t="s">
        <v>2531</v>
      </c>
      <c r="D164" s="743" t="s">
        <v>3734</v>
      </c>
      <c r="E164" s="744" t="s">
        <v>2565</v>
      </c>
      <c r="F164" s="662" t="s">
        <v>2529</v>
      </c>
      <c r="G164" s="662" t="s">
        <v>2646</v>
      </c>
      <c r="H164" s="662" t="s">
        <v>602</v>
      </c>
      <c r="I164" s="662" t="s">
        <v>1985</v>
      </c>
      <c r="J164" s="662" t="s">
        <v>2426</v>
      </c>
      <c r="K164" s="662" t="s">
        <v>2423</v>
      </c>
      <c r="L164" s="663">
        <v>149.52000000000001</v>
      </c>
      <c r="M164" s="663">
        <v>299.04000000000002</v>
      </c>
      <c r="N164" s="662">
        <v>2</v>
      </c>
      <c r="O164" s="745">
        <v>0.5</v>
      </c>
      <c r="P164" s="663">
        <v>299.04000000000002</v>
      </c>
      <c r="Q164" s="678">
        <v>1</v>
      </c>
      <c r="R164" s="662">
        <v>2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7</v>
      </c>
      <c r="B165" s="662" t="s">
        <v>2285</v>
      </c>
      <c r="C165" s="662" t="s">
        <v>2531</v>
      </c>
      <c r="D165" s="743" t="s">
        <v>3734</v>
      </c>
      <c r="E165" s="744" t="s">
        <v>2565</v>
      </c>
      <c r="F165" s="662" t="s">
        <v>2529</v>
      </c>
      <c r="G165" s="662" t="s">
        <v>2727</v>
      </c>
      <c r="H165" s="662" t="s">
        <v>602</v>
      </c>
      <c r="I165" s="662" t="s">
        <v>2728</v>
      </c>
      <c r="J165" s="662" t="s">
        <v>2729</v>
      </c>
      <c r="K165" s="662" t="s">
        <v>2730</v>
      </c>
      <c r="L165" s="663">
        <v>70.540000000000006</v>
      </c>
      <c r="M165" s="663">
        <v>282.16000000000003</v>
      </c>
      <c r="N165" s="662">
        <v>4</v>
      </c>
      <c r="O165" s="745">
        <v>1</v>
      </c>
      <c r="P165" s="663">
        <v>282.16000000000003</v>
      </c>
      <c r="Q165" s="678">
        <v>1</v>
      </c>
      <c r="R165" s="662">
        <v>4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7</v>
      </c>
      <c r="B166" s="662" t="s">
        <v>2285</v>
      </c>
      <c r="C166" s="662" t="s">
        <v>2531</v>
      </c>
      <c r="D166" s="743" t="s">
        <v>3734</v>
      </c>
      <c r="E166" s="744" t="s">
        <v>2565</v>
      </c>
      <c r="F166" s="662" t="s">
        <v>2529</v>
      </c>
      <c r="G166" s="662" t="s">
        <v>2727</v>
      </c>
      <c r="H166" s="662" t="s">
        <v>602</v>
      </c>
      <c r="I166" s="662" t="s">
        <v>2964</v>
      </c>
      <c r="J166" s="662" t="s">
        <v>2729</v>
      </c>
      <c r="K166" s="662" t="s">
        <v>2965</v>
      </c>
      <c r="L166" s="663">
        <v>141.09</v>
      </c>
      <c r="M166" s="663">
        <v>282.18</v>
      </c>
      <c r="N166" s="662">
        <v>2</v>
      </c>
      <c r="O166" s="745">
        <v>0.5</v>
      </c>
      <c r="P166" s="663">
        <v>282.18</v>
      </c>
      <c r="Q166" s="678">
        <v>1</v>
      </c>
      <c r="R166" s="662">
        <v>2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7</v>
      </c>
      <c r="B167" s="662" t="s">
        <v>2285</v>
      </c>
      <c r="C167" s="662" t="s">
        <v>2531</v>
      </c>
      <c r="D167" s="743" t="s">
        <v>3734</v>
      </c>
      <c r="E167" s="744" t="s">
        <v>2565</v>
      </c>
      <c r="F167" s="662" t="s">
        <v>2529</v>
      </c>
      <c r="G167" s="662" t="s">
        <v>2966</v>
      </c>
      <c r="H167" s="662" t="s">
        <v>523</v>
      </c>
      <c r="I167" s="662" t="s">
        <v>2967</v>
      </c>
      <c r="J167" s="662" t="s">
        <v>2968</v>
      </c>
      <c r="K167" s="662" t="s">
        <v>2969</v>
      </c>
      <c r="L167" s="663">
        <v>0</v>
      </c>
      <c r="M167" s="663">
        <v>0</v>
      </c>
      <c r="N167" s="662">
        <v>4</v>
      </c>
      <c r="O167" s="745">
        <v>2.5</v>
      </c>
      <c r="P167" s="663">
        <v>0</v>
      </c>
      <c r="Q167" s="678"/>
      <c r="R167" s="662">
        <v>4</v>
      </c>
      <c r="S167" s="678">
        <v>1</v>
      </c>
      <c r="T167" s="745">
        <v>2.5</v>
      </c>
      <c r="U167" s="701">
        <v>1</v>
      </c>
    </row>
    <row r="168" spans="1:21" ht="14.4" customHeight="1" x14ac:dyDescent="0.3">
      <c r="A168" s="661">
        <v>7</v>
      </c>
      <c r="B168" s="662" t="s">
        <v>2285</v>
      </c>
      <c r="C168" s="662" t="s">
        <v>2531</v>
      </c>
      <c r="D168" s="743" t="s">
        <v>3734</v>
      </c>
      <c r="E168" s="744" t="s">
        <v>2565</v>
      </c>
      <c r="F168" s="662" t="s">
        <v>2529</v>
      </c>
      <c r="G168" s="662" t="s">
        <v>2970</v>
      </c>
      <c r="H168" s="662" t="s">
        <v>523</v>
      </c>
      <c r="I168" s="662" t="s">
        <v>2971</v>
      </c>
      <c r="J168" s="662" t="s">
        <v>2972</v>
      </c>
      <c r="K168" s="662" t="s">
        <v>2973</v>
      </c>
      <c r="L168" s="663">
        <v>69.16</v>
      </c>
      <c r="M168" s="663">
        <v>69.16</v>
      </c>
      <c r="N168" s="662">
        <v>1</v>
      </c>
      <c r="O168" s="745">
        <v>1</v>
      </c>
      <c r="P168" s="663">
        <v>69.16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7</v>
      </c>
      <c r="B169" s="662" t="s">
        <v>2285</v>
      </c>
      <c r="C169" s="662" t="s">
        <v>2531</v>
      </c>
      <c r="D169" s="743" t="s">
        <v>3734</v>
      </c>
      <c r="E169" s="744" t="s">
        <v>2565</v>
      </c>
      <c r="F169" s="662" t="s">
        <v>2529</v>
      </c>
      <c r="G169" s="662" t="s">
        <v>2738</v>
      </c>
      <c r="H169" s="662" t="s">
        <v>523</v>
      </c>
      <c r="I169" s="662" t="s">
        <v>2742</v>
      </c>
      <c r="J169" s="662" t="s">
        <v>2743</v>
      </c>
      <c r="K169" s="662" t="s">
        <v>2744</v>
      </c>
      <c r="L169" s="663">
        <v>47.47</v>
      </c>
      <c r="M169" s="663">
        <v>47.47</v>
      </c>
      <c r="N169" s="662">
        <v>1</v>
      </c>
      <c r="O169" s="745">
        <v>0.5</v>
      </c>
      <c r="P169" s="663">
        <v>47.47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7</v>
      </c>
      <c r="B170" s="662" t="s">
        <v>2285</v>
      </c>
      <c r="C170" s="662" t="s">
        <v>2531</v>
      </c>
      <c r="D170" s="743" t="s">
        <v>3734</v>
      </c>
      <c r="E170" s="744" t="s">
        <v>2565</v>
      </c>
      <c r="F170" s="662" t="s">
        <v>2529</v>
      </c>
      <c r="G170" s="662" t="s">
        <v>2974</v>
      </c>
      <c r="H170" s="662" t="s">
        <v>523</v>
      </c>
      <c r="I170" s="662" t="s">
        <v>2975</v>
      </c>
      <c r="J170" s="662" t="s">
        <v>2976</v>
      </c>
      <c r="K170" s="662" t="s">
        <v>2977</v>
      </c>
      <c r="L170" s="663">
        <v>0</v>
      </c>
      <c r="M170" s="663">
        <v>0</v>
      </c>
      <c r="N170" s="662">
        <v>1</v>
      </c>
      <c r="O170" s="745">
        <v>1</v>
      </c>
      <c r="P170" s="663">
        <v>0</v>
      </c>
      <c r="Q170" s="678"/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7</v>
      </c>
      <c r="B171" s="662" t="s">
        <v>2285</v>
      </c>
      <c r="C171" s="662" t="s">
        <v>2531</v>
      </c>
      <c r="D171" s="743" t="s">
        <v>3734</v>
      </c>
      <c r="E171" s="744" t="s">
        <v>2565</v>
      </c>
      <c r="F171" s="662" t="s">
        <v>2529</v>
      </c>
      <c r="G171" s="662" t="s">
        <v>2669</v>
      </c>
      <c r="H171" s="662" t="s">
        <v>523</v>
      </c>
      <c r="I171" s="662" t="s">
        <v>811</v>
      </c>
      <c r="J171" s="662" t="s">
        <v>812</v>
      </c>
      <c r="K171" s="662" t="s">
        <v>2670</v>
      </c>
      <c r="L171" s="663">
        <v>107.27</v>
      </c>
      <c r="M171" s="663">
        <v>214.54</v>
      </c>
      <c r="N171" s="662">
        <v>2</v>
      </c>
      <c r="O171" s="745">
        <v>0.5</v>
      </c>
      <c r="P171" s="663">
        <v>214.54</v>
      </c>
      <c r="Q171" s="678">
        <v>1</v>
      </c>
      <c r="R171" s="662">
        <v>2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7</v>
      </c>
      <c r="B172" s="662" t="s">
        <v>2285</v>
      </c>
      <c r="C172" s="662" t="s">
        <v>2531</v>
      </c>
      <c r="D172" s="743" t="s">
        <v>3734</v>
      </c>
      <c r="E172" s="744" t="s">
        <v>2565</v>
      </c>
      <c r="F172" s="662" t="s">
        <v>2529</v>
      </c>
      <c r="G172" s="662" t="s">
        <v>2781</v>
      </c>
      <c r="H172" s="662" t="s">
        <v>523</v>
      </c>
      <c r="I172" s="662" t="s">
        <v>2978</v>
      </c>
      <c r="J172" s="662" t="s">
        <v>1896</v>
      </c>
      <c r="K172" s="662" t="s">
        <v>2979</v>
      </c>
      <c r="L172" s="663">
        <v>48.09</v>
      </c>
      <c r="M172" s="663">
        <v>48.09</v>
      </c>
      <c r="N172" s="662">
        <v>1</v>
      </c>
      <c r="O172" s="745">
        <v>0.5</v>
      </c>
      <c r="P172" s="663">
        <v>48.09</v>
      </c>
      <c r="Q172" s="678">
        <v>1</v>
      </c>
      <c r="R172" s="662">
        <v>1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7</v>
      </c>
      <c r="B173" s="662" t="s">
        <v>2285</v>
      </c>
      <c r="C173" s="662" t="s">
        <v>2531</v>
      </c>
      <c r="D173" s="743" t="s">
        <v>3734</v>
      </c>
      <c r="E173" s="744" t="s">
        <v>2565</v>
      </c>
      <c r="F173" s="662" t="s">
        <v>2529</v>
      </c>
      <c r="G173" s="662" t="s">
        <v>2688</v>
      </c>
      <c r="H173" s="662" t="s">
        <v>523</v>
      </c>
      <c r="I173" s="662" t="s">
        <v>2689</v>
      </c>
      <c r="J173" s="662" t="s">
        <v>2122</v>
      </c>
      <c r="K173" s="662" t="s">
        <v>2690</v>
      </c>
      <c r="L173" s="663">
        <v>27.28</v>
      </c>
      <c r="M173" s="663">
        <v>27.28</v>
      </c>
      <c r="N173" s="662">
        <v>1</v>
      </c>
      <c r="O173" s="745">
        <v>1</v>
      </c>
      <c r="P173" s="663">
        <v>27.28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7</v>
      </c>
      <c r="B174" s="662" t="s">
        <v>2285</v>
      </c>
      <c r="C174" s="662" t="s">
        <v>2531</v>
      </c>
      <c r="D174" s="743" t="s">
        <v>3734</v>
      </c>
      <c r="E174" s="744" t="s">
        <v>2567</v>
      </c>
      <c r="F174" s="662" t="s">
        <v>2529</v>
      </c>
      <c r="G174" s="662" t="s">
        <v>2966</v>
      </c>
      <c r="H174" s="662" t="s">
        <v>523</v>
      </c>
      <c r="I174" s="662" t="s">
        <v>2980</v>
      </c>
      <c r="J174" s="662" t="s">
        <v>2968</v>
      </c>
      <c r="K174" s="662" t="s">
        <v>2981</v>
      </c>
      <c r="L174" s="663">
        <v>170.52</v>
      </c>
      <c r="M174" s="663">
        <v>341.04</v>
      </c>
      <c r="N174" s="662">
        <v>2</v>
      </c>
      <c r="O174" s="745">
        <v>1</v>
      </c>
      <c r="P174" s="663">
        <v>341.04</v>
      </c>
      <c r="Q174" s="678">
        <v>1</v>
      </c>
      <c r="R174" s="662">
        <v>2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7</v>
      </c>
      <c r="B175" s="662" t="s">
        <v>2285</v>
      </c>
      <c r="C175" s="662" t="s">
        <v>2531</v>
      </c>
      <c r="D175" s="743" t="s">
        <v>3734</v>
      </c>
      <c r="E175" s="744" t="s">
        <v>2567</v>
      </c>
      <c r="F175" s="662" t="s">
        <v>2529</v>
      </c>
      <c r="G175" s="662" t="s">
        <v>2982</v>
      </c>
      <c r="H175" s="662" t="s">
        <v>523</v>
      </c>
      <c r="I175" s="662" t="s">
        <v>2983</v>
      </c>
      <c r="J175" s="662" t="s">
        <v>2984</v>
      </c>
      <c r="K175" s="662" t="s">
        <v>2985</v>
      </c>
      <c r="L175" s="663">
        <v>115.13</v>
      </c>
      <c r="M175" s="663">
        <v>115.13</v>
      </c>
      <c r="N175" s="662">
        <v>1</v>
      </c>
      <c r="O175" s="745">
        <v>1</v>
      </c>
      <c r="P175" s="663">
        <v>115.13</v>
      </c>
      <c r="Q175" s="678">
        <v>1</v>
      </c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7</v>
      </c>
      <c r="B176" s="662" t="s">
        <v>2285</v>
      </c>
      <c r="C176" s="662" t="s">
        <v>2531</v>
      </c>
      <c r="D176" s="743" t="s">
        <v>3734</v>
      </c>
      <c r="E176" s="744" t="s">
        <v>2567</v>
      </c>
      <c r="F176" s="662" t="s">
        <v>2529</v>
      </c>
      <c r="G176" s="662" t="s">
        <v>2624</v>
      </c>
      <c r="H176" s="662" t="s">
        <v>602</v>
      </c>
      <c r="I176" s="662" t="s">
        <v>2986</v>
      </c>
      <c r="J176" s="662" t="s">
        <v>727</v>
      </c>
      <c r="K176" s="662" t="s">
        <v>2987</v>
      </c>
      <c r="L176" s="663">
        <v>0</v>
      </c>
      <c r="M176" s="663">
        <v>0</v>
      </c>
      <c r="N176" s="662">
        <v>2</v>
      </c>
      <c r="O176" s="745">
        <v>1</v>
      </c>
      <c r="P176" s="663">
        <v>0</v>
      </c>
      <c r="Q176" s="678"/>
      <c r="R176" s="662">
        <v>2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7</v>
      </c>
      <c r="B177" s="662" t="s">
        <v>2285</v>
      </c>
      <c r="C177" s="662" t="s">
        <v>2531</v>
      </c>
      <c r="D177" s="743" t="s">
        <v>3734</v>
      </c>
      <c r="E177" s="744" t="s">
        <v>2567</v>
      </c>
      <c r="F177" s="662" t="s">
        <v>2529</v>
      </c>
      <c r="G177" s="662" t="s">
        <v>2988</v>
      </c>
      <c r="H177" s="662" t="s">
        <v>523</v>
      </c>
      <c r="I177" s="662" t="s">
        <v>764</v>
      </c>
      <c r="J177" s="662" t="s">
        <v>2989</v>
      </c>
      <c r="K177" s="662" t="s">
        <v>2990</v>
      </c>
      <c r="L177" s="663">
        <v>0</v>
      </c>
      <c r="M177" s="663">
        <v>0</v>
      </c>
      <c r="N177" s="662">
        <v>1</v>
      </c>
      <c r="O177" s="745">
        <v>1</v>
      </c>
      <c r="P177" s="663">
        <v>0</v>
      </c>
      <c r="Q177" s="678"/>
      <c r="R177" s="662">
        <v>1</v>
      </c>
      <c r="S177" s="678">
        <v>1</v>
      </c>
      <c r="T177" s="745">
        <v>1</v>
      </c>
      <c r="U177" s="701">
        <v>1</v>
      </c>
    </row>
    <row r="178" spans="1:21" ht="14.4" customHeight="1" x14ac:dyDescent="0.3">
      <c r="A178" s="661">
        <v>7</v>
      </c>
      <c r="B178" s="662" t="s">
        <v>2285</v>
      </c>
      <c r="C178" s="662" t="s">
        <v>2531</v>
      </c>
      <c r="D178" s="743" t="s">
        <v>3734</v>
      </c>
      <c r="E178" s="744" t="s">
        <v>2567</v>
      </c>
      <c r="F178" s="662" t="s">
        <v>2529</v>
      </c>
      <c r="G178" s="662" t="s">
        <v>2991</v>
      </c>
      <c r="H178" s="662" t="s">
        <v>523</v>
      </c>
      <c r="I178" s="662" t="s">
        <v>2992</v>
      </c>
      <c r="J178" s="662" t="s">
        <v>2993</v>
      </c>
      <c r="K178" s="662" t="s">
        <v>2994</v>
      </c>
      <c r="L178" s="663">
        <v>0</v>
      </c>
      <c r="M178" s="663">
        <v>0</v>
      </c>
      <c r="N178" s="662">
        <v>1</v>
      </c>
      <c r="O178" s="745">
        <v>1</v>
      </c>
      <c r="P178" s="663">
        <v>0</v>
      </c>
      <c r="Q178" s="678"/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7</v>
      </c>
      <c r="B179" s="662" t="s">
        <v>2285</v>
      </c>
      <c r="C179" s="662" t="s">
        <v>2531</v>
      </c>
      <c r="D179" s="743" t="s">
        <v>3734</v>
      </c>
      <c r="E179" s="744" t="s">
        <v>2568</v>
      </c>
      <c r="F179" s="662" t="s">
        <v>2529</v>
      </c>
      <c r="G179" s="662" t="s">
        <v>2995</v>
      </c>
      <c r="H179" s="662" t="s">
        <v>602</v>
      </c>
      <c r="I179" s="662" t="s">
        <v>2996</v>
      </c>
      <c r="J179" s="662" t="s">
        <v>2997</v>
      </c>
      <c r="K179" s="662" t="s">
        <v>2998</v>
      </c>
      <c r="L179" s="663">
        <v>229.38</v>
      </c>
      <c r="M179" s="663">
        <v>229.38</v>
      </c>
      <c r="N179" s="662">
        <v>1</v>
      </c>
      <c r="O179" s="745">
        <v>1</v>
      </c>
      <c r="P179" s="663">
        <v>229.38</v>
      </c>
      <c r="Q179" s="678">
        <v>1</v>
      </c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7</v>
      </c>
      <c r="B180" s="662" t="s">
        <v>2285</v>
      </c>
      <c r="C180" s="662" t="s">
        <v>2531</v>
      </c>
      <c r="D180" s="743" t="s">
        <v>3734</v>
      </c>
      <c r="E180" s="744" t="s">
        <v>2569</v>
      </c>
      <c r="F180" s="662" t="s">
        <v>2529</v>
      </c>
      <c r="G180" s="662" t="s">
        <v>2646</v>
      </c>
      <c r="H180" s="662" t="s">
        <v>602</v>
      </c>
      <c r="I180" s="662" t="s">
        <v>1985</v>
      </c>
      <c r="J180" s="662" t="s">
        <v>2426</v>
      </c>
      <c r="K180" s="662" t="s">
        <v>2423</v>
      </c>
      <c r="L180" s="663">
        <v>149.52000000000001</v>
      </c>
      <c r="M180" s="663">
        <v>149.52000000000001</v>
      </c>
      <c r="N180" s="662">
        <v>1</v>
      </c>
      <c r="O180" s="745">
        <v>1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7</v>
      </c>
      <c r="B181" s="662" t="s">
        <v>2285</v>
      </c>
      <c r="C181" s="662" t="s">
        <v>2531</v>
      </c>
      <c r="D181" s="743" t="s">
        <v>3734</v>
      </c>
      <c r="E181" s="744" t="s">
        <v>2572</v>
      </c>
      <c r="F181" s="662" t="s">
        <v>2529</v>
      </c>
      <c r="G181" s="662" t="s">
        <v>2960</v>
      </c>
      <c r="H181" s="662" t="s">
        <v>523</v>
      </c>
      <c r="I181" s="662" t="s">
        <v>2999</v>
      </c>
      <c r="J181" s="662" t="s">
        <v>3000</v>
      </c>
      <c r="K181" s="662" t="s">
        <v>1482</v>
      </c>
      <c r="L181" s="663">
        <v>0</v>
      </c>
      <c r="M181" s="663">
        <v>0</v>
      </c>
      <c r="N181" s="662">
        <v>2</v>
      </c>
      <c r="O181" s="745">
        <v>0.5</v>
      </c>
      <c r="P181" s="663">
        <v>0</v>
      </c>
      <c r="Q181" s="678"/>
      <c r="R181" s="662">
        <v>2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7</v>
      </c>
      <c r="B182" s="662" t="s">
        <v>2285</v>
      </c>
      <c r="C182" s="662" t="s">
        <v>2531</v>
      </c>
      <c r="D182" s="743" t="s">
        <v>3734</v>
      </c>
      <c r="E182" s="744" t="s">
        <v>2572</v>
      </c>
      <c r="F182" s="662" t="s">
        <v>2529</v>
      </c>
      <c r="G182" s="662" t="s">
        <v>3001</v>
      </c>
      <c r="H182" s="662" t="s">
        <v>602</v>
      </c>
      <c r="I182" s="662" t="s">
        <v>3002</v>
      </c>
      <c r="J182" s="662" t="s">
        <v>3003</v>
      </c>
      <c r="K182" s="662" t="s">
        <v>3004</v>
      </c>
      <c r="L182" s="663">
        <v>93.46</v>
      </c>
      <c r="M182" s="663">
        <v>93.46</v>
      </c>
      <c r="N182" s="662">
        <v>1</v>
      </c>
      <c r="O182" s="745">
        <v>0.5</v>
      </c>
      <c r="P182" s="663">
        <v>93.46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7</v>
      </c>
      <c r="B183" s="662" t="s">
        <v>2285</v>
      </c>
      <c r="C183" s="662" t="s">
        <v>2533</v>
      </c>
      <c r="D183" s="743" t="s">
        <v>3735</v>
      </c>
      <c r="E183" s="744" t="s">
        <v>2541</v>
      </c>
      <c r="F183" s="662" t="s">
        <v>2529</v>
      </c>
      <c r="G183" s="662" t="s">
        <v>3005</v>
      </c>
      <c r="H183" s="662" t="s">
        <v>523</v>
      </c>
      <c r="I183" s="662" t="s">
        <v>3006</v>
      </c>
      <c r="J183" s="662" t="s">
        <v>3007</v>
      </c>
      <c r="K183" s="662" t="s">
        <v>3008</v>
      </c>
      <c r="L183" s="663">
        <v>201.29</v>
      </c>
      <c r="M183" s="663">
        <v>201.29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7</v>
      </c>
      <c r="B184" s="662" t="s">
        <v>2285</v>
      </c>
      <c r="C184" s="662" t="s">
        <v>2533</v>
      </c>
      <c r="D184" s="743" t="s">
        <v>3735</v>
      </c>
      <c r="E184" s="744" t="s">
        <v>2543</v>
      </c>
      <c r="F184" s="662" t="s">
        <v>2529</v>
      </c>
      <c r="G184" s="662" t="s">
        <v>2781</v>
      </c>
      <c r="H184" s="662" t="s">
        <v>523</v>
      </c>
      <c r="I184" s="662" t="s">
        <v>2978</v>
      </c>
      <c r="J184" s="662" t="s">
        <v>1896</v>
      </c>
      <c r="K184" s="662" t="s">
        <v>2979</v>
      </c>
      <c r="L184" s="663">
        <v>48.09</v>
      </c>
      <c r="M184" s="663">
        <v>96.18</v>
      </c>
      <c r="N184" s="662">
        <v>2</v>
      </c>
      <c r="O184" s="745">
        <v>1</v>
      </c>
      <c r="P184" s="663">
        <v>96.18</v>
      </c>
      <c r="Q184" s="678">
        <v>1</v>
      </c>
      <c r="R184" s="662">
        <v>2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7</v>
      </c>
      <c r="B185" s="662" t="s">
        <v>2285</v>
      </c>
      <c r="C185" s="662" t="s">
        <v>2533</v>
      </c>
      <c r="D185" s="743" t="s">
        <v>3735</v>
      </c>
      <c r="E185" s="744" t="s">
        <v>2543</v>
      </c>
      <c r="F185" s="662" t="s">
        <v>2529</v>
      </c>
      <c r="G185" s="662" t="s">
        <v>2624</v>
      </c>
      <c r="H185" s="662" t="s">
        <v>523</v>
      </c>
      <c r="I185" s="662" t="s">
        <v>1458</v>
      </c>
      <c r="J185" s="662" t="s">
        <v>727</v>
      </c>
      <c r="K185" s="662" t="s">
        <v>2760</v>
      </c>
      <c r="L185" s="663">
        <v>36.54</v>
      </c>
      <c r="M185" s="663">
        <v>36.54</v>
      </c>
      <c r="N185" s="662">
        <v>1</v>
      </c>
      <c r="O185" s="745">
        <v>1</v>
      </c>
      <c r="P185" s="663">
        <v>36.54</v>
      </c>
      <c r="Q185" s="678">
        <v>1</v>
      </c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7</v>
      </c>
      <c r="B186" s="662" t="s">
        <v>2285</v>
      </c>
      <c r="C186" s="662" t="s">
        <v>2533</v>
      </c>
      <c r="D186" s="743" t="s">
        <v>3735</v>
      </c>
      <c r="E186" s="744" t="s">
        <v>2543</v>
      </c>
      <c r="F186" s="662" t="s">
        <v>2529</v>
      </c>
      <c r="G186" s="662" t="s">
        <v>2583</v>
      </c>
      <c r="H186" s="662" t="s">
        <v>523</v>
      </c>
      <c r="I186" s="662" t="s">
        <v>2671</v>
      </c>
      <c r="J186" s="662" t="s">
        <v>2672</v>
      </c>
      <c r="K186" s="662" t="s">
        <v>2673</v>
      </c>
      <c r="L186" s="663">
        <v>0</v>
      </c>
      <c r="M186" s="663">
        <v>0</v>
      </c>
      <c r="N186" s="662">
        <v>1</v>
      </c>
      <c r="O186" s="745">
        <v>1</v>
      </c>
      <c r="P186" s="663">
        <v>0</v>
      </c>
      <c r="Q186" s="678"/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7</v>
      </c>
      <c r="B187" s="662" t="s">
        <v>2285</v>
      </c>
      <c r="C187" s="662" t="s">
        <v>2533</v>
      </c>
      <c r="D187" s="743" t="s">
        <v>3735</v>
      </c>
      <c r="E187" s="744" t="s">
        <v>2543</v>
      </c>
      <c r="F187" s="662" t="s">
        <v>2529</v>
      </c>
      <c r="G187" s="662" t="s">
        <v>2807</v>
      </c>
      <c r="H187" s="662" t="s">
        <v>602</v>
      </c>
      <c r="I187" s="662" t="s">
        <v>3009</v>
      </c>
      <c r="J187" s="662" t="s">
        <v>3010</v>
      </c>
      <c r="K187" s="662" t="s">
        <v>2582</v>
      </c>
      <c r="L187" s="663">
        <v>48.27</v>
      </c>
      <c r="M187" s="663">
        <v>193.08</v>
      </c>
      <c r="N187" s="662">
        <v>4</v>
      </c>
      <c r="O187" s="745">
        <v>3</v>
      </c>
      <c r="P187" s="663">
        <v>193.08</v>
      </c>
      <c r="Q187" s="678">
        <v>1</v>
      </c>
      <c r="R187" s="662">
        <v>4</v>
      </c>
      <c r="S187" s="678">
        <v>1</v>
      </c>
      <c r="T187" s="745">
        <v>3</v>
      </c>
      <c r="U187" s="701">
        <v>1</v>
      </c>
    </row>
    <row r="188" spans="1:21" ht="14.4" customHeight="1" x14ac:dyDescent="0.3">
      <c r="A188" s="661">
        <v>7</v>
      </c>
      <c r="B188" s="662" t="s">
        <v>2285</v>
      </c>
      <c r="C188" s="662" t="s">
        <v>2533</v>
      </c>
      <c r="D188" s="743" t="s">
        <v>3735</v>
      </c>
      <c r="E188" s="744" t="s">
        <v>2544</v>
      </c>
      <c r="F188" s="662" t="s">
        <v>2529</v>
      </c>
      <c r="G188" s="662" t="s">
        <v>3011</v>
      </c>
      <c r="H188" s="662" t="s">
        <v>602</v>
      </c>
      <c r="I188" s="662" t="s">
        <v>3012</v>
      </c>
      <c r="J188" s="662" t="s">
        <v>3013</v>
      </c>
      <c r="K188" s="662" t="s">
        <v>3014</v>
      </c>
      <c r="L188" s="663">
        <v>1508.08</v>
      </c>
      <c r="M188" s="663">
        <v>15080.8</v>
      </c>
      <c r="N188" s="662">
        <v>10</v>
      </c>
      <c r="O188" s="745">
        <v>2</v>
      </c>
      <c r="P188" s="663">
        <v>15080.8</v>
      </c>
      <c r="Q188" s="678">
        <v>1</v>
      </c>
      <c r="R188" s="662">
        <v>10</v>
      </c>
      <c r="S188" s="678">
        <v>1</v>
      </c>
      <c r="T188" s="745">
        <v>2</v>
      </c>
      <c r="U188" s="701">
        <v>1</v>
      </c>
    </row>
    <row r="189" spans="1:21" ht="14.4" customHeight="1" x14ac:dyDescent="0.3">
      <c r="A189" s="661">
        <v>7</v>
      </c>
      <c r="B189" s="662" t="s">
        <v>2285</v>
      </c>
      <c r="C189" s="662" t="s">
        <v>2533</v>
      </c>
      <c r="D189" s="743" t="s">
        <v>3735</v>
      </c>
      <c r="E189" s="744" t="s">
        <v>2544</v>
      </c>
      <c r="F189" s="662" t="s">
        <v>2529</v>
      </c>
      <c r="G189" s="662" t="s">
        <v>3011</v>
      </c>
      <c r="H189" s="662" t="s">
        <v>523</v>
      </c>
      <c r="I189" s="662" t="s">
        <v>3015</v>
      </c>
      <c r="J189" s="662" t="s">
        <v>3016</v>
      </c>
      <c r="K189" s="662" t="s">
        <v>3017</v>
      </c>
      <c r="L189" s="663">
        <v>646.32000000000005</v>
      </c>
      <c r="M189" s="663">
        <v>3231.6000000000004</v>
      </c>
      <c r="N189" s="662">
        <v>5</v>
      </c>
      <c r="O189" s="745">
        <v>1</v>
      </c>
      <c r="P189" s="663">
        <v>3231.6000000000004</v>
      </c>
      <c r="Q189" s="678">
        <v>1</v>
      </c>
      <c r="R189" s="662">
        <v>5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7</v>
      </c>
      <c r="B190" s="662" t="s">
        <v>2285</v>
      </c>
      <c r="C190" s="662" t="s">
        <v>2533</v>
      </c>
      <c r="D190" s="743" t="s">
        <v>3735</v>
      </c>
      <c r="E190" s="744" t="s">
        <v>2544</v>
      </c>
      <c r="F190" s="662" t="s">
        <v>2529</v>
      </c>
      <c r="G190" s="662" t="s">
        <v>2606</v>
      </c>
      <c r="H190" s="662" t="s">
        <v>602</v>
      </c>
      <c r="I190" s="662" t="s">
        <v>3018</v>
      </c>
      <c r="J190" s="662" t="s">
        <v>2732</v>
      </c>
      <c r="K190" s="662" t="s">
        <v>901</v>
      </c>
      <c r="L190" s="663">
        <v>132</v>
      </c>
      <c r="M190" s="663">
        <v>264</v>
      </c>
      <c r="N190" s="662">
        <v>2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7</v>
      </c>
      <c r="B191" s="662" t="s">
        <v>2285</v>
      </c>
      <c r="C191" s="662" t="s">
        <v>2533</v>
      </c>
      <c r="D191" s="743" t="s">
        <v>3735</v>
      </c>
      <c r="E191" s="744" t="s">
        <v>2544</v>
      </c>
      <c r="F191" s="662" t="s">
        <v>2529</v>
      </c>
      <c r="G191" s="662" t="s">
        <v>3019</v>
      </c>
      <c r="H191" s="662" t="s">
        <v>602</v>
      </c>
      <c r="I191" s="662" t="s">
        <v>1632</v>
      </c>
      <c r="J191" s="662" t="s">
        <v>2485</v>
      </c>
      <c r="K191" s="662" t="s">
        <v>2486</v>
      </c>
      <c r="L191" s="663">
        <v>424.24</v>
      </c>
      <c r="M191" s="663">
        <v>848.48</v>
      </c>
      <c r="N191" s="662">
        <v>2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7</v>
      </c>
      <c r="B192" s="662" t="s">
        <v>2285</v>
      </c>
      <c r="C192" s="662" t="s">
        <v>2533</v>
      </c>
      <c r="D192" s="743" t="s">
        <v>3735</v>
      </c>
      <c r="E192" s="744" t="s">
        <v>2544</v>
      </c>
      <c r="F192" s="662" t="s">
        <v>2529</v>
      </c>
      <c r="G192" s="662" t="s">
        <v>3019</v>
      </c>
      <c r="H192" s="662" t="s">
        <v>602</v>
      </c>
      <c r="I192" s="662" t="s">
        <v>3020</v>
      </c>
      <c r="J192" s="662" t="s">
        <v>2485</v>
      </c>
      <c r="K192" s="662" t="s">
        <v>3021</v>
      </c>
      <c r="L192" s="663">
        <v>848.49</v>
      </c>
      <c r="M192" s="663">
        <v>3393.96</v>
      </c>
      <c r="N192" s="662">
        <v>4</v>
      </c>
      <c r="O192" s="745">
        <v>1.5</v>
      </c>
      <c r="P192" s="663">
        <v>848.49</v>
      </c>
      <c r="Q192" s="678">
        <v>0.25</v>
      </c>
      <c r="R192" s="662">
        <v>1</v>
      </c>
      <c r="S192" s="678">
        <v>0.25</v>
      </c>
      <c r="T192" s="745">
        <v>0.5</v>
      </c>
      <c r="U192" s="701">
        <v>0.33333333333333331</v>
      </c>
    </row>
    <row r="193" spans="1:21" ht="14.4" customHeight="1" x14ac:dyDescent="0.3">
      <c r="A193" s="661">
        <v>7</v>
      </c>
      <c r="B193" s="662" t="s">
        <v>2285</v>
      </c>
      <c r="C193" s="662" t="s">
        <v>2533</v>
      </c>
      <c r="D193" s="743" t="s">
        <v>3735</v>
      </c>
      <c r="E193" s="744" t="s">
        <v>2544</v>
      </c>
      <c r="F193" s="662" t="s">
        <v>2529</v>
      </c>
      <c r="G193" s="662" t="s">
        <v>2579</v>
      </c>
      <c r="H193" s="662" t="s">
        <v>523</v>
      </c>
      <c r="I193" s="662" t="s">
        <v>2658</v>
      </c>
      <c r="J193" s="662" t="s">
        <v>2659</v>
      </c>
      <c r="K193" s="662" t="s">
        <v>1788</v>
      </c>
      <c r="L193" s="663">
        <v>46.1</v>
      </c>
      <c r="M193" s="663">
        <v>46.1</v>
      </c>
      <c r="N193" s="662">
        <v>1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7</v>
      </c>
      <c r="B194" s="662" t="s">
        <v>2285</v>
      </c>
      <c r="C194" s="662" t="s">
        <v>2533</v>
      </c>
      <c r="D194" s="743" t="s">
        <v>3735</v>
      </c>
      <c r="E194" s="744" t="s">
        <v>2544</v>
      </c>
      <c r="F194" s="662" t="s">
        <v>2529</v>
      </c>
      <c r="G194" s="662" t="s">
        <v>3022</v>
      </c>
      <c r="H194" s="662" t="s">
        <v>523</v>
      </c>
      <c r="I194" s="662" t="s">
        <v>3023</v>
      </c>
      <c r="J194" s="662" t="s">
        <v>3024</v>
      </c>
      <c r="K194" s="662" t="s">
        <v>3025</v>
      </c>
      <c r="L194" s="663">
        <v>90.6</v>
      </c>
      <c r="M194" s="663">
        <v>181.2</v>
      </c>
      <c r="N194" s="662">
        <v>2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7</v>
      </c>
      <c r="B195" s="662" t="s">
        <v>2285</v>
      </c>
      <c r="C195" s="662" t="s">
        <v>2533</v>
      </c>
      <c r="D195" s="743" t="s">
        <v>3735</v>
      </c>
      <c r="E195" s="744" t="s">
        <v>2544</v>
      </c>
      <c r="F195" s="662" t="s">
        <v>2529</v>
      </c>
      <c r="G195" s="662" t="s">
        <v>2624</v>
      </c>
      <c r="H195" s="662" t="s">
        <v>602</v>
      </c>
      <c r="I195" s="662" t="s">
        <v>2625</v>
      </c>
      <c r="J195" s="662" t="s">
        <v>727</v>
      </c>
      <c r="K195" s="662" t="s">
        <v>2626</v>
      </c>
      <c r="L195" s="663">
        <v>36.54</v>
      </c>
      <c r="M195" s="663">
        <v>73.08</v>
      </c>
      <c r="N195" s="662">
        <v>2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7</v>
      </c>
      <c r="B196" s="662" t="s">
        <v>2285</v>
      </c>
      <c r="C196" s="662" t="s">
        <v>2533</v>
      </c>
      <c r="D196" s="743" t="s">
        <v>3735</v>
      </c>
      <c r="E196" s="744" t="s">
        <v>2544</v>
      </c>
      <c r="F196" s="662" t="s">
        <v>2529</v>
      </c>
      <c r="G196" s="662" t="s">
        <v>3026</v>
      </c>
      <c r="H196" s="662" t="s">
        <v>523</v>
      </c>
      <c r="I196" s="662" t="s">
        <v>3027</v>
      </c>
      <c r="J196" s="662" t="s">
        <v>3028</v>
      </c>
      <c r="K196" s="662" t="s">
        <v>3029</v>
      </c>
      <c r="L196" s="663">
        <v>2146.12</v>
      </c>
      <c r="M196" s="663">
        <v>8584.48</v>
      </c>
      <c r="N196" s="662">
        <v>4</v>
      </c>
      <c r="O196" s="745">
        <v>1</v>
      </c>
      <c r="P196" s="663">
        <v>8584.48</v>
      </c>
      <c r="Q196" s="678">
        <v>1</v>
      </c>
      <c r="R196" s="662">
        <v>4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7</v>
      </c>
      <c r="B197" s="662" t="s">
        <v>2285</v>
      </c>
      <c r="C197" s="662" t="s">
        <v>2533</v>
      </c>
      <c r="D197" s="743" t="s">
        <v>3735</v>
      </c>
      <c r="E197" s="744" t="s">
        <v>2544</v>
      </c>
      <c r="F197" s="662" t="s">
        <v>2529</v>
      </c>
      <c r="G197" s="662" t="s">
        <v>3030</v>
      </c>
      <c r="H197" s="662" t="s">
        <v>523</v>
      </c>
      <c r="I197" s="662" t="s">
        <v>3031</v>
      </c>
      <c r="J197" s="662" t="s">
        <v>3032</v>
      </c>
      <c r="K197" s="662" t="s">
        <v>3033</v>
      </c>
      <c r="L197" s="663">
        <v>0</v>
      </c>
      <c r="M197" s="663">
        <v>0</v>
      </c>
      <c r="N197" s="662">
        <v>3</v>
      </c>
      <c r="O197" s="745">
        <v>1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7</v>
      </c>
      <c r="B198" s="662" t="s">
        <v>2285</v>
      </c>
      <c r="C198" s="662" t="s">
        <v>2533</v>
      </c>
      <c r="D198" s="743" t="s">
        <v>3735</v>
      </c>
      <c r="E198" s="744" t="s">
        <v>2544</v>
      </c>
      <c r="F198" s="662" t="s">
        <v>2529</v>
      </c>
      <c r="G198" s="662" t="s">
        <v>2724</v>
      </c>
      <c r="H198" s="662" t="s">
        <v>523</v>
      </c>
      <c r="I198" s="662" t="s">
        <v>3034</v>
      </c>
      <c r="J198" s="662" t="s">
        <v>3035</v>
      </c>
      <c r="K198" s="662" t="s">
        <v>3036</v>
      </c>
      <c r="L198" s="663">
        <v>187.92</v>
      </c>
      <c r="M198" s="663">
        <v>375.84</v>
      </c>
      <c r="N198" s="662">
        <v>2</v>
      </c>
      <c r="O198" s="745">
        <v>1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7</v>
      </c>
      <c r="B199" s="662" t="s">
        <v>2285</v>
      </c>
      <c r="C199" s="662" t="s">
        <v>2533</v>
      </c>
      <c r="D199" s="743" t="s">
        <v>3735</v>
      </c>
      <c r="E199" s="744" t="s">
        <v>2544</v>
      </c>
      <c r="F199" s="662" t="s">
        <v>2529</v>
      </c>
      <c r="G199" s="662" t="s">
        <v>2724</v>
      </c>
      <c r="H199" s="662" t="s">
        <v>602</v>
      </c>
      <c r="I199" s="662" t="s">
        <v>2941</v>
      </c>
      <c r="J199" s="662" t="s">
        <v>2942</v>
      </c>
      <c r="K199" s="662" t="s">
        <v>2943</v>
      </c>
      <c r="L199" s="663">
        <v>140.94999999999999</v>
      </c>
      <c r="M199" s="663">
        <v>1973.3</v>
      </c>
      <c r="N199" s="662">
        <v>14</v>
      </c>
      <c r="O199" s="745">
        <v>1.5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7</v>
      </c>
      <c r="B200" s="662" t="s">
        <v>2285</v>
      </c>
      <c r="C200" s="662" t="s">
        <v>2533</v>
      </c>
      <c r="D200" s="743" t="s">
        <v>3735</v>
      </c>
      <c r="E200" s="744" t="s">
        <v>2544</v>
      </c>
      <c r="F200" s="662" t="s">
        <v>2529</v>
      </c>
      <c r="G200" s="662" t="s">
        <v>2724</v>
      </c>
      <c r="H200" s="662" t="s">
        <v>602</v>
      </c>
      <c r="I200" s="662" t="s">
        <v>2725</v>
      </c>
      <c r="J200" s="662" t="s">
        <v>2726</v>
      </c>
      <c r="K200" s="662" t="s">
        <v>793</v>
      </c>
      <c r="L200" s="663">
        <v>187.92</v>
      </c>
      <c r="M200" s="663">
        <v>1127.52</v>
      </c>
      <c r="N200" s="662">
        <v>6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7</v>
      </c>
      <c r="B201" s="662" t="s">
        <v>2285</v>
      </c>
      <c r="C201" s="662" t="s">
        <v>2533</v>
      </c>
      <c r="D201" s="743" t="s">
        <v>3735</v>
      </c>
      <c r="E201" s="744" t="s">
        <v>2544</v>
      </c>
      <c r="F201" s="662" t="s">
        <v>2529</v>
      </c>
      <c r="G201" s="662" t="s">
        <v>2639</v>
      </c>
      <c r="H201" s="662" t="s">
        <v>523</v>
      </c>
      <c r="I201" s="662" t="s">
        <v>2640</v>
      </c>
      <c r="J201" s="662" t="s">
        <v>2641</v>
      </c>
      <c r="K201" s="662" t="s">
        <v>954</v>
      </c>
      <c r="L201" s="663">
        <v>50.32</v>
      </c>
      <c r="M201" s="663">
        <v>150.96</v>
      </c>
      <c r="N201" s="662">
        <v>3</v>
      </c>
      <c r="O201" s="745">
        <v>1</v>
      </c>
      <c r="P201" s="663">
        <v>150.96</v>
      </c>
      <c r="Q201" s="678">
        <v>1</v>
      </c>
      <c r="R201" s="662">
        <v>3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7</v>
      </c>
      <c r="B202" s="662" t="s">
        <v>2285</v>
      </c>
      <c r="C202" s="662" t="s">
        <v>2533</v>
      </c>
      <c r="D202" s="743" t="s">
        <v>3735</v>
      </c>
      <c r="E202" s="744" t="s">
        <v>2544</v>
      </c>
      <c r="F202" s="662" t="s">
        <v>2529</v>
      </c>
      <c r="G202" s="662" t="s">
        <v>2639</v>
      </c>
      <c r="H202" s="662" t="s">
        <v>523</v>
      </c>
      <c r="I202" s="662" t="s">
        <v>3037</v>
      </c>
      <c r="J202" s="662" t="s">
        <v>3038</v>
      </c>
      <c r="K202" s="662" t="s">
        <v>954</v>
      </c>
      <c r="L202" s="663">
        <v>50.32</v>
      </c>
      <c r="M202" s="663">
        <v>50.32</v>
      </c>
      <c r="N202" s="662">
        <v>1</v>
      </c>
      <c r="O202" s="745">
        <v>1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7</v>
      </c>
      <c r="B203" s="662" t="s">
        <v>2285</v>
      </c>
      <c r="C203" s="662" t="s">
        <v>2533</v>
      </c>
      <c r="D203" s="743" t="s">
        <v>3735</v>
      </c>
      <c r="E203" s="744" t="s">
        <v>2544</v>
      </c>
      <c r="F203" s="662" t="s">
        <v>2529</v>
      </c>
      <c r="G203" s="662" t="s">
        <v>2947</v>
      </c>
      <c r="H203" s="662" t="s">
        <v>523</v>
      </c>
      <c r="I203" s="662" t="s">
        <v>2948</v>
      </c>
      <c r="J203" s="662" t="s">
        <v>2949</v>
      </c>
      <c r="K203" s="662" t="s">
        <v>2950</v>
      </c>
      <c r="L203" s="663">
        <v>75.349999999999994</v>
      </c>
      <c r="M203" s="663">
        <v>75.349999999999994</v>
      </c>
      <c r="N203" s="662">
        <v>1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7</v>
      </c>
      <c r="B204" s="662" t="s">
        <v>2285</v>
      </c>
      <c r="C204" s="662" t="s">
        <v>2533</v>
      </c>
      <c r="D204" s="743" t="s">
        <v>3735</v>
      </c>
      <c r="E204" s="744" t="s">
        <v>2544</v>
      </c>
      <c r="F204" s="662" t="s">
        <v>2529</v>
      </c>
      <c r="G204" s="662" t="s">
        <v>3039</v>
      </c>
      <c r="H204" s="662" t="s">
        <v>523</v>
      </c>
      <c r="I204" s="662" t="s">
        <v>3040</v>
      </c>
      <c r="J204" s="662" t="s">
        <v>3041</v>
      </c>
      <c r="K204" s="662" t="s">
        <v>3042</v>
      </c>
      <c r="L204" s="663">
        <v>177.82</v>
      </c>
      <c r="M204" s="663">
        <v>711.28</v>
      </c>
      <c r="N204" s="662">
        <v>4</v>
      </c>
      <c r="O204" s="745">
        <v>0.5</v>
      </c>
      <c r="P204" s="663">
        <v>711.28</v>
      </c>
      <c r="Q204" s="678">
        <v>1</v>
      </c>
      <c r="R204" s="662">
        <v>4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7</v>
      </c>
      <c r="B205" s="662" t="s">
        <v>2285</v>
      </c>
      <c r="C205" s="662" t="s">
        <v>2533</v>
      </c>
      <c r="D205" s="743" t="s">
        <v>3735</v>
      </c>
      <c r="E205" s="744" t="s">
        <v>2545</v>
      </c>
      <c r="F205" s="662" t="s">
        <v>2529</v>
      </c>
      <c r="G205" s="662" t="s">
        <v>3043</v>
      </c>
      <c r="H205" s="662" t="s">
        <v>523</v>
      </c>
      <c r="I205" s="662" t="s">
        <v>3044</v>
      </c>
      <c r="J205" s="662" t="s">
        <v>3045</v>
      </c>
      <c r="K205" s="662" t="s">
        <v>3046</v>
      </c>
      <c r="L205" s="663">
        <v>61.44</v>
      </c>
      <c r="M205" s="663">
        <v>61.44</v>
      </c>
      <c r="N205" s="662">
        <v>1</v>
      </c>
      <c r="O205" s="745">
        <v>1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7</v>
      </c>
      <c r="B206" s="662" t="s">
        <v>2285</v>
      </c>
      <c r="C206" s="662" t="s">
        <v>2533</v>
      </c>
      <c r="D206" s="743" t="s">
        <v>3735</v>
      </c>
      <c r="E206" s="744" t="s">
        <v>2545</v>
      </c>
      <c r="F206" s="662" t="s">
        <v>2529</v>
      </c>
      <c r="G206" s="662" t="s">
        <v>2624</v>
      </c>
      <c r="H206" s="662" t="s">
        <v>602</v>
      </c>
      <c r="I206" s="662" t="s">
        <v>2625</v>
      </c>
      <c r="J206" s="662" t="s">
        <v>727</v>
      </c>
      <c r="K206" s="662" t="s">
        <v>2626</v>
      </c>
      <c r="L206" s="663">
        <v>36.54</v>
      </c>
      <c r="M206" s="663">
        <v>36.54</v>
      </c>
      <c r="N206" s="662">
        <v>1</v>
      </c>
      <c r="O206" s="745">
        <v>1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7</v>
      </c>
      <c r="B207" s="662" t="s">
        <v>2285</v>
      </c>
      <c r="C207" s="662" t="s">
        <v>2533</v>
      </c>
      <c r="D207" s="743" t="s">
        <v>3735</v>
      </c>
      <c r="E207" s="744" t="s">
        <v>2546</v>
      </c>
      <c r="F207" s="662" t="s">
        <v>2529</v>
      </c>
      <c r="G207" s="662" t="s">
        <v>2909</v>
      </c>
      <c r="H207" s="662" t="s">
        <v>523</v>
      </c>
      <c r="I207" s="662" t="s">
        <v>3047</v>
      </c>
      <c r="J207" s="662" t="s">
        <v>2911</v>
      </c>
      <c r="K207" s="662" t="s">
        <v>3048</v>
      </c>
      <c r="L207" s="663">
        <v>24.35</v>
      </c>
      <c r="M207" s="663">
        <v>24.35</v>
      </c>
      <c r="N207" s="662">
        <v>1</v>
      </c>
      <c r="O207" s="745">
        <v>1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7</v>
      </c>
      <c r="B208" s="662" t="s">
        <v>2285</v>
      </c>
      <c r="C208" s="662" t="s">
        <v>2533</v>
      </c>
      <c r="D208" s="743" t="s">
        <v>3735</v>
      </c>
      <c r="E208" s="744" t="s">
        <v>2546</v>
      </c>
      <c r="F208" s="662" t="s">
        <v>2529</v>
      </c>
      <c r="G208" s="662" t="s">
        <v>2909</v>
      </c>
      <c r="H208" s="662" t="s">
        <v>523</v>
      </c>
      <c r="I208" s="662" t="s">
        <v>3049</v>
      </c>
      <c r="J208" s="662" t="s">
        <v>3050</v>
      </c>
      <c r="K208" s="662" t="s">
        <v>3051</v>
      </c>
      <c r="L208" s="663">
        <v>0</v>
      </c>
      <c r="M208" s="663">
        <v>0</v>
      </c>
      <c r="N208" s="662">
        <v>1</v>
      </c>
      <c r="O208" s="745">
        <v>0.5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7</v>
      </c>
      <c r="B209" s="662" t="s">
        <v>2285</v>
      </c>
      <c r="C209" s="662" t="s">
        <v>2533</v>
      </c>
      <c r="D209" s="743" t="s">
        <v>3735</v>
      </c>
      <c r="E209" s="744" t="s">
        <v>2546</v>
      </c>
      <c r="F209" s="662" t="s">
        <v>2529</v>
      </c>
      <c r="G209" s="662" t="s">
        <v>3011</v>
      </c>
      <c r="H209" s="662" t="s">
        <v>602</v>
      </c>
      <c r="I209" s="662" t="s">
        <v>3052</v>
      </c>
      <c r="J209" s="662" t="s">
        <v>3053</v>
      </c>
      <c r="K209" s="662" t="s">
        <v>3014</v>
      </c>
      <c r="L209" s="663">
        <v>754.04</v>
      </c>
      <c r="M209" s="663">
        <v>6032.32</v>
      </c>
      <c r="N209" s="662">
        <v>8</v>
      </c>
      <c r="O209" s="745">
        <v>3</v>
      </c>
      <c r="P209" s="663">
        <v>754.04</v>
      </c>
      <c r="Q209" s="678">
        <v>0.125</v>
      </c>
      <c r="R209" s="662">
        <v>1</v>
      </c>
      <c r="S209" s="678">
        <v>0.125</v>
      </c>
      <c r="T209" s="745">
        <v>1</v>
      </c>
      <c r="U209" s="701">
        <v>0.33333333333333331</v>
      </c>
    </row>
    <row r="210" spans="1:21" ht="14.4" customHeight="1" x14ac:dyDescent="0.3">
      <c r="A210" s="661">
        <v>7</v>
      </c>
      <c r="B210" s="662" t="s">
        <v>2285</v>
      </c>
      <c r="C210" s="662" t="s">
        <v>2533</v>
      </c>
      <c r="D210" s="743" t="s">
        <v>3735</v>
      </c>
      <c r="E210" s="744" t="s">
        <v>2546</v>
      </c>
      <c r="F210" s="662" t="s">
        <v>2529</v>
      </c>
      <c r="G210" s="662" t="s">
        <v>3011</v>
      </c>
      <c r="H210" s="662" t="s">
        <v>602</v>
      </c>
      <c r="I210" s="662" t="s">
        <v>3012</v>
      </c>
      <c r="J210" s="662" t="s">
        <v>3013</v>
      </c>
      <c r="K210" s="662" t="s">
        <v>3014</v>
      </c>
      <c r="L210" s="663">
        <v>1508.08</v>
      </c>
      <c r="M210" s="663">
        <v>18096.96</v>
      </c>
      <c r="N210" s="662">
        <v>12</v>
      </c>
      <c r="O210" s="745">
        <v>2</v>
      </c>
      <c r="P210" s="663">
        <v>18096.96</v>
      </c>
      <c r="Q210" s="678">
        <v>1</v>
      </c>
      <c r="R210" s="662">
        <v>12</v>
      </c>
      <c r="S210" s="678">
        <v>1</v>
      </c>
      <c r="T210" s="745">
        <v>2</v>
      </c>
      <c r="U210" s="701">
        <v>1</v>
      </c>
    </row>
    <row r="211" spans="1:21" ht="14.4" customHeight="1" x14ac:dyDescent="0.3">
      <c r="A211" s="661">
        <v>7</v>
      </c>
      <c r="B211" s="662" t="s">
        <v>2285</v>
      </c>
      <c r="C211" s="662" t="s">
        <v>2533</v>
      </c>
      <c r="D211" s="743" t="s">
        <v>3735</v>
      </c>
      <c r="E211" s="744" t="s">
        <v>2546</v>
      </c>
      <c r="F211" s="662" t="s">
        <v>2529</v>
      </c>
      <c r="G211" s="662" t="s">
        <v>2606</v>
      </c>
      <c r="H211" s="662" t="s">
        <v>602</v>
      </c>
      <c r="I211" s="662" t="s">
        <v>3054</v>
      </c>
      <c r="J211" s="662" t="s">
        <v>3055</v>
      </c>
      <c r="K211" s="662" t="s">
        <v>1689</v>
      </c>
      <c r="L211" s="663">
        <v>65.989999999999995</v>
      </c>
      <c r="M211" s="663">
        <v>131.97999999999999</v>
      </c>
      <c r="N211" s="662">
        <v>2</v>
      </c>
      <c r="O211" s="745">
        <v>1</v>
      </c>
      <c r="P211" s="663">
        <v>65.989999999999995</v>
      </c>
      <c r="Q211" s="678">
        <v>0.5</v>
      </c>
      <c r="R211" s="662">
        <v>1</v>
      </c>
      <c r="S211" s="678">
        <v>0.5</v>
      </c>
      <c r="T211" s="745">
        <v>0.5</v>
      </c>
      <c r="U211" s="701">
        <v>0.5</v>
      </c>
    </row>
    <row r="212" spans="1:21" ht="14.4" customHeight="1" x14ac:dyDescent="0.3">
      <c r="A212" s="661">
        <v>7</v>
      </c>
      <c r="B212" s="662" t="s">
        <v>2285</v>
      </c>
      <c r="C212" s="662" t="s">
        <v>2533</v>
      </c>
      <c r="D212" s="743" t="s">
        <v>3735</v>
      </c>
      <c r="E212" s="744" t="s">
        <v>2546</v>
      </c>
      <c r="F212" s="662" t="s">
        <v>2529</v>
      </c>
      <c r="G212" s="662" t="s">
        <v>2606</v>
      </c>
      <c r="H212" s="662" t="s">
        <v>602</v>
      </c>
      <c r="I212" s="662" t="s">
        <v>3054</v>
      </c>
      <c r="J212" s="662" t="s">
        <v>3055</v>
      </c>
      <c r="K212" s="662" t="s">
        <v>1689</v>
      </c>
      <c r="L212" s="663">
        <v>42.57</v>
      </c>
      <c r="M212" s="663">
        <v>340.56000000000006</v>
      </c>
      <c r="N212" s="662">
        <v>8</v>
      </c>
      <c r="O212" s="745">
        <v>2</v>
      </c>
      <c r="P212" s="663">
        <v>212.85000000000002</v>
      </c>
      <c r="Q212" s="678">
        <v>0.625</v>
      </c>
      <c r="R212" s="662">
        <v>5</v>
      </c>
      <c r="S212" s="678">
        <v>0.625</v>
      </c>
      <c r="T212" s="745">
        <v>1.5</v>
      </c>
      <c r="U212" s="701">
        <v>0.75</v>
      </c>
    </row>
    <row r="213" spans="1:21" ht="14.4" customHeight="1" x14ac:dyDescent="0.3">
      <c r="A213" s="661">
        <v>7</v>
      </c>
      <c r="B213" s="662" t="s">
        <v>2285</v>
      </c>
      <c r="C213" s="662" t="s">
        <v>2533</v>
      </c>
      <c r="D213" s="743" t="s">
        <v>3735</v>
      </c>
      <c r="E213" s="744" t="s">
        <v>2546</v>
      </c>
      <c r="F213" s="662" t="s">
        <v>2529</v>
      </c>
      <c r="G213" s="662" t="s">
        <v>2606</v>
      </c>
      <c r="H213" s="662" t="s">
        <v>523</v>
      </c>
      <c r="I213" s="662" t="s">
        <v>3056</v>
      </c>
      <c r="J213" s="662" t="s">
        <v>3055</v>
      </c>
      <c r="K213" s="662" t="s">
        <v>2810</v>
      </c>
      <c r="L213" s="663">
        <v>0</v>
      </c>
      <c r="M213" s="663">
        <v>0</v>
      </c>
      <c r="N213" s="662">
        <v>1</v>
      </c>
      <c r="O213" s="745">
        <v>1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7</v>
      </c>
      <c r="B214" s="662" t="s">
        <v>2285</v>
      </c>
      <c r="C214" s="662" t="s">
        <v>2533</v>
      </c>
      <c r="D214" s="743" t="s">
        <v>3735</v>
      </c>
      <c r="E214" s="744" t="s">
        <v>2546</v>
      </c>
      <c r="F214" s="662" t="s">
        <v>2529</v>
      </c>
      <c r="G214" s="662" t="s">
        <v>2610</v>
      </c>
      <c r="H214" s="662" t="s">
        <v>523</v>
      </c>
      <c r="I214" s="662" t="s">
        <v>2611</v>
      </c>
      <c r="J214" s="662" t="s">
        <v>2612</v>
      </c>
      <c r="K214" s="662" t="s">
        <v>2613</v>
      </c>
      <c r="L214" s="663">
        <v>24.68</v>
      </c>
      <c r="M214" s="663">
        <v>148.07999999999998</v>
      </c>
      <c r="N214" s="662">
        <v>6</v>
      </c>
      <c r="O214" s="745">
        <v>3</v>
      </c>
      <c r="P214" s="663">
        <v>24.68</v>
      </c>
      <c r="Q214" s="678">
        <v>0.16666666666666669</v>
      </c>
      <c r="R214" s="662">
        <v>1</v>
      </c>
      <c r="S214" s="678">
        <v>0.16666666666666666</v>
      </c>
      <c r="T214" s="745">
        <v>1</v>
      </c>
      <c r="U214" s="701">
        <v>0.33333333333333331</v>
      </c>
    </row>
    <row r="215" spans="1:21" ht="14.4" customHeight="1" x14ac:dyDescent="0.3">
      <c r="A215" s="661">
        <v>7</v>
      </c>
      <c r="B215" s="662" t="s">
        <v>2285</v>
      </c>
      <c r="C215" s="662" t="s">
        <v>2533</v>
      </c>
      <c r="D215" s="743" t="s">
        <v>3735</v>
      </c>
      <c r="E215" s="744" t="s">
        <v>2546</v>
      </c>
      <c r="F215" s="662" t="s">
        <v>2529</v>
      </c>
      <c r="G215" s="662" t="s">
        <v>3057</v>
      </c>
      <c r="H215" s="662" t="s">
        <v>523</v>
      </c>
      <c r="I215" s="662" t="s">
        <v>3058</v>
      </c>
      <c r="J215" s="662" t="s">
        <v>3059</v>
      </c>
      <c r="K215" s="662" t="s">
        <v>3060</v>
      </c>
      <c r="L215" s="663">
        <v>79.48</v>
      </c>
      <c r="M215" s="663">
        <v>79.48</v>
      </c>
      <c r="N215" s="662">
        <v>1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7</v>
      </c>
      <c r="B216" s="662" t="s">
        <v>2285</v>
      </c>
      <c r="C216" s="662" t="s">
        <v>2533</v>
      </c>
      <c r="D216" s="743" t="s">
        <v>3735</v>
      </c>
      <c r="E216" s="744" t="s">
        <v>2546</v>
      </c>
      <c r="F216" s="662" t="s">
        <v>2529</v>
      </c>
      <c r="G216" s="662" t="s">
        <v>3061</v>
      </c>
      <c r="H216" s="662" t="s">
        <v>523</v>
      </c>
      <c r="I216" s="662" t="s">
        <v>3062</v>
      </c>
      <c r="J216" s="662" t="s">
        <v>3063</v>
      </c>
      <c r="K216" s="662" t="s">
        <v>3064</v>
      </c>
      <c r="L216" s="663">
        <v>232.68</v>
      </c>
      <c r="M216" s="663">
        <v>2792.16</v>
      </c>
      <c r="N216" s="662">
        <v>12</v>
      </c>
      <c r="O216" s="745">
        <v>2</v>
      </c>
      <c r="P216" s="663">
        <v>2792.16</v>
      </c>
      <c r="Q216" s="678">
        <v>1</v>
      </c>
      <c r="R216" s="662">
        <v>12</v>
      </c>
      <c r="S216" s="678">
        <v>1</v>
      </c>
      <c r="T216" s="745">
        <v>2</v>
      </c>
      <c r="U216" s="701">
        <v>1</v>
      </c>
    </row>
    <row r="217" spans="1:21" ht="14.4" customHeight="1" x14ac:dyDescent="0.3">
      <c r="A217" s="661">
        <v>7</v>
      </c>
      <c r="B217" s="662" t="s">
        <v>2285</v>
      </c>
      <c r="C217" s="662" t="s">
        <v>2533</v>
      </c>
      <c r="D217" s="743" t="s">
        <v>3735</v>
      </c>
      <c r="E217" s="744" t="s">
        <v>2546</v>
      </c>
      <c r="F217" s="662" t="s">
        <v>2529</v>
      </c>
      <c r="G217" s="662" t="s">
        <v>3061</v>
      </c>
      <c r="H217" s="662" t="s">
        <v>523</v>
      </c>
      <c r="I217" s="662" t="s">
        <v>3065</v>
      </c>
      <c r="J217" s="662" t="s">
        <v>3066</v>
      </c>
      <c r="K217" s="662" t="s">
        <v>3067</v>
      </c>
      <c r="L217" s="663">
        <v>969.48</v>
      </c>
      <c r="M217" s="663">
        <v>5816.88</v>
      </c>
      <c r="N217" s="662">
        <v>6</v>
      </c>
      <c r="O217" s="745">
        <v>1</v>
      </c>
      <c r="P217" s="663">
        <v>5816.88</v>
      </c>
      <c r="Q217" s="678">
        <v>1</v>
      </c>
      <c r="R217" s="662">
        <v>6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7</v>
      </c>
      <c r="B218" s="662" t="s">
        <v>2285</v>
      </c>
      <c r="C218" s="662" t="s">
        <v>2533</v>
      </c>
      <c r="D218" s="743" t="s">
        <v>3735</v>
      </c>
      <c r="E218" s="744" t="s">
        <v>2546</v>
      </c>
      <c r="F218" s="662" t="s">
        <v>2529</v>
      </c>
      <c r="G218" s="662" t="s">
        <v>3061</v>
      </c>
      <c r="H218" s="662" t="s">
        <v>523</v>
      </c>
      <c r="I218" s="662" t="s">
        <v>3068</v>
      </c>
      <c r="J218" s="662" t="s">
        <v>3069</v>
      </c>
      <c r="K218" s="662" t="s">
        <v>3070</v>
      </c>
      <c r="L218" s="663">
        <v>1454.23</v>
      </c>
      <c r="M218" s="663">
        <v>4362.6900000000005</v>
      </c>
      <c r="N218" s="662">
        <v>3</v>
      </c>
      <c r="O218" s="745">
        <v>1</v>
      </c>
      <c r="P218" s="663">
        <v>4362.6900000000005</v>
      </c>
      <c r="Q218" s="678">
        <v>1</v>
      </c>
      <c r="R218" s="662">
        <v>3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7</v>
      </c>
      <c r="B219" s="662" t="s">
        <v>2285</v>
      </c>
      <c r="C219" s="662" t="s">
        <v>2533</v>
      </c>
      <c r="D219" s="743" t="s">
        <v>3735</v>
      </c>
      <c r="E219" s="744" t="s">
        <v>2546</v>
      </c>
      <c r="F219" s="662" t="s">
        <v>2529</v>
      </c>
      <c r="G219" s="662" t="s">
        <v>3061</v>
      </c>
      <c r="H219" s="662" t="s">
        <v>523</v>
      </c>
      <c r="I219" s="662" t="s">
        <v>3071</v>
      </c>
      <c r="J219" s="662" t="s">
        <v>3072</v>
      </c>
      <c r="K219" s="662" t="s">
        <v>3073</v>
      </c>
      <c r="L219" s="663">
        <v>484.75</v>
      </c>
      <c r="M219" s="663">
        <v>3878</v>
      </c>
      <c r="N219" s="662">
        <v>8</v>
      </c>
      <c r="O219" s="745">
        <v>5</v>
      </c>
      <c r="P219" s="663">
        <v>2908.5</v>
      </c>
      <c r="Q219" s="678">
        <v>0.75</v>
      </c>
      <c r="R219" s="662">
        <v>6</v>
      </c>
      <c r="S219" s="678">
        <v>0.75</v>
      </c>
      <c r="T219" s="745">
        <v>4</v>
      </c>
      <c r="U219" s="701">
        <v>0.8</v>
      </c>
    </row>
    <row r="220" spans="1:21" ht="14.4" customHeight="1" x14ac:dyDescent="0.3">
      <c r="A220" s="661">
        <v>7</v>
      </c>
      <c r="B220" s="662" t="s">
        <v>2285</v>
      </c>
      <c r="C220" s="662" t="s">
        <v>2533</v>
      </c>
      <c r="D220" s="743" t="s">
        <v>3735</v>
      </c>
      <c r="E220" s="744" t="s">
        <v>2546</v>
      </c>
      <c r="F220" s="662" t="s">
        <v>2529</v>
      </c>
      <c r="G220" s="662" t="s">
        <v>3061</v>
      </c>
      <c r="H220" s="662" t="s">
        <v>523</v>
      </c>
      <c r="I220" s="662" t="s">
        <v>3074</v>
      </c>
      <c r="J220" s="662" t="s">
        <v>3075</v>
      </c>
      <c r="K220" s="662" t="s">
        <v>3076</v>
      </c>
      <c r="L220" s="663">
        <v>969.48</v>
      </c>
      <c r="M220" s="663">
        <v>1938.96</v>
      </c>
      <c r="N220" s="662">
        <v>2</v>
      </c>
      <c r="O220" s="745">
        <v>1</v>
      </c>
      <c r="P220" s="663">
        <v>1938.96</v>
      </c>
      <c r="Q220" s="678">
        <v>1</v>
      </c>
      <c r="R220" s="662">
        <v>2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7</v>
      </c>
      <c r="B221" s="662" t="s">
        <v>2285</v>
      </c>
      <c r="C221" s="662" t="s">
        <v>2533</v>
      </c>
      <c r="D221" s="743" t="s">
        <v>3735</v>
      </c>
      <c r="E221" s="744" t="s">
        <v>2546</v>
      </c>
      <c r="F221" s="662" t="s">
        <v>2529</v>
      </c>
      <c r="G221" s="662" t="s">
        <v>3019</v>
      </c>
      <c r="H221" s="662" t="s">
        <v>602</v>
      </c>
      <c r="I221" s="662" t="s">
        <v>3077</v>
      </c>
      <c r="J221" s="662" t="s">
        <v>3078</v>
      </c>
      <c r="K221" s="662" t="s">
        <v>3079</v>
      </c>
      <c r="L221" s="663">
        <v>565.94000000000005</v>
      </c>
      <c r="M221" s="663">
        <v>5093.4600000000009</v>
      </c>
      <c r="N221" s="662">
        <v>9</v>
      </c>
      <c r="O221" s="745">
        <v>1.5</v>
      </c>
      <c r="P221" s="663">
        <v>2829.7000000000003</v>
      </c>
      <c r="Q221" s="678">
        <v>0.55555555555555547</v>
      </c>
      <c r="R221" s="662">
        <v>5</v>
      </c>
      <c r="S221" s="678">
        <v>0.55555555555555558</v>
      </c>
      <c r="T221" s="745">
        <v>0.5</v>
      </c>
      <c r="U221" s="701">
        <v>0.33333333333333331</v>
      </c>
    </row>
    <row r="222" spans="1:21" ht="14.4" customHeight="1" x14ac:dyDescent="0.3">
      <c r="A222" s="661">
        <v>7</v>
      </c>
      <c r="B222" s="662" t="s">
        <v>2285</v>
      </c>
      <c r="C222" s="662" t="s">
        <v>2533</v>
      </c>
      <c r="D222" s="743" t="s">
        <v>3735</v>
      </c>
      <c r="E222" s="744" t="s">
        <v>2546</v>
      </c>
      <c r="F222" s="662" t="s">
        <v>2529</v>
      </c>
      <c r="G222" s="662" t="s">
        <v>3019</v>
      </c>
      <c r="H222" s="662" t="s">
        <v>602</v>
      </c>
      <c r="I222" s="662" t="s">
        <v>1712</v>
      </c>
      <c r="J222" s="662" t="s">
        <v>2483</v>
      </c>
      <c r="K222" s="662" t="s">
        <v>2484</v>
      </c>
      <c r="L222" s="663">
        <v>107.42</v>
      </c>
      <c r="M222" s="663">
        <v>107.42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7</v>
      </c>
      <c r="B223" s="662" t="s">
        <v>2285</v>
      </c>
      <c r="C223" s="662" t="s">
        <v>2533</v>
      </c>
      <c r="D223" s="743" t="s">
        <v>3735</v>
      </c>
      <c r="E223" s="744" t="s">
        <v>2546</v>
      </c>
      <c r="F223" s="662" t="s">
        <v>2529</v>
      </c>
      <c r="G223" s="662" t="s">
        <v>3019</v>
      </c>
      <c r="H223" s="662" t="s">
        <v>602</v>
      </c>
      <c r="I223" s="662" t="s">
        <v>3080</v>
      </c>
      <c r="J223" s="662" t="s">
        <v>2483</v>
      </c>
      <c r="K223" s="662" t="s">
        <v>3081</v>
      </c>
      <c r="L223" s="663">
        <v>537.12</v>
      </c>
      <c r="M223" s="663">
        <v>1074.24</v>
      </c>
      <c r="N223" s="662">
        <v>2</v>
      </c>
      <c r="O223" s="745">
        <v>1.5</v>
      </c>
      <c r="P223" s="663">
        <v>537.12</v>
      </c>
      <c r="Q223" s="678">
        <v>0.5</v>
      </c>
      <c r="R223" s="662">
        <v>1</v>
      </c>
      <c r="S223" s="678">
        <v>0.5</v>
      </c>
      <c r="T223" s="745">
        <v>0.5</v>
      </c>
      <c r="U223" s="701">
        <v>0.33333333333333331</v>
      </c>
    </row>
    <row r="224" spans="1:21" ht="14.4" customHeight="1" x14ac:dyDescent="0.3">
      <c r="A224" s="661">
        <v>7</v>
      </c>
      <c r="B224" s="662" t="s">
        <v>2285</v>
      </c>
      <c r="C224" s="662" t="s">
        <v>2533</v>
      </c>
      <c r="D224" s="743" t="s">
        <v>3735</v>
      </c>
      <c r="E224" s="744" t="s">
        <v>2546</v>
      </c>
      <c r="F224" s="662" t="s">
        <v>2529</v>
      </c>
      <c r="G224" s="662" t="s">
        <v>3019</v>
      </c>
      <c r="H224" s="662" t="s">
        <v>602</v>
      </c>
      <c r="I224" s="662" t="s">
        <v>3020</v>
      </c>
      <c r="J224" s="662" t="s">
        <v>2485</v>
      </c>
      <c r="K224" s="662" t="s">
        <v>3021</v>
      </c>
      <c r="L224" s="663">
        <v>848.49</v>
      </c>
      <c r="M224" s="663">
        <v>4242.45</v>
      </c>
      <c r="N224" s="662">
        <v>5</v>
      </c>
      <c r="O224" s="745">
        <v>0.5</v>
      </c>
      <c r="P224" s="663">
        <v>4242.45</v>
      </c>
      <c r="Q224" s="678">
        <v>1</v>
      </c>
      <c r="R224" s="662">
        <v>5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7</v>
      </c>
      <c r="B225" s="662" t="s">
        <v>2285</v>
      </c>
      <c r="C225" s="662" t="s">
        <v>2533</v>
      </c>
      <c r="D225" s="743" t="s">
        <v>3735</v>
      </c>
      <c r="E225" s="744" t="s">
        <v>2546</v>
      </c>
      <c r="F225" s="662" t="s">
        <v>2529</v>
      </c>
      <c r="G225" s="662" t="s">
        <v>3019</v>
      </c>
      <c r="H225" s="662" t="s">
        <v>523</v>
      </c>
      <c r="I225" s="662" t="s">
        <v>3082</v>
      </c>
      <c r="J225" s="662" t="s">
        <v>2483</v>
      </c>
      <c r="K225" s="662" t="s">
        <v>3083</v>
      </c>
      <c r="L225" s="663">
        <v>0</v>
      </c>
      <c r="M225" s="663">
        <v>0</v>
      </c>
      <c r="N225" s="662">
        <v>1</v>
      </c>
      <c r="O225" s="745">
        <v>0.5</v>
      </c>
      <c r="P225" s="663">
        <v>0</v>
      </c>
      <c r="Q225" s="678"/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7</v>
      </c>
      <c r="B226" s="662" t="s">
        <v>2285</v>
      </c>
      <c r="C226" s="662" t="s">
        <v>2533</v>
      </c>
      <c r="D226" s="743" t="s">
        <v>3735</v>
      </c>
      <c r="E226" s="744" t="s">
        <v>2546</v>
      </c>
      <c r="F226" s="662" t="s">
        <v>2529</v>
      </c>
      <c r="G226" s="662" t="s">
        <v>2893</v>
      </c>
      <c r="H226" s="662" t="s">
        <v>523</v>
      </c>
      <c r="I226" s="662" t="s">
        <v>2894</v>
      </c>
      <c r="J226" s="662" t="s">
        <v>2895</v>
      </c>
      <c r="K226" s="662" t="s">
        <v>2896</v>
      </c>
      <c r="L226" s="663">
        <v>0</v>
      </c>
      <c r="M226" s="663">
        <v>0</v>
      </c>
      <c r="N226" s="662">
        <v>6</v>
      </c>
      <c r="O226" s="745">
        <v>2.5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7</v>
      </c>
      <c r="B227" s="662" t="s">
        <v>2285</v>
      </c>
      <c r="C227" s="662" t="s">
        <v>2533</v>
      </c>
      <c r="D227" s="743" t="s">
        <v>3735</v>
      </c>
      <c r="E227" s="744" t="s">
        <v>2546</v>
      </c>
      <c r="F227" s="662" t="s">
        <v>2529</v>
      </c>
      <c r="G227" s="662" t="s">
        <v>2652</v>
      </c>
      <c r="H227" s="662" t="s">
        <v>523</v>
      </c>
      <c r="I227" s="662" t="s">
        <v>3084</v>
      </c>
      <c r="J227" s="662" t="s">
        <v>2657</v>
      </c>
      <c r="K227" s="662" t="s">
        <v>3085</v>
      </c>
      <c r="L227" s="663">
        <v>79.64</v>
      </c>
      <c r="M227" s="663">
        <v>79.64</v>
      </c>
      <c r="N227" s="662">
        <v>1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7</v>
      </c>
      <c r="B228" s="662" t="s">
        <v>2285</v>
      </c>
      <c r="C228" s="662" t="s">
        <v>2533</v>
      </c>
      <c r="D228" s="743" t="s">
        <v>3735</v>
      </c>
      <c r="E228" s="744" t="s">
        <v>2546</v>
      </c>
      <c r="F228" s="662" t="s">
        <v>2529</v>
      </c>
      <c r="G228" s="662" t="s">
        <v>3086</v>
      </c>
      <c r="H228" s="662" t="s">
        <v>523</v>
      </c>
      <c r="I228" s="662" t="s">
        <v>3087</v>
      </c>
      <c r="J228" s="662" t="s">
        <v>3088</v>
      </c>
      <c r="K228" s="662" t="s">
        <v>3089</v>
      </c>
      <c r="L228" s="663">
        <v>838.65</v>
      </c>
      <c r="M228" s="663">
        <v>2515.9499999999998</v>
      </c>
      <c r="N228" s="662">
        <v>3</v>
      </c>
      <c r="O228" s="745">
        <v>1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7</v>
      </c>
      <c r="B229" s="662" t="s">
        <v>2285</v>
      </c>
      <c r="C229" s="662" t="s">
        <v>2533</v>
      </c>
      <c r="D229" s="743" t="s">
        <v>3735</v>
      </c>
      <c r="E229" s="744" t="s">
        <v>2546</v>
      </c>
      <c r="F229" s="662" t="s">
        <v>2529</v>
      </c>
      <c r="G229" s="662" t="s">
        <v>3086</v>
      </c>
      <c r="H229" s="662" t="s">
        <v>523</v>
      </c>
      <c r="I229" s="662" t="s">
        <v>3090</v>
      </c>
      <c r="J229" s="662" t="s">
        <v>3091</v>
      </c>
      <c r="K229" s="662" t="s">
        <v>3092</v>
      </c>
      <c r="L229" s="663">
        <v>454.27</v>
      </c>
      <c r="M229" s="663">
        <v>1362.81</v>
      </c>
      <c r="N229" s="662">
        <v>3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7</v>
      </c>
      <c r="B230" s="662" t="s">
        <v>2285</v>
      </c>
      <c r="C230" s="662" t="s">
        <v>2533</v>
      </c>
      <c r="D230" s="743" t="s">
        <v>3735</v>
      </c>
      <c r="E230" s="744" t="s">
        <v>2546</v>
      </c>
      <c r="F230" s="662" t="s">
        <v>2529</v>
      </c>
      <c r="G230" s="662" t="s">
        <v>3086</v>
      </c>
      <c r="H230" s="662" t="s">
        <v>523</v>
      </c>
      <c r="I230" s="662" t="s">
        <v>3093</v>
      </c>
      <c r="J230" s="662" t="s">
        <v>3094</v>
      </c>
      <c r="K230" s="662" t="s">
        <v>3095</v>
      </c>
      <c r="L230" s="663">
        <v>4714.62</v>
      </c>
      <c r="M230" s="663">
        <v>14143.86</v>
      </c>
      <c r="N230" s="662">
        <v>3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7</v>
      </c>
      <c r="B231" s="662" t="s">
        <v>2285</v>
      </c>
      <c r="C231" s="662" t="s">
        <v>2533</v>
      </c>
      <c r="D231" s="743" t="s">
        <v>3735</v>
      </c>
      <c r="E231" s="744" t="s">
        <v>2546</v>
      </c>
      <c r="F231" s="662" t="s">
        <v>2529</v>
      </c>
      <c r="G231" s="662" t="s">
        <v>3096</v>
      </c>
      <c r="H231" s="662" t="s">
        <v>523</v>
      </c>
      <c r="I231" s="662" t="s">
        <v>3097</v>
      </c>
      <c r="J231" s="662" t="s">
        <v>3098</v>
      </c>
      <c r="K231" s="662" t="s">
        <v>916</v>
      </c>
      <c r="L231" s="663">
        <v>0</v>
      </c>
      <c r="M231" s="663">
        <v>0</v>
      </c>
      <c r="N231" s="662">
        <v>1</v>
      </c>
      <c r="O231" s="745">
        <v>1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7</v>
      </c>
      <c r="B232" s="662" t="s">
        <v>2285</v>
      </c>
      <c r="C232" s="662" t="s">
        <v>2533</v>
      </c>
      <c r="D232" s="743" t="s">
        <v>3735</v>
      </c>
      <c r="E232" s="744" t="s">
        <v>2546</v>
      </c>
      <c r="F232" s="662" t="s">
        <v>2529</v>
      </c>
      <c r="G232" s="662" t="s">
        <v>3099</v>
      </c>
      <c r="H232" s="662" t="s">
        <v>523</v>
      </c>
      <c r="I232" s="662" t="s">
        <v>3100</v>
      </c>
      <c r="J232" s="662" t="s">
        <v>3101</v>
      </c>
      <c r="K232" s="662" t="s">
        <v>2723</v>
      </c>
      <c r="L232" s="663">
        <v>37.369999999999997</v>
      </c>
      <c r="M232" s="663">
        <v>224.21999999999997</v>
      </c>
      <c r="N232" s="662">
        <v>6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7</v>
      </c>
      <c r="B233" s="662" t="s">
        <v>2285</v>
      </c>
      <c r="C233" s="662" t="s">
        <v>2533</v>
      </c>
      <c r="D233" s="743" t="s">
        <v>3735</v>
      </c>
      <c r="E233" s="744" t="s">
        <v>2546</v>
      </c>
      <c r="F233" s="662" t="s">
        <v>2529</v>
      </c>
      <c r="G233" s="662" t="s">
        <v>3102</v>
      </c>
      <c r="H233" s="662" t="s">
        <v>602</v>
      </c>
      <c r="I233" s="662" t="s">
        <v>3103</v>
      </c>
      <c r="J233" s="662" t="s">
        <v>3104</v>
      </c>
      <c r="K233" s="662" t="s">
        <v>3105</v>
      </c>
      <c r="L233" s="663">
        <v>0</v>
      </c>
      <c r="M233" s="663">
        <v>0</v>
      </c>
      <c r="N233" s="662">
        <v>3</v>
      </c>
      <c r="O233" s="745">
        <v>1</v>
      </c>
      <c r="P233" s="663">
        <v>0</v>
      </c>
      <c r="Q233" s="678"/>
      <c r="R233" s="662">
        <v>3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7</v>
      </c>
      <c r="B234" s="662" t="s">
        <v>2285</v>
      </c>
      <c r="C234" s="662" t="s">
        <v>2533</v>
      </c>
      <c r="D234" s="743" t="s">
        <v>3735</v>
      </c>
      <c r="E234" s="744" t="s">
        <v>2546</v>
      </c>
      <c r="F234" s="662" t="s">
        <v>2529</v>
      </c>
      <c r="G234" s="662" t="s">
        <v>3102</v>
      </c>
      <c r="H234" s="662" t="s">
        <v>602</v>
      </c>
      <c r="I234" s="662" t="s">
        <v>3106</v>
      </c>
      <c r="J234" s="662" t="s">
        <v>3104</v>
      </c>
      <c r="K234" s="662" t="s">
        <v>3107</v>
      </c>
      <c r="L234" s="663">
        <v>55.37</v>
      </c>
      <c r="M234" s="663">
        <v>55.37</v>
      </c>
      <c r="N234" s="662">
        <v>1</v>
      </c>
      <c r="O234" s="745">
        <v>1</v>
      </c>
      <c r="P234" s="663">
        <v>55.37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7</v>
      </c>
      <c r="B235" s="662" t="s">
        <v>2285</v>
      </c>
      <c r="C235" s="662" t="s">
        <v>2533</v>
      </c>
      <c r="D235" s="743" t="s">
        <v>3735</v>
      </c>
      <c r="E235" s="744" t="s">
        <v>2546</v>
      </c>
      <c r="F235" s="662" t="s">
        <v>2529</v>
      </c>
      <c r="G235" s="662" t="s">
        <v>3108</v>
      </c>
      <c r="H235" s="662" t="s">
        <v>523</v>
      </c>
      <c r="I235" s="662" t="s">
        <v>3109</v>
      </c>
      <c r="J235" s="662" t="s">
        <v>3110</v>
      </c>
      <c r="K235" s="662" t="s">
        <v>3111</v>
      </c>
      <c r="L235" s="663">
        <v>48.72</v>
      </c>
      <c r="M235" s="663">
        <v>97.44</v>
      </c>
      <c r="N235" s="662">
        <v>2</v>
      </c>
      <c r="O235" s="745">
        <v>1</v>
      </c>
      <c r="P235" s="663">
        <v>97.44</v>
      </c>
      <c r="Q235" s="678">
        <v>1</v>
      </c>
      <c r="R235" s="662">
        <v>2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7</v>
      </c>
      <c r="B236" s="662" t="s">
        <v>2285</v>
      </c>
      <c r="C236" s="662" t="s">
        <v>2533</v>
      </c>
      <c r="D236" s="743" t="s">
        <v>3735</v>
      </c>
      <c r="E236" s="744" t="s">
        <v>2546</v>
      </c>
      <c r="F236" s="662" t="s">
        <v>2529</v>
      </c>
      <c r="G236" s="662" t="s">
        <v>3112</v>
      </c>
      <c r="H236" s="662" t="s">
        <v>523</v>
      </c>
      <c r="I236" s="662" t="s">
        <v>864</v>
      </c>
      <c r="J236" s="662" t="s">
        <v>3113</v>
      </c>
      <c r="K236" s="662" t="s">
        <v>3114</v>
      </c>
      <c r="L236" s="663">
        <v>53.57</v>
      </c>
      <c r="M236" s="663">
        <v>53.57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7</v>
      </c>
      <c r="B237" s="662" t="s">
        <v>2285</v>
      </c>
      <c r="C237" s="662" t="s">
        <v>2533</v>
      </c>
      <c r="D237" s="743" t="s">
        <v>3735</v>
      </c>
      <c r="E237" s="744" t="s">
        <v>2546</v>
      </c>
      <c r="F237" s="662" t="s">
        <v>2529</v>
      </c>
      <c r="G237" s="662" t="s">
        <v>3115</v>
      </c>
      <c r="H237" s="662" t="s">
        <v>523</v>
      </c>
      <c r="I237" s="662" t="s">
        <v>3116</v>
      </c>
      <c r="J237" s="662" t="s">
        <v>3117</v>
      </c>
      <c r="K237" s="662" t="s">
        <v>3118</v>
      </c>
      <c r="L237" s="663">
        <v>155.24</v>
      </c>
      <c r="M237" s="663">
        <v>155.24</v>
      </c>
      <c r="N237" s="662">
        <v>1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7</v>
      </c>
      <c r="B238" s="662" t="s">
        <v>2285</v>
      </c>
      <c r="C238" s="662" t="s">
        <v>2533</v>
      </c>
      <c r="D238" s="743" t="s">
        <v>3735</v>
      </c>
      <c r="E238" s="744" t="s">
        <v>2546</v>
      </c>
      <c r="F238" s="662" t="s">
        <v>2529</v>
      </c>
      <c r="G238" s="662" t="s">
        <v>2624</v>
      </c>
      <c r="H238" s="662" t="s">
        <v>602</v>
      </c>
      <c r="I238" s="662" t="s">
        <v>3119</v>
      </c>
      <c r="J238" s="662" t="s">
        <v>727</v>
      </c>
      <c r="K238" s="662" t="s">
        <v>3120</v>
      </c>
      <c r="L238" s="663">
        <v>18.260000000000002</v>
      </c>
      <c r="M238" s="663">
        <v>18.260000000000002</v>
      </c>
      <c r="N238" s="662">
        <v>1</v>
      </c>
      <c r="O238" s="745">
        <v>1</v>
      </c>
      <c r="P238" s="663">
        <v>18.260000000000002</v>
      </c>
      <c r="Q238" s="678">
        <v>1</v>
      </c>
      <c r="R238" s="662">
        <v>1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7</v>
      </c>
      <c r="B239" s="662" t="s">
        <v>2285</v>
      </c>
      <c r="C239" s="662" t="s">
        <v>2533</v>
      </c>
      <c r="D239" s="743" t="s">
        <v>3735</v>
      </c>
      <c r="E239" s="744" t="s">
        <v>2546</v>
      </c>
      <c r="F239" s="662" t="s">
        <v>2529</v>
      </c>
      <c r="G239" s="662" t="s">
        <v>2624</v>
      </c>
      <c r="H239" s="662" t="s">
        <v>602</v>
      </c>
      <c r="I239" s="662" t="s">
        <v>2625</v>
      </c>
      <c r="J239" s="662" t="s">
        <v>727</v>
      </c>
      <c r="K239" s="662" t="s">
        <v>2626</v>
      </c>
      <c r="L239" s="663">
        <v>36.54</v>
      </c>
      <c r="M239" s="663">
        <v>36.54</v>
      </c>
      <c r="N239" s="662">
        <v>1</v>
      </c>
      <c r="O239" s="745">
        <v>0.5</v>
      </c>
      <c r="P239" s="663">
        <v>36.54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7</v>
      </c>
      <c r="B240" s="662" t="s">
        <v>2285</v>
      </c>
      <c r="C240" s="662" t="s">
        <v>2533</v>
      </c>
      <c r="D240" s="743" t="s">
        <v>3735</v>
      </c>
      <c r="E240" s="744" t="s">
        <v>2546</v>
      </c>
      <c r="F240" s="662" t="s">
        <v>2529</v>
      </c>
      <c r="G240" s="662" t="s">
        <v>2583</v>
      </c>
      <c r="H240" s="662" t="s">
        <v>523</v>
      </c>
      <c r="I240" s="662" t="s">
        <v>737</v>
      </c>
      <c r="J240" s="662" t="s">
        <v>738</v>
      </c>
      <c r="K240" s="662" t="s">
        <v>739</v>
      </c>
      <c r="L240" s="663">
        <v>93.71</v>
      </c>
      <c r="M240" s="663">
        <v>187.42</v>
      </c>
      <c r="N240" s="662">
        <v>2</v>
      </c>
      <c r="O240" s="745">
        <v>1</v>
      </c>
      <c r="P240" s="663">
        <v>187.42</v>
      </c>
      <c r="Q240" s="678">
        <v>1</v>
      </c>
      <c r="R240" s="662">
        <v>2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7</v>
      </c>
      <c r="B241" s="662" t="s">
        <v>2285</v>
      </c>
      <c r="C241" s="662" t="s">
        <v>2533</v>
      </c>
      <c r="D241" s="743" t="s">
        <v>3735</v>
      </c>
      <c r="E241" s="744" t="s">
        <v>2546</v>
      </c>
      <c r="F241" s="662" t="s">
        <v>2529</v>
      </c>
      <c r="G241" s="662" t="s">
        <v>2583</v>
      </c>
      <c r="H241" s="662" t="s">
        <v>523</v>
      </c>
      <c r="I241" s="662" t="s">
        <v>2671</v>
      </c>
      <c r="J241" s="662" t="s">
        <v>2672</v>
      </c>
      <c r="K241" s="662" t="s">
        <v>2673</v>
      </c>
      <c r="L241" s="663">
        <v>0</v>
      </c>
      <c r="M241" s="663">
        <v>0</v>
      </c>
      <c r="N241" s="662">
        <v>1</v>
      </c>
      <c r="O241" s="745"/>
      <c r="P241" s="663"/>
      <c r="Q241" s="678"/>
      <c r="R241" s="662"/>
      <c r="S241" s="678">
        <v>0</v>
      </c>
      <c r="T241" s="745"/>
      <c r="U241" s="701"/>
    </row>
    <row r="242" spans="1:21" ht="14.4" customHeight="1" x14ac:dyDescent="0.3">
      <c r="A242" s="661">
        <v>7</v>
      </c>
      <c r="B242" s="662" t="s">
        <v>2285</v>
      </c>
      <c r="C242" s="662" t="s">
        <v>2533</v>
      </c>
      <c r="D242" s="743" t="s">
        <v>3735</v>
      </c>
      <c r="E242" s="744" t="s">
        <v>2546</v>
      </c>
      <c r="F242" s="662" t="s">
        <v>2529</v>
      </c>
      <c r="G242" s="662" t="s">
        <v>3121</v>
      </c>
      <c r="H242" s="662" t="s">
        <v>523</v>
      </c>
      <c r="I242" s="662" t="s">
        <v>3122</v>
      </c>
      <c r="J242" s="662" t="s">
        <v>3123</v>
      </c>
      <c r="K242" s="662" t="s">
        <v>3124</v>
      </c>
      <c r="L242" s="663">
        <v>454.27</v>
      </c>
      <c r="M242" s="663">
        <v>4088.43</v>
      </c>
      <c r="N242" s="662">
        <v>9</v>
      </c>
      <c r="O242" s="745">
        <v>1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7</v>
      </c>
      <c r="B243" s="662" t="s">
        <v>2285</v>
      </c>
      <c r="C243" s="662" t="s">
        <v>2533</v>
      </c>
      <c r="D243" s="743" t="s">
        <v>3735</v>
      </c>
      <c r="E243" s="744" t="s">
        <v>2546</v>
      </c>
      <c r="F243" s="662" t="s">
        <v>2529</v>
      </c>
      <c r="G243" s="662" t="s">
        <v>3121</v>
      </c>
      <c r="H243" s="662" t="s">
        <v>523</v>
      </c>
      <c r="I243" s="662" t="s">
        <v>3125</v>
      </c>
      <c r="J243" s="662" t="s">
        <v>3123</v>
      </c>
      <c r="K243" s="662" t="s">
        <v>3126</v>
      </c>
      <c r="L243" s="663">
        <v>908.53</v>
      </c>
      <c r="M243" s="663">
        <v>29072.959999999999</v>
      </c>
      <c r="N243" s="662">
        <v>32</v>
      </c>
      <c r="O243" s="745">
        <v>2</v>
      </c>
      <c r="P243" s="663">
        <v>908.53</v>
      </c>
      <c r="Q243" s="678">
        <v>3.125E-2</v>
      </c>
      <c r="R243" s="662">
        <v>1</v>
      </c>
      <c r="S243" s="678">
        <v>3.125E-2</v>
      </c>
      <c r="T243" s="745">
        <v>1</v>
      </c>
      <c r="U243" s="701">
        <v>0.5</v>
      </c>
    </row>
    <row r="244" spans="1:21" ht="14.4" customHeight="1" x14ac:dyDescent="0.3">
      <c r="A244" s="661">
        <v>7</v>
      </c>
      <c r="B244" s="662" t="s">
        <v>2285</v>
      </c>
      <c r="C244" s="662" t="s">
        <v>2533</v>
      </c>
      <c r="D244" s="743" t="s">
        <v>3735</v>
      </c>
      <c r="E244" s="744" t="s">
        <v>2546</v>
      </c>
      <c r="F244" s="662" t="s">
        <v>2529</v>
      </c>
      <c r="G244" s="662" t="s">
        <v>3121</v>
      </c>
      <c r="H244" s="662" t="s">
        <v>523</v>
      </c>
      <c r="I244" s="662" t="s">
        <v>3127</v>
      </c>
      <c r="J244" s="662" t="s">
        <v>3128</v>
      </c>
      <c r="K244" s="662" t="s">
        <v>3129</v>
      </c>
      <c r="L244" s="663">
        <v>291.85000000000002</v>
      </c>
      <c r="M244" s="663">
        <v>2626.65</v>
      </c>
      <c r="N244" s="662">
        <v>9</v>
      </c>
      <c r="O244" s="745">
        <v>1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7</v>
      </c>
      <c r="B245" s="662" t="s">
        <v>2285</v>
      </c>
      <c r="C245" s="662" t="s">
        <v>2533</v>
      </c>
      <c r="D245" s="743" t="s">
        <v>3735</v>
      </c>
      <c r="E245" s="744" t="s">
        <v>2546</v>
      </c>
      <c r="F245" s="662" t="s">
        <v>2529</v>
      </c>
      <c r="G245" s="662" t="s">
        <v>3121</v>
      </c>
      <c r="H245" s="662" t="s">
        <v>523</v>
      </c>
      <c r="I245" s="662" t="s">
        <v>3130</v>
      </c>
      <c r="J245" s="662" t="s">
        <v>3128</v>
      </c>
      <c r="K245" s="662" t="s">
        <v>3131</v>
      </c>
      <c r="L245" s="663">
        <v>583.70000000000005</v>
      </c>
      <c r="M245" s="663">
        <v>1751.1000000000001</v>
      </c>
      <c r="N245" s="662">
        <v>3</v>
      </c>
      <c r="O245" s="745">
        <v>1</v>
      </c>
      <c r="P245" s="663">
        <v>1751.1000000000001</v>
      </c>
      <c r="Q245" s="678">
        <v>1</v>
      </c>
      <c r="R245" s="662">
        <v>3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7</v>
      </c>
      <c r="B246" s="662" t="s">
        <v>2285</v>
      </c>
      <c r="C246" s="662" t="s">
        <v>2533</v>
      </c>
      <c r="D246" s="743" t="s">
        <v>3735</v>
      </c>
      <c r="E246" s="744" t="s">
        <v>2546</v>
      </c>
      <c r="F246" s="662" t="s">
        <v>2529</v>
      </c>
      <c r="G246" s="662" t="s">
        <v>3121</v>
      </c>
      <c r="H246" s="662" t="s">
        <v>523</v>
      </c>
      <c r="I246" s="662" t="s">
        <v>3132</v>
      </c>
      <c r="J246" s="662" t="s">
        <v>3133</v>
      </c>
      <c r="K246" s="662" t="s">
        <v>3134</v>
      </c>
      <c r="L246" s="663">
        <v>838.65</v>
      </c>
      <c r="M246" s="663">
        <v>7547.8499999999995</v>
      </c>
      <c r="N246" s="662">
        <v>9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7</v>
      </c>
      <c r="B247" s="662" t="s">
        <v>2285</v>
      </c>
      <c r="C247" s="662" t="s">
        <v>2533</v>
      </c>
      <c r="D247" s="743" t="s">
        <v>3735</v>
      </c>
      <c r="E247" s="744" t="s">
        <v>2546</v>
      </c>
      <c r="F247" s="662" t="s">
        <v>2529</v>
      </c>
      <c r="G247" s="662" t="s">
        <v>3121</v>
      </c>
      <c r="H247" s="662" t="s">
        <v>523</v>
      </c>
      <c r="I247" s="662" t="s">
        <v>3135</v>
      </c>
      <c r="J247" s="662" t="s">
        <v>3133</v>
      </c>
      <c r="K247" s="662" t="s">
        <v>3136</v>
      </c>
      <c r="L247" s="663">
        <v>1677.3</v>
      </c>
      <c r="M247" s="663">
        <v>8386.5</v>
      </c>
      <c r="N247" s="662">
        <v>5</v>
      </c>
      <c r="O247" s="745">
        <v>1</v>
      </c>
      <c r="P247" s="663">
        <v>3354.6</v>
      </c>
      <c r="Q247" s="678">
        <v>0.39999999999999997</v>
      </c>
      <c r="R247" s="662">
        <v>2</v>
      </c>
      <c r="S247" s="678">
        <v>0.4</v>
      </c>
      <c r="T247" s="745">
        <v>1</v>
      </c>
      <c r="U247" s="701">
        <v>1</v>
      </c>
    </row>
    <row r="248" spans="1:21" ht="14.4" customHeight="1" x14ac:dyDescent="0.3">
      <c r="A248" s="661">
        <v>7</v>
      </c>
      <c r="B248" s="662" t="s">
        <v>2285</v>
      </c>
      <c r="C248" s="662" t="s">
        <v>2533</v>
      </c>
      <c r="D248" s="743" t="s">
        <v>3735</v>
      </c>
      <c r="E248" s="744" t="s">
        <v>2546</v>
      </c>
      <c r="F248" s="662" t="s">
        <v>2529</v>
      </c>
      <c r="G248" s="662" t="s">
        <v>3121</v>
      </c>
      <c r="H248" s="662" t="s">
        <v>523</v>
      </c>
      <c r="I248" s="662" t="s">
        <v>3137</v>
      </c>
      <c r="J248" s="662" t="s">
        <v>3138</v>
      </c>
      <c r="K248" s="662" t="s">
        <v>3131</v>
      </c>
      <c r="L248" s="663">
        <v>583.70000000000005</v>
      </c>
      <c r="M248" s="663">
        <v>4085.9000000000005</v>
      </c>
      <c r="N248" s="662">
        <v>7</v>
      </c>
      <c r="O248" s="745">
        <v>2</v>
      </c>
      <c r="P248" s="663">
        <v>2334.8000000000002</v>
      </c>
      <c r="Q248" s="678">
        <v>0.5714285714285714</v>
      </c>
      <c r="R248" s="662">
        <v>4</v>
      </c>
      <c r="S248" s="678">
        <v>0.5714285714285714</v>
      </c>
      <c r="T248" s="745">
        <v>1</v>
      </c>
      <c r="U248" s="701">
        <v>0.5</v>
      </c>
    </row>
    <row r="249" spans="1:21" ht="14.4" customHeight="1" x14ac:dyDescent="0.3">
      <c r="A249" s="661">
        <v>7</v>
      </c>
      <c r="B249" s="662" t="s">
        <v>2285</v>
      </c>
      <c r="C249" s="662" t="s">
        <v>2533</v>
      </c>
      <c r="D249" s="743" t="s">
        <v>3735</v>
      </c>
      <c r="E249" s="744" t="s">
        <v>2546</v>
      </c>
      <c r="F249" s="662" t="s">
        <v>2529</v>
      </c>
      <c r="G249" s="662" t="s">
        <v>3121</v>
      </c>
      <c r="H249" s="662" t="s">
        <v>523</v>
      </c>
      <c r="I249" s="662" t="s">
        <v>3139</v>
      </c>
      <c r="J249" s="662" t="s">
        <v>3140</v>
      </c>
      <c r="K249" s="662" t="s">
        <v>3126</v>
      </c>
      <c r="L249" s="663">
        <v>908.53</v>
      </c>
      <c r="M249" s="663">
        <v>4542.6499999999996</v>
      </c>
      <c r="N249" s="662">
        <v>5</v>
      </c>
      <c r="O249" s="745">
        <v>2</v>
      </c>
      <c r="P249" s="663">
        <v>4542.6499999999996</v>
      </c>
      <c r="Q249" s="678">
        <v>1</v>
      </c>
      <c r="R249" s="662">
        <v>5</v>
      </c>
      <c r="S249" s="678">
        <v>1</v>
      </c>
      <c r="T249" s="745">
        <v>2</v>
      </c>
      <c r="U249" s="701">
        <v>1</v>
      </c>
    </row>
    <row r="250" spans="1:21" ht="14.4" customHeight="1" x14ac:dyDescent="0.3">
      <c r="A250" s="661">
        <v>7</v>
      </c>
      <c r="B250" s="662" t="s">
        <v>2285</v>
      </c>
      <c r="C250" s="662" t="s">
        <v>2533</v>
      </c>
      <c r="D250" s="743" t="s">
        <v>3735</v>
      </c>
      <c r="E250" s="744" t="s">
        <v>2546</v>
      </c>
      <c r="F250" s="662" t="s">
        <v>2529</v>
      </c>
      <c r="G250" s="662" t="s">
        <v>3121</v>
      </c>
      <c r="H250" s="662" t="s">
        <v>523</v>
      </c>
      <c r="I250" s="662" t="s">
        <v>3141</v>
      </c>
      <c r="J250" s="662" t="s">
        <v>3138</v>
      </c>
      <c r="K250" s="662" t="s">
        <v>3142</v>
      </c>
      <c r="L250" s="663">
        <v>0</v>
      </c>
      <c r="M250" s="663">
        <v>0</v>
      </c>
      <c r="N250" s="662">
        <v>1</v>
      </c>
      <c r="O250" s="745">
        <v>1</v>
      </c>
      <c r="P250" s="663">
        <v>0</v>
      </c>
      <c r="Q250" s="678"/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7</v>
      </c>
      <c r="B251" s="662" t="s">
        <v>2285</v>
      </c>
      <c r="C251" s="662" t="s">
        <v>2533</v>
      </c>
      <c r="D251" s="743" t="s">
        <v>3735</v>
      </c>
      <c r="E251" s="744" t="s">
        <v>2546</v>
      </c>
      <c r="F251" s="662" t="s">
        <v>2529</v>
      </c>
      <c r="G251" s="662" t="s">
        <v>3121</v>
      </c>
      <c r="H251" s="662" t="s">
        <v>523</v>
      </c>
      <c r="I251" s="662" t="s">
        <v>3143</v>
      </c>
      <c r="J251" s="662" t="s">
        <v>3144</v>
      </c>
      <c r="K251" s="662" t="s">
        <v>3145</v>
      </c>
      <c r="L251" s="663">
        <v>0</v>
      </c>
      <c r="M251" s="663">
        <v>0</v>
      </c>
      <c r="N251" s="662">
        <v>1</v>
      </c>
      <c r="O251" s="745">
        <v>1</v>
      </c>
      <c r="P251" s="663">
        <v>0</v>
      </c>
      <c r="Q251" s="678"/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7</v>
      </c>
      <c r="B252" s="662" t="s">
        <v>2285</v>
      </c>
      <c r="C252" s="662" t="s">
        <v>2533</v>
      </c>
      <c r="D252" s="743" t="s">
        <v>3735</v>
      </c>
      <c r="E252" s="744" t="s">
        <v>2546</v>
      </c>
      <c r="F252" s="662" t="s">
        <v>2529</v>
      </c>
      <c r="G252" s="662" t="s">
        <v>3026</v>
      </c>
      <c r="H252" s="662" t="s">
        <v>523</v>
      </c>
      <c r="I252" s="662" t="s">
        <v>3027</v>
      </c>
      <c r="J252" s="662" t="s">
        <v>3028</v>
      </c>
      <c r="K252" s="662" t="s">
        <v>3029</v>
      </c>
      <c r="L252" s="663">
        <v>2146.12</v>
      </c>
      <c r="M252" s="663">
        <v>2146.12</v>
      </c>
      <c r="N252" s="662">
        <v>1</v>
      </c>
      <c r="O252" s="745">
        <v>1</v>
      </c>
      <c r="P252" s="663">
        <v>2146.12</v>
      </c>
      <c r="Q252" s="678">
        <v>1</v>
      </c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7</v>
      </c>
      <c r="B253" s="662" t="s">
        <v>2285</v>
      </c>
      <c r="C253" s="662" t="s">
        <v>2533</v>
      </c>
      <c r="D253" s="743" t="s">
        <v>3735</v>
      </c>
      <c r="E253" s="744" t="s">
        <v>2546</v>
      </c>
      <c r="F253" s="662" t="s">
        <v>2529</v>
      </c>
      <c r="G253" s="662" t="s">
        <v>3026</v>
      </c>
      <c r="H253" s="662" t="s">
        <v>523</v>
      </c>
      <c r="I253" s="662" t="s">
        <v>3146</v>
      </c>
      <c r="J253" s="662" t="s">
        <v>3147</v>
      </c>
      <c r="K253" s="662" t="s">
        <v>3029</v>
      </c>
      <c r="L253" s="663">
        <v>3690.52</v>
      </c>
      <c r="M253" s="663">
        <v>11071.56</v>
      </c>
      <c r="N253" s="662">
        <v>3</v>
      </c>
      <c r="O253" s="745">
        <v>1</v>
      </c>
      <c r="P253" s="663">
        <v>11071.56</v>
      </c>
      <c r="Q253" s="678">
        <v>1</v>
      </c>
      <c r="R253" s="662">
        <v>3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7</v>
      </c>
      <c r="B254" s="662" t="s">
        <v>2285</v>
      </c>
      <c r="C254" s="662" t="s">
        <v>2533</v>
      </c>
      <c r="D254" s="743" t="s">
        <v>3735</v>
      </c>
      <c r="E254" s="744" t="s">
        <v>2546</v>
      </c>
      <c r="F254" s="662" t="s">
        <v>2529</v>
      </c>
      <c r="G254" s="662" t="s">
        <v>2631</v>
      </c>
      <c r="H254" s="662" t="s">
        <v>523</v>
      </c>
      <c r="I254" s="662" t="s">
        <v>2632</v>
      </c>
      <c r="J254" s="662" t="s">
        <v>2633</v>
      </c>
      <c r="K254" s="662" t="s">
        <v>2634</v>
      </c>
      <c r="L254" s="663">
        <v>99.11</v>
      </c>
      <c r="M254" s="663">
        <v>99.11</v>
      </c>
      <c r="N254" s="662">
        <v>1</v>
      </c>
      <c r="O254" s="745">
        <v>1</v>
      </c>
      <c r="P254" s="663">
        <v>99.11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7</v>
      </c>
      <c r="B255" s="662" t="s">
        <v>2285</v>
      </c>
      <c r="C255" s="662" t="s">
        <v>2533</v>
      </c>
      <c r="D255" s="743" t="s">
        <v>3735</v>
      </c>
      <c r="E255" s="744" t="s">
        <v>2546</v>
      </c>
      <c r="F255" s="662" t="s">
        <v>2529</v>
      </c>
      <c r="G255" s="662" t="s">
        <v>3148</v>
      </c>
      <c r="H255" s="662" t="s">
        <v>523</v>
      </c>
      <c r="I255" s="662" t="s">
        <v>3149</v>
      </c>
      <c r="J255" s="662" t="s">
        <v>3150</v>
      </c>
      <c r="K255" s="662" t="s">
        <v>3151</v>
      </c>
      <c r="L255" s="663">
        <v>298.94</v>
      </c>
      <c r="M255" s="663">
        <v>298.94</v>
      </c>
      <c r="N255" s="662">
        <v>1</v>
      </c>
      <c r="O255" s="745">
        <v>0.5</v>
      </c>
      <c r="P255" s="663">
        <v>298.94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7</v>
      </c>
      <c r="B256" s="662" t="s">
        <v>2285</v>
      </c>
      <c r="C256" s="662" t="s">
        <v>2533</v>
      </c>
      <c r="D256" s="743" t="s">
        <v>3735</v>
      </c>
      <c r="E256" s="744" t="s">
        <v>2546</v>
      </c>
      <c r="F256" s="662" t="s">
        <v>2529</v>
      </c>
      <c r="G256" s="662" t="s">
        <v>3148</v>
      </c>
      <c r="H256" s="662" t="s">
        <v>523</v>
      </c>
      <c r="I256" s="662" t="s">
        <v>3152</v>
      </c>
      <c r="J256" s="662" t="s">
        <v>3150</v>
      </c>
      <c r="K256" s="662" t="s">
        <v>3153</v>
      </c>
      <c r="L256" s="663">
        <v>1195.75</v>
      </c>
      <c r="M256" s="663">
        <v>8370.25</v>
      </c>
      <c r="N256" s="662">
        <v>7</v>
      </c>
      <c r="O256" s="745">
        <v>2</v>
      </c>
      <c r="P256" s="663">
        <v>4783</v>
      </c>
      <c r="Q256" s="678">
        <v>0.5714285714285714</v>
      </c>
      <c r="R256" s="662">
        <v>4</v>
      </c>
      <c r="S256" s="678">
        <v>0.5714285714285714</v>
      </c>
      <c r="T256" s="745">
        <v>1</v>
      </c>
      <c r="U256" s="701">
        <v>0.5</v>
      </c>
    </row>
    <row r="257" spans="1:21" ht="14.4" customHeight="1" x14ac:dyDescent="0.3">
      <c r="A257" s="661">
        <v>7</v>
      </c>
      <c r="B257" s="662" t="s">
        <v>2285</v>
      </c>
      <c r="C257" s="662" t="s">
        <v>2533</v>
      </c>
      <c r="D257" s="743" t="s">
        <v>3735</v>
      </c>
      <c r="E257" s="744" t="s">
        <v>2546</v>
      </c>
      <c r="F257" s="662" t="s">
        <v>2529</v>
      </c>
      <c r="G257" s="662" t="s">
        <v>3148</v>
      </c>
      <c r="H257" s="662" t="s">
        <v>523</v>
      </c>
      <c r="I257" s="662" t="s">
        <v>3154</v>
      </c>
      <c r="J257" s="662" t="s">
        <v>3150</v>
      </c>
      <c r="K257" s="662" t="s">
        <v>3155</v>
      </c>
      <c r="L257" s="663">
        <v>0</v>
      </c>
      <c r="M257" s="663">
        <v>0</v>
      </c>
      <c r="N257" s="662">
        <v>1</v>
      </c>
      <c r="O257" s="745">
        <v>1</v>
      </c>
      <c r="P257" s="663">
        <v>0</v>
      </c>
      <c r="Q257" s="678"/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7</v>
      </c>
      <c r="B258" s="662" t="s">
        <v>2285</v>
      </c>
      <c r="C258" s="662" t="s">
        <v>2533</v>
      </c>
      <c r="D258" s="743" t="s">
        <v>3735</v>
      </c>
      <c r="E258" s="744" t="s">
        <v>2546</v>
      </c>
      <c r="F258" s="662" t="s">
        <v>2529</v>
      </c>
      <c r="G258" s="662" t="s">
        <v>3148</v>
      </c>
      <c r="H258" s="662" t="s">
        <v>523</v>
      </c>
      <c r="I258" s="662" t="s">
        <v>3156</v>
      </c>
      <c r="J258" s="662" t="s">
        <v>3157</v>
      </c>
      <c r="K258" s="662" t="s">
        <v>3158</v>
      </c>
      <c r="L258" s="663">
        <v>0</v>
      </c>
      <c r="M258" s="663">
        <v>0</v>
      </c>
      <c r="N258" s="662">
        <v>1</v>
      </c>
      <c r="O258" s="745">
        <v>1</v>
      </c>
      <c r="P258" s="663">
        <v>0</v>
      </c>
      <c r="Q258" s="678"/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7</v>
      </c>
      <c r="B259" s="662" t="s">
        <v>2285</v>
      </c>
      <c r="C259" s="662" t="s">
        <v>2533</v>
      </c>
      <c r="D259" s="743" t="s">
        <v>3735</v>
      </c>
      <c r="E259" s="744" t="s">
        <v>2546</v>
      </c>
      <c r="F259" s="662" t="s">
        <v>2529</v>
      </c>
      <c r="G259" s="662" t="s">
        <v>3148</v>
      </c>
      <c r="H259" s="662" t="s">
        <v>523</v>
      </c>
      <c r="I259" s="662" t="s">
        <v>3159</v>
      </c>
      <c r="J259" s="662" t="s">
        <v>3157</v>
      </c>
      <c r="K259" s="662" t="s">
        <v>3081</v>
      </c>
      <c r="L259" s="663">
        <v>0</v>
      </c>
      <c r="M259" s="663">
        <v>0</v>
      </c>
      <c r="N259" s="662">
        <v>1</v>
      </c>
      <c r="O259" s="745">
        <v>0.5</v>
      </c>
      <c r="P259" s="663">
        <v>0</v>
      </c>
      <c r="Q259" s="678"/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7</v>
      </c>
      <c r="B260" s="662" t="s">
        <v>2285</v>
      </c>
      <c r="C260" s="662" t="s">
        <v>2533</v>
      </c>
      <c r="D260" s="743" t="s">
        <v>3735</v>
      </c>
      <c r="E260" s="744" t="s">
        <v>2546</v>
      </c>
      <c r="F260" s="662" t="s">
        <v>2529</v>
      </c>
      <c r="G260" s="662" t="s">
        <v>3148</v>
      </c>
      <c r="H260" s="662" t="s">
        <v>523</v>
      </c>
      <c r="I260" s="662" t="s">
        <v>3160</v>
      </c>
      <c r="J260" s="662" t="s">
        <v>3161</v>
      </c>
      <c r="K260" s="662" t="s">
        <v>3162</v>
      </c>
      <c r="L260" s="663">
        <v>0</v>
      </c>
      <c r="M260" s="663">
        <v>0</v>
      </c>
      <c r="N260" s="662">
        <v>3</v>
      </c>
      <c r="O260" s="745"/>
      <c r="P260" s="663"/>
      <c r="Q260" s="678"/>
      <c r="R260" s="662"/>
      <c r="S260" s="678">
        <v>0</v>
      </c>
      <c r="T260" s="745"/>
      <c r="U260" s="701"/>
    </row>
    <row r="261" spans="1:21" ht="14.4" customHeight="1" x14ac:dyDescent="0.3">
      <c r="A261" s="661">
        <v>7</v>
      </c>
      <c r="B261" s="662" t="s">
        <v>2285</v>
      </c>
      <c r="C261" s="662" t="s">
        <v>2533</v>
      </c>
      <c r="D261" s="743" t="s">
        <v>3735</v>
      </c>
      <c r="E261" s="744" t="s">
        <v>2546</v>
      </c>
      <c r="F261" s="662" t="s">
        <v>2529</v>
      </c>
      <c r="G261" s="662" t="s">
        <v>3148</v>
      </c>
      <c r="H261" s="662" t="s">
        <v>523</v>
      </c>
      <c r="I261" s="662" t="s">
        <v>3163</v>
      </c>
      <c r="J261" s="662" t="s">
        <v>3164</v>
      </c>
      <c r="K261" s="662" t="s">
        <v>3165</v>
      </c>
      <c r="L261" s="663">
        <v>0</v>
      </c>
      <c r="M261" s="663">
        <v>0</v>
      </c>
      <c r="N261" s="662">
        <v>2</v>
      </c>
      <c r="O261" s="745">
        <v>0.5</v>
      </c>
      <c r="P261" s="663">
        <v>0</v>
      </c>
      <c r="Q261" s="678"/>
      <c r="R261" s="662">
        <v>2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7</v>
      </c>
      <c r="B262" s="662" t="s">
        <v>2285</v>
      </c>
      <c r="C262" s="662" t="s">
        <v>2533</v>
      </c>
      <c r="D262" s="743" t="s">
        <v>3735</v>
      </c>
      <c r="E262" s="744" t="s">
        <v>2546</v>
      </c>
      <c r="F262" s="662" t="s">
        <v>2529</v>
      </c>
      <c r="G262" s="662" t="s">
        <v>3148</v>
      </c>
      <c r="H262" s="662" t="s">
        <v>523</v>
      </c>
      <c r="I262" s="662" t="s">
        <v>3166</v>
      </c>
      <c r="J262" s="662" t="s">
        <v>3167</v>
      </c>
      <c r="K262" s="662" t="s">
        <v>3168</v>
      </c>
      <c r="L262" s="663">
        <v>0</v>
      </c>
      <c r="M262" s="663">
        <v>0</v>
      </c>
      <c r="N262" s="662">
        <v>1</v>
      </c>
      <c r="O262" s="745">
        <v>1</v>
      </c>
      <c r="P262" s="663">
        <v>0</v>
      </c>
      <c r="Q262" s="678"/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7</v>
      </c>
      <c r="B263" s="662" t="s">
        <v>2285</v>
      </c>
      <c r="C263" s="662" t="s">
        <v>2533</v>
      </c>
      <c r="D263" s="743" t="s">
        <v>3735</v>
      </c>
      <c r="E263" s="744" t="s">
        <v>2546</v>
      </c>
      <c r="F263" s="662" t="s">
        <v>2529</v>
      </c>
      <c r="G263" s="662" t="s">
        <v>2988</v>
      </c>
      <c r="H263" s="662" t="s">
        <v>523</v>
      </c>
      <c r="I263" s="662" t="s">
        <v>764</v>
      </c>
      <c r="J263" s="662" t="s">
        <v>2989</v>
      </c>
      <c r="K263" s="662" t="s">
        <v>2990</v>
      </c>
      <c r="L263" s="663">
        <v>0</v>
      </c>
      <c r="M263" s="663">
        <v>0</v>
      </c>
      <c r="N263" s="662">
        <v>5</v>
      </c>
      <c r="O263" s="745">
        <v>1</v>
      </c>
      <c r="P263" s="663">
        <v>0</v>
      </c>
      <c r="Q263" s="678"/>
      <c r="R263" s="662">
        <v>2</v>
      </c>
      <c r="S263" s="678">
        <v>0.4</v>
      </c>
      <c r="T263" s="745">
        <v>0.5</v>
      </c>
      <c r="U263" s="701">
        <v>0.5</v>
      </c>
    </row>
    <row r="264" spans="1:21" ht="14.4" customHeight="1" x14ac:dyDescent="0.3">
      <c r="A264" s="661">
        <v>7</v>
      </c>
      <c r="B264" s="662" t="s">
        <v>2285</v>
      </c>
      <c r="C264" s="662" t="s">
        <v>2533</v>
      </c>
      <c r="D264" s="743" t="s">
        <v>3735</v>
      </c>
      <c r="E264" s="744" t="s">
        <v>2546</v>
      </c>
      <c r="F264" s="662" t="s">
        <v>2529</v>
      </c>
      <c r="G264" s="662" t="s">
        <v>3169</v>
      </c>
      <c r="H264" s="662" t="s">
        <v>523</v>
      </c>
      <c r="I264" s="662" t="s">
        <v>3170</v>
      </c>
      <c r="J264" s="662" t="s">
        <v>3171</v>
      </c>
      <c r="K264" s="662" t="s">
        <v>3172</v>
      </c>
      <c r="L264" s="663">
        <v>0</v>
      </c>
      <c r="M264" s="663">
        <v>0</v>
      </c>
      <c r="N264" s="662">
        <v>1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7</v>
      </c>
      <c r="B265" s="662" t="s">
        <v>2285</v>
      </c>
      <c r="C265" s="662" t="s">
        <v>2533</v>
      </c>
      <c r="D265" s="743" t="s">
        <v>3735</v>
      </c>
      <c r="E265" s="744" t="s">
        <v>2546</v>
      </c>
      <c r="F265" s="662" t="s">
        <v>2529</v>
      </c>
      <c r="G265" s="662" t="s">
        <v>3030</v>
      </c>
      <c r="H265" s="662" t="s">
        <v>523</v>
      </c>
      <c r="I265" s="662" t="s">
        <v>3173</v>
      </c>
      <c r="J265" s="662" t="s">
        <v>3174</v>
      </c>
      <c r="K265" s="662" t="s">
        <v>3175</v>
      </c>
      <c r="L265" s="663">
        <v>0</v>
      </c>
      <c r="M265" s="663">
        <v>0</v>
      </c>
      <c r="N265" s="662">
        <v>1</v>
      </c>
      <c r="O265" s="745">
        <v>1</v>
      </c>
      <c r="P265" s="663">
        <v>0</v>
      </c>
      <c r="Q265" s="678"/>
      <c r="R265" s="662">
        <v>1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7</v>
      </c>
      <c r="B266" s="662" t="s">
        <v>2285</v>
      </c>
      <c r="C266" s="662" t="s">
        <v>2533</v>
      </c>
      <c r="D266" s="743" t="s">
        <v>3735</v>
      </c>
      <c r="E266" s="744" t="s">
        <v>2546</v>
      </c>
      <c r="F266" s="662" t="s">
        <v>2529</v>
      </c>
      <c r="G266" s="662" t="s">
        <v>3030</v>
      </c>
      <c r="H266" s="662" t="s">
        <v>523</v>
      </c>
      <c r="I266" s="662" t="s">
        <v>3176</v>
      </c>
      <c r="J266" s="662" t="s">
        <v>3032</v>
      </c>
      <c r="K266" s="662" t="s">
        <v>3177</v>
      </c>
      <c r="L266" s="663">
        <v>0</v>
      </c>
      <c r="M266" s="663">
        <v>0</v>
      </c>
      <c r="N266" s="662">
        <v>1</v>
      </c>
      <c r="O266" s="745">
        <v>1</v>
      </c>
      <c r="P266" s="663">
        <v>0</v>
      </c>
      <c r="Q266" s="678"/>
      <c r="R266" s="662">
        <v>1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7</v>
      </c>
      <c r="B267" s="662" t="s">
        <v>2285</v>
      </c>
      <c r="C267" s="662" t="s">
        <v>2533</v>
      </c>
      <c r="D267" s="743" t="s">
        <v>3735</v>
      </c>
      <c r="E267" s="744" t="s">
        <v>2546</v>
      </c>
      <c r="F267" s="662" t="s">
        <v>2529</v>
      </c>
      <c r="G267" s="662" t="s">
        <v>3030</v>
      </c>
      <c r="H267" s="662" t="s">
        <v>523</v>
      </c>
      <c r="I267" s="662" t="s">
        <v>3178</v>
      </c>
      <c r="J267" s="662" t="s">
        <v>3179</v>
      </c>
      <c r="K267" s="662" t="s">
        <v>3180</v>
      </c>
      <c r="L267" s="663">
        <v>0</v>
      </c>
      <c r="M267" s="663">
        <v>0</v>
      </c>
      <c r="N267" s="662">
        <v>2</v>
      </c>
      <c r="O267" s="745">
        <v>2</v>
      </c>
      <c r="P267" s="663">
        <v>0</v>
      </c>
      <c r="Q267" s="678"/>
      <c r="R267" s="662">
        <v>1</v>
      </c>
      <c r="S267" s="678">
        <v>0.5</v>
      </c>
      <c r="T267" s="745">
        <v>1</v>
      </c>
      <c r="U267" s="701">
        <v>0.5</v>
      </c>
    </row>
    <row r="268" spans="1:21" ht="14.4" customHeight="1" x14ac:dyDescent="0.3">
      <c r="A268" s="661">
        <v>7</v>
      </c>
      <c r="B268" s="662" t="s">
        <v>2285</v>
      </c>
      <c r="C268" s="662" t="s">
        <v>2533</v>
      </c>
      <c r="D268" s="743" t="s">
        <v>3735</v>
      </c>
      <c r="E268" s="744" t="s">
        <v>2546</v>
      </c>
      <c r="F268" s="662" t="s">
        <v>2529</v>
      </c>
      <c r="G268" s="662" t="s">
        <v>2724</v>
      </c>
      <c r="H268" s="662" t="s">
        <v>602</v>
      </c>
      <c r="I268" s="662" t="s">
        <v>2725</v>
      </c>
      <c r="J268" s="662" t="s">
        <v>2726</v>
      </c>
      <c r="K268" s="662" t="s">
        <v>793</v>
      </c>
      <c r="L268" s="663">
        <v>187.92</v>
      </c>
      <c r="M268" s="663">
        <v>187.92</v>
      </c>
      <c r="N268" s="662">
        <v>1</v>
      </c>
      <c r="O268" s="745">
        <v>0.5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7</v>
      </c>
      <c r="B269" s="662" t="s">
        <v>2285</v>
      </c>
      <c r="C269" s="662" t="s">
        <v>2533</v>
      </c>
      <c r="D269" s="743" t="s">
        <v>3735</v>
      </c>
      <c r="E269" s="744" t="s">
        <v>2546</v>
      </c>
      <c r="F269" s="662" t="s">
        <v>2529</v>
      </c>
      <c r="G269" s="662" t="s">
        <v>2724</v>
      </c>
      <c r="H269" s="662" t="s">
        <v>602</v>
      </c>
      <c r="I269" s="662" t="s">
        <v>3181</v>
      </c>
      <c r="J269" s="662" t="s">
        <v>2945</v>
      </c>
      <c r="K269" s="662" t="s">
        <v>3182</v>
      </c>
      <c r="L269" s="663">
        <v>31.32</v>
      </c>
      <c r="M269" s="663">
        <v>31.32</v>
      </c>
      <c r="N269" s="662">
        <v>1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7</v>
      </c>
      <c r="B270" s="662" t="s">
        <v>2285</v>
      </c>
      <c r="C270" s="662" t="s">
        <v>2533</v>
      </c>
      <c r="D270" s="743" t="s">
        <v>3735</v>
      </c>
      <c r="E270" s="744" t="s">
        <v>2546</v>
      </c>
      <c r="F270" s="662" t="s">
        <v>2529</v>
      </c>
      <c r="G270" s="662" t="s">
        <v>2724</v>
      </c>
      <c r="H270" s="662" t="s">
        <v>602</v>
      </c>
      <c r="I270" s="662" t="s">
        <v>3183</v>
      </c>
      <c r="J270" s="662" t="s">
        <v>2945</v>
      </c>
      <c r="K270" s="662" t="s">
        <v>3184</v>
      </c>
      <c r="L270" s="663">
        <v>156.61000000000001</v>
      </c>
      <c r="M270" s="663">
        <v>469.83000000000004</v>
      </c>
      <c r="N270" s="662">
        <v>3</v>
      </c>
      <c r="O270" s="745">
        <v>1</v>
      </c>
      <c r="P270" s="663">
        <v>313.22000000000003</v>
      </c>
      <c r="Q270" s="678">
        <v>0.66666666666666663</v>
      </c>
      <c r="R270" s="662">
        <v>2</v>
      </c>
      <c r="S270" s="678">
        <v>0.66666666666666663</v>
      </c>
      <c r="T270" s="745">
        <v>0.5</v>
      </c>
      <c r="U270" s="701">
        <v>0.5</v>
      </c>
    </row>
    <row r="271" spans="1:21" ht="14.4" customHeight="1" x14ac:dyDescent="0.3">
      <c r="A271" s="661">
        <v>7</v>
      </c>
      <c r="B271" s="662" t="s">
        <v>2285</v>
      </c>
      <c r="C271" s="662" t="s">
        <v>2533</v>
      </c>
      <c r="D271" s="743" t="s">
        <v>3735</v>
      </c>
      <c r="E271" s="744" t="s">
        <v>2546</v>
      </c>
      <c r="F271" s="662" t="s">
        <v>2529</v>
      </c>
      <c r="G271" s="662" t="s">
        <v>2639</v>
      </c>
      <c r="H271" s="662" t="s">
        <v>523</v>
      </c>
      <c r="I271" s="662" t="s">
        <v>3185</v>
      </c>
      <c r="J271" s="662" t="s">
        <v>2641</v>
      </c>
      <c r="K271" s="662" t="s">
        <v>3186</v>
      </c>
      <c r="L271" s="663">
        <v>100.62</v>
      </c>
      <c r="M271" s="663">
        <v>402.48</v>
      </c>
      <c r="N271" s="662">
        <v>4</v>
      </c>
      <c r="O271" s="745">
        <v>2</v>
      </c>
      <c r="P271" s="663">
        <v>301.86</v>
      </c>
      <c r="Q271" s="678">
        <v>0.75</v>
      </c>
      <c r="R271" s="662">
        <v>3</v>
      </c>
      <c r="S271" s="678">
        <v>0.75</v>
      </c>
      <c r="T271" s="745">
        <v>1.5</v>
      </c>
      <c r="U271" s="701">
        <v>0.75</v>
      </c>
    </row>
    <row r="272" spans="1:21" ht="14.4" customHeight="1" x14ac:dyDescent="0.3">
      <c r="A272" s="661">
        <v>7</v>
      </c>
      <c r="B272" s="662" t="s">
        <v>2285</v>
      </c>
      <c r="C272" s="662" t="s">
        <v>2533</v>
      </c>
      <c r="D272" s="743" t="s">
        <v>3735</v>
      </c>
      <c r="E272" s="744" t="s">
        <v>2546</v>
      </c>
      <c r="F272" s="662" t="s">
        <v>2529</v>
      </c>
      <c r="G272" s="662" t="s">
        <v>2639</v>
      </c>
      <c r="H272" s="662" t="s">
        <v>523</v>
      </c>
      <c r="I272" s="662" t="s">
        <v>3187</v>
      </c>
      <c r="J272" s="662" t="s">
        <v>2641</v>
      </c>
      <c r="K272" s="662" t="s">
        <v>3188</v>
      </c>
      <c r="L272" s="663">
        <v>83.86</v>
      </c>
      <c r="M272" s="663">
        <v>83.86</v>
      </c>
      <c r="N272" s="662">
        <v>1</v>
      </c>
      <c r="O272" s="745">
        <v>0.5</v>
      </c>
      <c r="P272" s="663">
        <v>83.86</v>
      </c>
      <c r="Q272" s="678">
        <v>1</v>
      </c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7</v>
      </c>
      <c r="B273" s="662" t="s">
        <v>2285</v>
      </c>
      <c r="C273" s="662" t="s">
        <v>2533</v>
      </c>
      <c r="D273" s="743" t="s">
        <v>3735</v>
      </c>
      <c r="E273" s="744" t="s">
        <v>2546</v>
      </c>
      <c r="F273" s="662" t="s">
        <v>2529</v>
      </c>
      <c r="G273" s="662" t="s">
        <v>2639</v>
      </c>
      <c r="H273" s="662" t="s">
        <v>523</v>
      </c>
      <c r="I273" s="662" t="s">
        <v>3189</v>
      </c>
      <c r="J273" s="662" t="s">
        <v>3190</v>
      </c>
      <c r="K273" s="662" t="s">
        <v>954</v>
      </c>
      <c r="L273" s="663">
        <v>99.94</v>
      </c>
      <c r="M273" s="663">
        <v>2298.62</v>
      </c>
      <c r="N273" s="662">
        <v>23</v>
      </c>
      <c r="O273" s="745">
        <v>5.5</v>
      </c>
      <c r="P273" s="663">
        <v>999.39999999999986</v>
      </c>
      <c r="Q273" s="678">
        <v>0.43478260869565216</v>
      </c>
      <c r="R273" s="662">
        <v>10</v>
      </c>
      <c r="S273" s="678">
        <v>0.43478260869565216</v>
      </c>
      <c r="T273" s="745">
        <v>3</v>
      </c>
      <c r="U273" s="701">
        <v>0.54545454545454541</v>
      </c>
    </row>
    <row r="274" spans="1:21" ht="14.4" customHeight="1" x14ac:dyDescent="0.3">
      <c r="A274" s="661">
        <v>7</v>
      </c>
      <c r="B274" s="662" t="s">
        <v>2285</v>
      </c>
      <c r="C274" s="662" t="s">
        <v>2533</v>
      </c>
      <c r="D274" s="743" t="s">
        <v>3735</v>
      </c>
      <c r="E274" s="744" t="s">
        <v>2546</v>
      </c>
      <c r="F274" s="662" t="s">
        <v>2529</v>
      </c>
      <c r="G274" s="662" t="s">
        <v>2678</v>
      </c>
      <c r="H274" s="662" t="s">
        <v>523</v>
      </c>
      <c r="I274" s="662" t="s">
        <v>2905</v>
      </c>
      <c r="J274" s="662" t="s">
        <v>2884</v>
      </c>
      <c r="K274" s="662" t="s">
        <v>1689</v>
      </c>
      <c r="L274" s="663">
        <v>0</v>
      </c>
      <c r="M274" s="663">
        <v>0</v>
      </c>
      <c r="N274" s="662">
        <v>1</v>
      </c>
      <c r="O274" s="745">
        <v>1</v>
      </c>
      <c r="P274" s="663">
        <v>0</v>
      </c>
      <c r="Q274" s="678"/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7</v>
      </c>
      <c r="B275" s="662" t="s">
        <v>2285</v>
      </c>
      <c r="C275" s="662" t="s">
        <v>2533</v>
      </c>
      <c r="D275" s="743" t="s">
        <v>3735</v>
      </c>
      <c r="E275" s="744" t="s">
        <v>2546</v>
      </c>
      <c r="F275" s="662" t="s">
        <v>2529</v>
      </c>
      <c r="G275" s="662" t="s">
        <v>2678</v>
      </c>
      <c r="H275" s="662" t="s">
        <v>523</v>
      </c>
      <c r="I275" s="662" t="s">
        <v>3191</v>
      </c>
      <c r="J275" s="662" t="s">
        <v>2884</v>
      </c>
      <c r="K275" s="662" t="s">
        <v>1689</v>
      </c>
      <c r="L275" s="663">
        <v>0</v>
      </c>
      <c r="M275" s="663">
        <v>0</v>
      </c>
      <c r="N275" s="662">
        <v>2</v>
      </c>
      <c r="O275" s="745">
        <v>1</v>
      </c>
      <c r="P275" s="663">
        <v>0</v>
      </c>
      <c r="Q275" s="678"/>
      <c r="R275" s="662">
        <v>2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7</v>
      </c>
      <c r="B276" s="662" t="s">
        <v>2285</v>
      </c>
      <c r="C276" s="662" t="s">
        <v>2533</v>
      </c>
      <c r="D276" s="743" t="s">
        <v>3735</v>
      </c>
      <c r="E276" s="744" t="s">
        <v>2547</v>
      </c>
      <c r="F276" s="662" t="s">
        <v>2529</v>
      </c>
      <c r="G276" s="662" t="s">
        <v>3192</v>
      </c>
      <c r="H276" s="662" t="s">
        <v>523</v>
      </c>
      <c r="I276" s="662" t="s">
        <v>1076</v>
      </c>
      <c r="J276" s="662" t="s">
        <v>557</v>
      </c>
      <c r="K276" s="662" t="s">
        <v>3193</v>
      </c>
      <c r="L276" s="663">
        <v>33.840000000000003</v>
      </c>
      <c r="M276" s="663">
        <v>67.680000000000007</v>
      </c>
      <c r="N276" s="662">
        <v>2</v>
      </c>
      <c r="O276" s="745">
        <v>0.5</v>
      </c>
      <c r="P276" s="663">
        <v>67.680000000000007</v>
      </c>
      <c r="Q276" s="678">
        <v>1</v>
      </c>
      <c r="R276" s="662">
        <v>2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7</v>
      </c>
      <c r="B277" s="662" t="s">
        <v>2285</v>
      </c>
      <c r="C277" s="662" t="s">
        <v>2533</v>
      </c>
      <c r="D277" s="743" t="s">
        <v>3735</v>
      </c>
      <c r="E277" s="744" t="s">
        <v>2547</v>
      </c>
      <c r="F277" s="662" t="s">
        <v>2529</v>
      </c>
      <c r="G277" s="662" t="s">
        <v>3194</v>
      </c>
      <c r="H277" s="662" t="s">
        <v>523</v>
      </c>
      <c r="I277" s="662" t="s">
        <v>3195</v>
      </c>
      <c r="J277" s="662" t="s">
        <v>3196</v>
      </c>
      <c r="K277" s="662" t="s">
        <v>3197</v>
      </c>
      <c r="L277" s="663">
        <v>51.43</v>
      </c>
      <c r="M277" s="663">
        <v>51.43</v>
      </c>
      <c r="N277" s="662">
        <v>1</v>
      </c>
      <c r="O277" s="745">
        <v>0.5</v>
      </c>
      <c r="P277" s="663">
        <v>51.43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7</v>
      </c>
      <c r="B278" s="662" t="s">
        <v>2285</v>
      </c>
      <c r="C278" s="662" t="s">
        <v>2533</v>
      </c>
      <c r="D278" s="743" t="s">
        <v>3735</v>
      </c>
      <c r="E278" s="744" t="s">
        <v>2547</v>
      </c>
      <c r="F278" s="662" t="s">
        <v>2529</v>
      </c>
      <c r="G278" s="662" t="s">
        <v>3011</v>
      </c>
      <c r="H278" s="662" t="s">
        <v>523</v>
      </c>
      <c r="I278" s="662" t="s">
        <v>3198</v>
      </c>
      <c r="J278" s="662" t="s">
        <v>3199</v>
      </c>
      <c r="K278" s="662" t="s">
        <v>3200</v>
      </c>
      <c r="L278" s="663">
        <v>969.48</v>
      </c>
      <c r="M278" s="663">
        <v>5816.88</v>
      </c>
      <c r="N278" s="662">
        <v>6</v>
      </c>
      <c r="O278" s="745">
        <v>1</v>
      </c>
      <c r="P278" s="663">
        <v>5816.88</v>
      </c>
      <c r="Q278" s="678">
        <v>1</v>
      </c>
      <c r="R278" s="662">
        <v>6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7</v>
      </c>
      <c r="B279" s="662" t="s">
        <v>2285</v>
      </c>
      <c r="C279" s="662" t="s">
        <v>2533</v>
      </c>
      <c r="D279" s="743" t="s">
        <v>3735</v>
      </c>
      <c r="E279" s="744" t="s">
        <v>2547</v>
      </c>
      <c r="F279" s="662" t="s">
        <v>2529</v>
      </c>
      <c r="G279" s="662" t="s">
        <v>3011</v>
      </c>
      <c r="H279" s="662" t="s">
        <v>602</v>
      </c>
      <c r="I279" s="662" t="s">
        <v>3052</v>
      </c>
      <c r="J279" s="662" t="s">
        <v>3053</v>
      </c>
      <c r="K279" s="662" t="s">
        <v>3014</v>
      </c>
      <c r="L279" s="663">
        <v>754.04</v>
      </c>
      <c r="M279" s="663">
        <v>9048.48</v>
      </c>
      <c r="N279" s="662">
        <v>12</v>
      </c>
      <c r="O279" s="745">
        <v>2</v>
      </c>
      <c r="P279" s="663">
        <v>4524.24</v>
      </c>
      <c r="Q279" s="678">
        <v>0.5</v>
      </c>
      <c r="R279" s="662">
        <v>6</v>
      </c>
      <c r="S279" s="678">
        <v>0.5</v>
      </c>
      <c r="T279" s="745">
        <v>1</v>
      </c>
      <c r="U279" s="701">
        <v>0.5</v>
      </c>
    </row>
    <row r="280" spans="1:21" ht="14.4" customHeight="1" x14ac:dyDescent="0.3">
      <c r="A280" s="661">
        <v>7</v>
      </c>
      <c r="B280" s="662" t="s">
        <v>2285</v>
      </c>
      <c r="C280" s="662" t="s">
        <v>2533</v>
      </c>
      <c r="D280" s="743" t="s">
        <v>3735</v>
      </c>
      <c r="E280" s="744" t="s">
        <v>2547</v>
      </c>
      <c r="F280" s="662" t="s">
        <v>2529</v>
      </c>
      <c r="G280" s="662" t="s">
        <v>3011</v>
      </c>
      <c r="H280" s="662" t="s">
        <v>602</v>
      </c>
      <c r="I280" s="662" t="s">
        <v>3201</v>
      </c>
      <c r="J280" s="662" t="s">
        <v>3202</v>
      </c>
      <c r="K280" s="662" t="s">
        <v>3014</v>
      </c>
      <c r="L280" s="663">
        <v>1131.06</v>
      </c>
      <c r="M280" s="663">
        <v>13572.72</v>
      </c>
      <c r="N280" s="662">
        <v>12</v>
      </c>
      <c r="O280" s="745">
        <v>2</v>
      </c>
      <c r="P280" s="663">
        <v>13572.72</v>
      </c>
      <c r="Q280" s="678">
        <v>1</v>
      </c>
      <c r="R280" s="662">
        <v>12</v>
      </c>
      <c r="S280" s="678">
        <v>1</v>
      </c>
      <c r="T280" s="745">
        <v>2</v>
      </c>
      <c r="U280" s="701">
        <v>1</v>
      </c>
    </row>
    <row r="281" spans="1:21" ht="14.4" customHeight="1" x14ac:dyDescent="0.3">
      <c r="A281" s="661">
        <v>7</v>
      </c>
      <c r="B281" s="662" t="s">
        <v>2285</v>
      </c>
      <c r="C281" s="662" t="s">
        <v>2533</v>
      </c>
      <c r="D281" s="743" t="s">
        <v>3735</v>
      </c>
      <c r="E281" s="744" t="s">
        <v>2547</v>
      </c>
      <c r="F281" s="662" t="s">
        <v>2529</v>
      </c>
      <c r="G281" s="662" t="s">
        <v>3011</v>
      </c>
      <c r="H281" s="662" t="s">
        <v>602</v>
      </c>
      <c r="I281" s="662" t="s">
        <v>3012</v>
      </c>
      <c r="J281" s="662" t="s">
        <v>3013</v>
      </c>
      <c r="K281" s="662" t="s">
        <v>3014</v>
      </c>
      <c r="L281" s="663">
        <v>1508.08</v>
      </c>
      <c r="M281" s="663">
        <v>18096.96</v>
      </c>
      <c r="N281" s="662">
        <v>12</v>
      </c>
      <c r="O281" s="745">
        <v>2</v>
      </c>
      <c r="P281" s="663">
        <v>18096.96</v>
      </c>
      <c r="Q281" s="678">
        <v>1</v>
      </c>
      <c r="R281" s="662">
        <v>12</v>
      </c>
      <c r="S281" s="678">
        <v>1</v>
      </c>
      <c r="T281" s="745">
        <v>2</v>
      </c>
      <c r="U281" s="701">
        <v>1</v>
      </c>
    </row>
    <row r="282" spans="1:21" ht="14.4" customHeight="1" x14ac:dyDescent="0.3">
      <c r="A282" s="661">
        <v>7</v>
      </c>
      <c r="B282" s="662" t="s">
        <v>2285</v>
      </c>
      <c r="C282" s="662" t="s">
        <v>2533</v>
      </c>
      <c r="D282" s="743" t="s">
        <v>3735</v>
      </c>
      <c r="E282" s="744" t="s">
        <v>2547</v>
      </c>
      <c r="F282" s="662" t="s">
        <v>2529</v>
      </c>
      <c r="G282" s="662" t="s">
        <v>2606</v>
      </c>
      <c r="H282" s="662" t="s">
        <v>602</v>
      </c>
      <c r="I282" s="662" t="s">
        <v>3054</v>
      </c>
      <c r="J282" s="662" t="s">
        <v>3055</v>
      </c>
      <c r="K282" s="662" t="s">
        <v>1689</v>
      </c>
      <c r="L282" s="663">
        <v>65.989999999999995</v>
      </c>
      <c r="M282" s="663">
        <v>1121.83</v>
      </c>
      <c r="N282" s="662">
        <v>17</v>
      </c>
      <c r="O282" s="745">
        <v>3</v>
      </c>
      <c r="P282" s="663">
        <v>659.89999999999986</v>
      </c>
      <c r="Q282" s="678">
        <v>0.58823529411764697</v>
      </c>
      <c r="R282" s="662">
        <v>10</v>
      </c>
      <c r="S282" s="678">
        <v>0.58823529411764708</v>
      </c>
      <c r="T282" s="745">
        <v>2</v>
      </c>
      <c r="U282" s="701">
        <v>0.66666666666666663</v>
      </c>
    </row>
    <row r="283" spans="1:21" ht="14.4" customHeight="1" x14ac:dyDescent="0.3">
      <c r="A283" s="661">
        <v>7</v>
      </c>
      <c r="B283" s="662" t="s">
        <v>2285</v>
      </c>
      <c r="C283" s="662" t="s">
        <v>2533</v>
      </c>
      <c r="D283" s="743" t="s">
        <v>3735</v>
      </c>
      <c r="E283" s="744" t="s">
        <v>2547</v>
      </c>
      <c r="F283" s="662" t="s">
        <v>2529</v>
      </c>
      <c r="G283" s="662" t="s">
        <v>2606</v>
      </c>
      <c r="H283" s="662" t="s">
        <v>523</v>
      </c>
      <c r="I283" s="662" t="s">
        <v>3203</v>
      </c>
      <c r="J283" s="662" t="s">
        <v>3055</v>
      </c>
      <c r="K283" s="662" t="s">
        <v>1511</v>
      </c>
      <c r="L283" s="663">
        <v>0</v>
      </c>
      <c r="M283" s="663">
        <v>0</v>
      </c>
      <c r="N283" s="662">
        <v>3</v>
      </c>
      <c r="O283" s="745">
        <v>0.5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7</v>
      </c>
      <c r="B284" s="662" t="s">
        <v>2285</v>
      </c>
      <c r="C284" s="662" t="s">
        <v>2533</v>
      </c>
      <c r="D284" s="743" t="s">
        <v>3735</v>
      </c>
      <c r="E284" s="744" t="s">
        <v>2547</v>
      </c>
      <c r="F284" s="662" t="s">
        <v>2529</v>
      </c>
      <c r="G284" s="662" t="s">
        <v>3204</v>
      </c>
      <c r="H284" s="662" t="s">
        <v>523</v>
      </c>
      <c r="I284" s="662" t="s">
        <v>3205</v>
      </c>
      <c r="J284" s="662" t="s">
        <v>1505</v>
      </c>
      <c r="K284" s="662" t="s">
        <v>1506</v>
      </c>
      <c r="L284" s="663">
        <v>0</v>
      </c>
      <c r="M284" s="663">
        <v>0</v>
      </c>
      <c r="N284" s="662">
        <v>2</v>
      </c>
      <c r="O284" s="745">
        <v>1</v>
      </c>
      <c r="P284" s="663">
        <v>0</v>
      </c>
      <c r="Q284" s="678"/>
      <c r="R284" s="662">
        <v>2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7</v>
      </c>
      <c r="B285" s="662" t="s">
        <v>2285</v>
      </c>
      <c r="C285" s="662" t="s">
        <v>2533</v>
      </c>
      <c r="D285" s="743" t="s">
        <v>3735</v>
      </c>
      <c r="E285" s="744" t="s">
        <v>2547</v>
      </c>
      <c r="F285" s="662" t="s">
        <v>2529</v>
      </c>
      <c r="G285" s="662" t="s">
        <v>2610</v>
      </c>
      <c r="H285" s="662" t="s">
        <v>523</v>
      </c>
      <c r="I285" s="662" t="s">
        <v>2611</v>
      </c>
      <c r="J285" s="662" t="s">
        <v>2612</v>
      </c>
      <c r="K285" s="662" t="s">
        <v>2613</v>
      </c>
      <c r="L285" s="663">
        <v>24.68</v>
      </c>
      <c r="M285" s="663">
        <v>419.55999999999995</v>
      </c>
      <c r="N285" s="662">
        <v>17</v>
      </c>
      <c r="O285" s="745">
        <v>4</v>
      </c>
      <c r="P285" s="663">
        <v>320.83999999999997</v>
      </c>
      <c r="Q285" s="678">
        <v>0.76470588235294124</v>
      </c>
      <c r="R285" s="662">
        <v>13</v>
      </c>
      <c r="S285" s="678">
        <v>0.76470588235294112</v>
      </c>
      <c r="T285" s="745">
        <v>3</v>
      </c>
      <c r="U285" s="701">
        <v>0.75</v>
      </c>
    </row>
    <row r="286" spans="1:21" ht="14.4" customHeight="1" x14ac:dyDescent="0.3">
      <c r="A286" s="661">
        <v>7</v>
      </c>
      <c r="B286" s="662" t="s">
        <v>2285</v>
      </c>
      <c r="C286" s="662" t="s">
        <v>2533</v>
      </c>
      <c r="D286" s="743" t="s">
        <v>3735</v>
      </c>
      <c r="E286" s="744" t="s">
        <v>2547</v>
      </c>
      <c r="F286" s="662" t="s">
        <v>2529</v>
      </c>
      <c r="G286" s="662" t="s">
        <v>2610</v>
      </c>
      <c r="H286" s="662" t="s">
        <v>523</v>
      </c>
      <c r="I286" s="662" t="s">
        <v>3206</v>
      </c>
      <c r="J286" s="662" t="s">
        <v>3207</v>
      </c>
      <c r="K286" s="662" t="s">
        <v>3208</v>
      </c>
      <c r="L286" s="663">
        <v>74.06</v>
      </c>
      <c r="M286" s="663">
        <v>222.18</v>
      </c>
      <c r="N286" s="662">
        <v>3</v>
      </c>
      <c r="O286" s="745">
        <v>0.5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7</v>
      </c>
      <c r="B287" s="662" t="s">
        <v>2285</v>
      </c>
      <c r="C287" s="662" t="s">
        <v>2533</v>
      </c>
      <c r="D287" s="743" t="s">
        <v>3735</v>
      </c>
      <c r="E287" s="744" t="s">
        <v>2547</v>
      </c>
      <c r="F287" s="662" t="s">
        <v>2529</v>
      </c>
      <c r="G287" s="662" t="s">
        <v>3209</v>
      </c>
      <c r="H287" s="662" t="s">
        <v>523</v>
      </c>
      <c r="I287" s="662" t="s">
        <v>3210</v>
      </c>
      <c r="J287" s="662" t="s">
        <v>3211</v>
      </c>
      <c r="K287" s="662" t="s">
        <v>3212</v>
      </c>
      <c r="L287" s="663">
        <v>0</v>
      </c>
      <c r="M287" s="663">
        <v>0</v>
      </c>
      <c r="N287" s="662">
        <v>1</v>
      </c>
      <c r="O287" s="745">
        <v>0.5</v>
      </c>
      <c r="P287" s="663">
        <v>0</v>
      </c>
      <c r="Q287" s="678"/>
      <c r="R287" s="662">
        <v>1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7</v>
      </c>
      <c r="B288" s="662" t="s">
        <v>2285</v>
      </c>
      <c r="C288" s="662" t="s">
        <v>2533</v>
      </c>
      <c r="D288" s="743" t="s">
        <v>3735</v>
      </c>
      <c r="E288" s="744" t="s">
        <v>2547</v>
      </c>
      <c r="F288" s="662" t="s">
        <v>2529</v>
      </c>
      <c r="G288" s="662" t="s">
        <v>3209</v>
      </c>
      <c r="H288" s="662" t="s">
        <v>523</v>
      </c>
      <c r="I288" s="662" t="s">
        <v>3213</v>
      </c>
      <c r="J288" s="662" t="s">
        <v>3214</v>
      </c>
      <c r="K288" s="662" t="s">
        <v>3215</v>
      </c>
      <c r="L288" s="663">
        <v>0</v>
      </c>
      <c r="M288" s="663">
        <v>0</v>
      </c>
      <c r="N288" s="662">
        <v>3</v>
      </c>
      <c r="O288" s="745">
        <v>0.5</v>
      </c>
      <c r="P288" s="663">
        <v>0</v>
      </c>
      <c r="Q288" s="678"/>
      <c r="R288" s="662">
        <v>3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7</v>
      </c>
      <c r="B289" s="662" t="s">
        <v>2285</v>
      </c>
      <c r="C289" s="662" t="s">
        <v>2533</v>
      </c>
      <c r="D289" s="743" t="s">
        <v>3735</v>
      </c>
      <c r="E289" s="744" t="s">
        <v>2547</v>
      </c>
      <c r="F289" s="662" t="s">
        <v>2529</v>
      </c>
      <c r="G289" s="662" t="s">
        <v>3057</v>
      </c>
      <c r="H289" s="662" t="s">
        <v>602</v>
      </c>
      <c r="I289" s="662" t="s">
        <v>3216</v>
      </c>
      <c r="J289" s="662" t="s">
        <v>3217</v>
      </c>
      <c r="K289" s="662" t="s">
        <v>1689</v>
      </c>
      <c r="L289" s="663">
        <v>132</v>
      </c>
      <c r="M289" s="663">
        <v>396</v>
      </c>
      <c r="N289" s="662">
        <v>3</v>
      </c>
      <c r="O289" s="745">
        <v>1</v>
      </c>
      <c r="P289" s="663">
        <v>396</v>
      </c>
      <c r="Q289" s="678">
        <v>1</v>
      </c>
      <c r="R289" s="662">
        <v>3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7</v>
      </c>
      <c r="B290" s="662" t="s">
        <v>2285</v>
      </c>
      <c r="C290" s="662" t="s">
        <v>2533</v>
      </c>
      <c r="D290" s="743" t="s">
        <v>3735</v>
      </c>
      <c r="E290" s="744" t="s">
        <v>2547</v>
      </c>
      <c r="F290" s="662" t="s">
        <v>2529</v>
      </c>
      <c r="G290" s="662" t="s">
        <v>3061</v>
      </c>
      <c r="H290" s="662" t="s">
        <v>523</v>
      </c>
      <c r="I290" s="662" t="s">
        <v>3068</v>
      </c>
      <c r="J290" s="662" t="s">
        <v>3069</v>
      </c>
      <c r="K290" s="662" t="s">
        <v>3070</v>
      </c>
      <c r="L290" s="663">
        <v>1454.23</v>
      </c>
      <c r="M290" s="663">
        <v>17450.760000000002</v>
      </c>
      <c r="N290" s="662">
        <v>12</v>
      </c>
      <c r="O290" s="745">
        <v>2</v>
      </c>
      <c r="P290" s="663">
        <v>17450.760000000002</v>
      </c>
      <c r="Q290" s="678">
        <v>1</v>
      </c>
      <c r="R290" s="662">
        <v>12</v>
      </c>
      <c r="S290" s="678">
        <v>1</v>
      </c>
      <c r="T290" s="745">
        <v>2</v>
      </c>
      <c r="U290" s="701">
        <v>1</v>
      </c>
    </row>
    <row r="291" spans="1:21" ht="14.4" customHeight="1" x14ac:dyDescent="0.3">
      <c r="A291" s="661">
        <v>7</v>
      </c>
      <c r="B291" s="662" t="s">
        <v>2285</v>
      </c>
      <c r="C291" s="662" t="s">
        <v>2533</v>
      </c>
      <c r="D291" s="743" t="s">
        <v>3735</v>
      </c>
      <c r="E291" s="744" t="s">
        <v>2547</v>
      </c>
      <c r="F291" s="662" t="s">
        <v>2529</v>
      </c>
      <c r="G291" s="662" t="s">
        <v>3061</v>
      </c>
      <c r="H291" s="662" t="s">
        <v>523</v>
      </c>
      <c r="I291" s="662" t="s">
        <v>3071</v>
      </c>
      <c r="J291" s="662" t="s">
        <v>3072</v>
      </c>
      <c r="K291" s="662" t="s">
        <v>3073</v>
      </c>
      <c r="L291" s="663">
        <v>484.75</v>
      </c>
      <c r="M291" s="663">
        <v>8725.5</v>
      </c>
      <c r="N291" s="662">
        <v>18</v>
      </c>
      <c r="O291" s="745">
        <v>3</v>
      </c>
      <c r="P291" s="663">
        <v>8725.5</v>
      </c>
      <c r="Q291" s="678">
        <v>1</v>
      </c>
      <c r="R291" s="662">
        <v>18</v>
      </c>
      <c r="S291" s="678">
        <v>1</v>
      </c>
      <c r="T291" s="745">
        <v>3</v>
      </c>
      <c r="U291" s="701">
        <v>1</v>
      </c>
    </row>
    <row r="292" spans="1:21" ht="14.4" customHeight="1" x14ac:dyDescent="0.3">
      <c r="A292" s="661">
        <v>7</v>
      </c>
      <c r="B292" s="662" t="s">
        <v>2285</v>
      </c>
      <c r="C292" s="662" t="s">
        <v>2533</v>
      </c>
      <c r="D292" s="743" t="s">
        <v>3735</v>
      </c>
      <c r="E292" s="744" t="s">
        <v>2547</v>
      </c>
      <c r="F292" s="662" t="s">
        <v>2529</v>
      </c>
      <c r="G292" s="662" t="s">
        <v>3061</v>
      </c>
      <c r="H292" s="662" t="s">
        <v>523</v>
      </c>
      <c r="I292" s="662" t="s">
        <v>3074</v>
      </c>
      <c r="J292" s="662" t="s">
        <v>3075</v>
      </c>
      <c r="K292" s="662" t="s">
        <v>3076</v>
      </c>
      <c r="L292" s="663">
        <v>969.48</v>
      </c>
      <c r="M292" s="663">
        <v>7755.84</v>
      </c>
      <c r="N292" s="662">
        <v>8</v>
      </c>
      <c r="O292" s="745">
        <v>2</v>
      </c>
      <c r="P292" s="663">
        <v>1938.96</v>
      </c>
      <c r="Q292" s="678">
        <v>0.25</v>
      </c>
      <c r="R292" s="662">
        <v>2</v>
      </c>
      <c r="S292" s="678">
        <v>0.25</v>
      </c>
      <c r="T292" s="745">
        <v>1</v>
      </c>
      <c r="U292" s="701">
        <v>0.5</v>
      </c>
    </row>
    <row r="293" spans="1:21" ht="14.4" customHeight="1" x14ac:dyDescent="0.3">
      <c r="A293" s="661">
        <v>7</v>
      </c>
      <c r="B293" s="662" t="s">
        <v>2285</v>
      </c>
      <c r="C293" s="662" t="s">
        <v>2533</v>
      </c>
      <c r="D293" s="743" t="s">
        <v>3735</v>
      </c>
      <c r="E293" s="744" t="s">
        <v>2547</v>
      </c>
      <c r="F293" s="662" t="s">
        <v>2529</v>
      </c>
      <c r="G293" s="662" t="s">
        <v>3019</v>
      </c>
      <c r="H293" s="662" t="s">
        <v>602</v>
      </c>
      <c r="I293" s="662" t="s">
        <v>3080</v>
      </c>
      <c r="J293" s="662" t="s">
        <v>2483</v>
      </c>
      <c r="K293" s="662" t="s">
        <v>3081</v>
      </c>
      <c r="L293" s="663">
        <v>537.12</v>
      </c>
      <c r="M293" s="663">
        <v>1074.24</v>
      </c>
      <c r="N293" s="662">
        <v>2</v>
      </c>
      <c r="O293" s="745">
        <v>0.5</v>
      </c>
      <c r="P293" s="663">
        <v>1074.24</v>
      </c>
      <c r="Q293" s="678">
        <v>1</v>
      </c>
      <c r="R293" s="662">
        <v>2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7</v>
      </c>
      <c r="B294" s="662" t="s">
        <v>2285</v>
      </c>
      <c r="C294" s="662" t="s">
        <v>2533</v>
      </c>
      <c r="D294" s="743" t="s">
        <v>3735</v>
      </c>
      <c r="E294" s="744" t="s">
        <v>2547</v>
      </c>
      <c r="F294" s="662" t="s">
        <v>2529</v>
      </c>
      <c r="G294" s="662" t="s">
        <v>3019</v>
      </c>
      <c r="H294" s="662" t="s">
        <v>602</v>
      </c>
      <c r="I294" s="662" t="s">
        <v>3020</v>
      </c>
      <c r="J294" s="662" t="s">
        <v>2485</v>
      </c>
      <c r="K294" s="662" t="s">
        <v>3021</v>
      </c>
      <c r="L294" s="663">
        <v>848.49</v>
      </c>
      <c r="M294" s="663">
        <v>19515.27</v>
      </c>
      <c r="N294" s="662">
        <v>23</v>
      </c>
      <c r="O294" s="745">
        <v>6.5</v>
      </c>
      <c r="P294" s="663">
        <v>14424.33</v>
      </c>
      <c r="Q294" s="678">
        <v>0.73913043478260865</v>
      </c>
      <c r="R294" s="662">
        <v>17</v>
      </c>
      <c r="S294" s="678">
        <v>0.73913043478260865</v>
      </c>
      <c r="T294" s="745">
        <v>5.5</v>
      </c>
      <c r="U294" s="701">
        <v>0.84615384615384615</v>
      </c>
    </row>
    <row r="295" spans="1:21" ht="14.4" customHeight="1" x14ac:dyDescent="0.3">
      <c r="A295" s="661">
        <v>7</v>
      </c>
      <c r="B295" s="662" t="s">
        <v>2285</v>
      </c>
      <c r="C295" s="662" t="s">
        <v>2533</v>
      </c>
      <c r="D295" s="743" t="s">
        <v>3735</v>
      </c>
      <c r="E295" s="744" t="s">
        <v>2547</v>
      </c>
      <c r="F295" s="662" t="s">
        <v>2529</v>
      </c>
      <c r="G295" s="662" t="s">
        <v>3019</v>
      </c>
      <c r="H295" s="662" t="s">
        <v>523</v>
      </c>
      <c r="I295" s="662" t="s">
        <v>3218</v>
      </c>
      <c r="J295" s="662" t="s">
        <v>3078</v>
      </c>
      <c r="K295" s="662" t="s">
        <v>3219</v>
      </c>
      <c r="L295" s="663">
        <v>0</v>
      </c>
      <c r="M295" s="663">
        <v>0</v>
      </c>
      <c r="N295" s="662">
        <v>3</v>
      </c>
      <c r="O295" s="745">
        <v>0.5</v>
      </c>
      <c r="P295" s="663">
        <v>0</v>
      </c>
      <c r="Q295" s="678"/>
      <c r="R295" s="662">
        <v>3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7</v>
      </c>
      <c r="B296" s="662" t="s">
        <v>2285</v>
      </c>
      <c r="C296" s="662" t="s">
        <v>2533</v>
      </c>
      <c r="D296" s="743" t="s">
        <v>3735</v>
      </c>
      <c r="E296" s="744" t="s">
        <v>2547</v>
      </c>
      <c r="F296" s="662" t="s">
        <v>2529</v>
      </c>
      <c r="G296" s="662" t="s">
        <v>2893</v>
      </c>
      <c r="H296" s="662" t="s">
        <v>523</v>
      </c>
      <c r="I296" s="662" t="s">
        <v>2894</v>
      </c>
      <c r="J296" s="662" t="s">
        <v>2895</v>
      </c>
      <c r="K296" s="662" t="s">
        <v>2896</v>
      </c>
      <c r="L296" s="663">
        <v>0</v>
      </c>
      <c r="M296" s="663">
        <v>0</v>
      </c>
      <c r="N296" s="662">
        <v>31</v>
      </c>
      <c r="O296" s="745">
        <v>0.5</v>
      </c>
      <c r="P296" s="663">
        <v>0</v>
      </c>
      <c r="Q296" s="678"/>
      <c r="R296" s="662">
        <v>31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7</v>
      </c>
      <c r="B297" s="662" t="s">
        <v>2285</v>
      </c>
      <c r="C297" s="662" t="s">
        <v>2533</v>
      </c>
      <c r="D297" s="743" t="s">
        <v>3735</v>
      </c>
      <c r="E297" s="744" t="s">
        <v>2547</v>
      </c>
      <c r="F297" s="662" t="s">
        <v>2529</v>
      </c>
      <c r="G297" s="662" t="s">
        <v>2772</v>
      </c>
      <c r="H297" s="662" t="s">
        <v>523</v>
      </c>
      <c r="I297" s="662" t="s">
        <v>875</v>
      </c>
      <c r="J297" s="662" t="s">
        <v>876</v>
      </c>
      <c r="K297" s="662" t="s">
        <v>877</v>
      </c>
      <c r="L297" s="663">
        <v>50.64</v>
      </c>
      <c r="M297" s="663">
        <v>50.64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7</v>
      </c>
      <c r="B298" s="662" t="s">
        <v>2285</v>
      </c>
      <c r="C298" s="662" t="s">
        <v>2533</v>
      </c>
      <c r="D298" s="743" t="s">
        <v>3735</v>
      </c>
      <c r="E298" s="744" t="s">
        <v>2547</v>
      </c>
      <c r="F298" s="662" t="s">
        <v>2529</v>
      </c>
      <c r="G298" s="662" t="s">
        <v>3086</v>
      </c>
      <c r="H298" s="662" t="s">
        <v>523</v>
      </c>
      <c r="I298" s="662" t="s">
        <v>3220</v>
      </c>
      <c r="J298" s="662" t="s">
        <v>3221</v>
      </c>
      <c r="K298" s="662" t="s">
        <v>3222</v>
      </c>
      <c r="L298" s="663">
        <v>1677.3</v>
      </c>
      <c r="M298" s="663">
        <v>25159.5</v>
      </c>
      <c r="N298" s="662">
        <v>15</v>
      </c>
      <c r="O298" s="745">
        <v>2</v>
      </c>
      <c r="P298" s="663">
        <v>15095.699999999999</v>
      </c>
      <c r="Q298" s="678">
        <v>0.6</v>
      </c>
      <c r="R298" s="662">
        <v>9</v>
      </c>
      <c r="S298" s="678">
        <v>0.6</v>
      </c>
      <c r="T298" s="745">
        <v>1</v>
      </c>
      <c r="U298" s="701">
        <v>0.5</v>
      </c>
    </row>
    <row r="299" spans="1:21" ht="14.4" customHeight="1" x14ac:dyDescent="0.3">
      <c r="A299" s="661">
        <v>7</v>
      </c>
      <c r="B299" s="662" t="s">
        <v>2285</v>
      </c>
      <c r="C299" s="662" t="s">
        <v>2533</v>
      </c>
      <c r="D299" s="743" t="s">
        <v>3735</v>
      </c>
      <c r="E299" s="744" t="s">
        <v>2547</v>
      </c>
      <c r="F299" s="662" t="s">
        <v>2529</v>
      </c>
      <c r="G299" s="662" t="s">
        <v>3086</v>
      </c>
      <c r="H299" s="662" t="s">
        <v>523</v>
      </c>
      <c r="I299" s="662" t="s">
        <v>3223</v>
      </c>
      <c r="J299" s="662" t="s">
        <v>3091</v>
      </c>
      <c r="K299" s="662" t="s">
        <v>3224</v>
      </c>
      <c r="L299" s="663">
        <v>908.53</v>
      </c>
      <c r="M299" s="663">
        <v>8176.77</v>
      </c>
      <c r="N299" s="662">
        <v>9</v>
      </c>
      <c r="O299" s="745">
        <v>2</v>
      </c>
      <c r="P299" s="663">
        <v>8176.77</v>
      </c>
      <c r="Q299" s="678">
        <v>1</v>
      </c>
      <c r="R299" s="662">
        <v>9</v>
      </c>
      <c r="S299" s="678">
        <v>1</v>
      </c>
      <c r="T299" s="745">
        <v>2</v>
      </c>
      <c r="U299" s="701">
        <v>1</v>
      </c>
    </row>
    <row r="300" spans="1:21" ht="14.4" customHeight="1" x14ac:dyDescent="0.3">
      <c r="A300" s="661">
        <v>7</v>
      </c>
      <c r="B300" s="662" t="s">
        <v>2285</v>
      </c>
      <c r="C300" s="662" t="s">
        <v>2533</v>
      </c>
      <c r="D300" s="743" t="s">
        <v>3735</v>
      </c>
      <c r="E300" s="744" t="s">
        <v>2547</v>
      </c>
      <c r="F300" s="662" t="s">
        <v>2529</v>
      </c>
      <c r="G300" s="662" t="s">
        <v>3086</v>
      </c>
      <c r="H300" s="662" t="s">
        <v>523</v>
      </c>
      <c r="I300" s="662" t="s">
        <v>3090</v>
      </c>
      <c r="J300" s="662" t="s">
        <v>3091</v>
      </c>
      <c r="K300" s="662" t="s">
        <v>3092</v>
      </c>
      <c r="L300" s="663">
        <v>454.27</v>
      </c>
      <c r="M300" s="663">
        <v>4088.43</v>
      </c>
      <c r="N300" s="662">
        <v>9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7</v>
      </c>
      <c r="B301" s="662" t="s">
        <v>2285</v>
      </c>
      <c r="C301" s="662" t="s">
        <v>2533</v>
      </c>
      <c r="D301" s="743" t="s">
        <v>3735</v>
      </c>
      <c r="E301" s="744" t="s">
        <v>2547</v>
      </c>
      <c r="F301" s="662" t="s">
        <v>2529</v>
      </c>
      <c r="G301" s="662" t="s">
        <v>3086</v>
      </c>
      <c r="H301" s="662" t="s">
        <v>523</v>
      </c>
      <c r="I301" s="662" t="s">
        <v>3225</v>
      </c>
      <c r="J301" s="662" t="s">
        <v>3221</v>
      </c>
      <c r="K301" s="662" t="s">
        <v>3226</v>
      </c>
      <c r="L301" s="663">
        <v>3354.59</v>
      </c>
      <c r="M301" s="663">
        <v>16772.95</v>
      </c>
      <c r="N301" s="662">
        <v>5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7</v>
      </c>
      <c r="B302" s="662" t="s">
        <v>2285</v>
      </c>
      <c r="C302" s="662" t="s">
        <v>2533</v>
      </c>
      <c r="D302" s="743" t="s">
        <v>3735</v>
      </c>
      <c r="E302" s="744" t="s">
        <v>2547</v>
      </c>
      <c r="F302" s="662" t="s">
        <v>2529</v>
      </c>
      <c r="G302" s="662" t="s">
        <v>3086</v>
      </c>
      <c r="H302" s="662" t="s">
        <v>523</v>
      </c>
      <c r="I302" s="662" t="s">
        <v>3227</v>
      </c>
      <c r="J302" s="662" t="s">
        <v>3094</v>
      </c>
      <c r="K302" s="662" t="s">
        <v>3228</v>
      </c>
      <c r="L302" s="663">
        <v>2357.31</v>
      </c>
      <c r="M302" s="663">
        <v>14143.86</v>
      </c>
      <c r="N302" s="662">
        <v>6</v>
      </c>
      <c r="O302" s="745">
        <v>1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7</v>
      </c>
      <c r="B303" s="662" t="s">
        <v>2285</v>
      </c>
      <c r="C303" s="662" t="s">
        <v>2533</v>
      </c>
      <c r="D303" s="743" t="s">
        <v>3735</v>
      </c>
      <c r="E303" s="744" t="s">
        <v>2547</v>
      </c>
      <c r="F303" s="662" t="s">
        <v>2529</v>
      </c>
      <c r="G303" s="662" t="s">
        <v>3229</v>
      </c>
      <c r="H303" s="662" t="s">
        <v>523</v>
      </c>
      <c r="I303" s="662" t="s">
        <v>3230</v>
      </c>
      <c r="J303" s="662" t="s">
        <v>3231</v>
      </c>
      <c r="K303" s="662" t="s">
        <v>3232</v>
      </c>
      <c r="L303" s="663">
        <v>70.05</v>
      </c>
      <c r="M303" s="663">
        <v>140.1</v>
      </c>
      <c r="N303" s="662">
        <v>2</v>
      </c>
      <c r="O303" s="745">
        <v>0.5</v>
      </c>
      <c r="P303" s="663">
        <v>140.1</v>
      </c>
      <c r="Q303" s="678">
        <v>1</v>
      </c>
      <c r="R303" s="662">
        <v>2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7</v>
      </c>
      <c r="B304" s="662" t="s">
        <v>2285</v>
      </c>
      <c r="C304" s="662" t="s">
        <v>2533</v>
      </c>
      <c r="D304" s="743" t="s">
        <v>3735</v>
      </c>
      <c r="E304" s="744" t="s">
        <v>2547</v>
      </c>
      <c r="F304" s="662" t="s">
        <v>2529</v>
      </c>
      <c r="G304" s="662" t="s">
        <v>2861</v>
      </c>
      <c r="H304" s="662" t="s">
        <v>523</v>
      </c>
      <c r="I304" s="662" t="s">
        <v>3233</v>
      </c>
      <c r="J304" s="662" t="s">
        <v>3234</v>
      </c>
      <c r="K304" s="662" t="s">
        <v>3235</v>
      </c>
      <c r="L304" s="663">
        <v>48.72</v>
      </c>
      <c r="M304" s="663">
        <v>146.16</v>
      </c>
      <c r="N304" s="662">
        <v>3</v>
      </c>
      <c r="O304" s="745">
        <v>1</v>
      </c>
      <c r="P304" s="663">
        <v>146.16</v>
      </c>
      <c r="Q304" s="678">
        <v>1</v>
      </c>
      <c r="R304" s="662">
        <v>3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7</v>
      </c>
      <c r="B305" s="662" t="s">
        <v>2285</v>
      </c>
      <c r="C305" s="662" t="s">
        <v>2533</v>
      </c>
      <c r="D305" s="743" t="s">
        <v>3735</v>
      </c>
      <c r="E305" s="744" t="s">
        <v>2547</v>
      </c>
      <c r="F305" s="662" t="s">
        <v>2529</v>
      </c>
      <c r="G305" s="662" t="s">
        <v>3112</v>
      </c>
      <c r="H305" s="662" t="s">
        <v>523</v>
      </c>
      <c r="I305" s="662" t="s">
        <v>864</v>
      </c>
      <c r="J305" s="662" t="s">
        <v>3113</v>
      </c>
      <c r="K305" s="662" t="s">
        <v>3114</v>
      </c>
      <c r="L305" s="663">
        <v>53.57</v>
      </c>
      <c r="M305" s="663">
        <v>53.57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7</v>
      </c>
      <c r="B306" s="662" t="s">
        <v>2285</v>
      </c>
      <c r="C306" s="662" t="s">
        <v>2533</v>
      </c>
      <c r="D306" s="743" t="s">
        <v>3735</v>
      </c>
      <c r="E306" s="744" t="s">
        <v>2547</v>
      </c>
      <c r="F306" s="662" t="s">
        <v>2529</v>
      </c>
      <c r="G306" s="662" t="s">
        <v>3236</v>
      </c>
      <c r="H306" s="662" t="s">
        <v>523</v>
      </c>
      <c r="I306" s="662" t="s">
        <v>3237</v>
      </c>
      <c r="J306" s="662" t="s">
        <v>3238</v>
      </c>
      <c r="K306" s="662" t="s">
        <v>3239</v>
      </c>
      <c r="L306" s="663">
        <v>127</v>
      </c>
      <c r="M306" s="663">
        <v>1905</v>
      </c>
      <c r="N306" s="662">
        <v>15</v>
      </c>
      <c r="O306" s="745">
        <v>2</v>
      </c>
      <c r="P306" s="663">
        <v>762</v>
      </c>
      <c r="Q306" s="678">
        <v>0.4</v>
      </c>
      <c r="R306" s="662">
        <v>6</v>
      </c>
      <c r="S306" s="678">
        <v>0.4</v>
      </c>
      <c r="T306" s="745">
        <v>1</v>
      </c>
      <c r="U306" s="701">
        <v>0.5</v>
      </c>
    </row>
    <row r="307" spans="1:21" ht="14.4" customHeight="1" x14ac:dyDescent="0.3">
      <c r="A307" s="661">
        <v>7</v>
      </c>
      <c r="B307" s="662" t="s">
        <v>2285</v>
      </c>
      <c r="C307" s="662" t="s">
        <v>2533</v>
      </c>
      <c r="D307" s="743" t="s">
        <v>3735</v>
      </c>
      <c r="E307" s="744" t="s">
        <v>2547</v>
      </c>
      <c r="F307" s="662" t="s">
        <v>2529</v>
      </c>
      <c r="G307" s="662" t="s">
        <v>3236</v>
      </c>
      <c r="H307" s="662" t="s">
        <v>523</v>
      </c>
      <c r="I307" s="662" t="s">
        <v>3240</v>
      </c>
      <c r="J307" s="662" t="s">
        <v>3241</v>
      </c>
      <c r="K307" s="662" t="s">
        <v>2946</v>
      </c>
      <c r="L307" s="663">
        <v>389.92</v>
      </c>
      <c r="M307" s="663">
        <v>3509.28</v>
      </c>
      <c r="N307" s="662">
        <v>9</v>
      </c>
      <c r="O307" s="745">
        <v>1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7</v>
      </c>
      <c r="B308" s="662" t="s">
        <v>2285</v>
      </c>
      <c r="C308" s="662" t="s">
        <v>2533</v>
      </c>
      <c r="D308" s="743" t="s">
        <v>3735</v>
      </c>
      <c r="E308" s="744" t="s">
        <v>2547</v>
      </c>
      <c r="F308" s="662" t="s">
        <v>2529</v>
      </c>
      <c r="G308" s="662" t="s">
        <v>3236</v>
      </c>
      <c r="H308" s="662" t="s">
        <v>523</v>
      </c>
      <c r="I308" s="662" t="s">
        <v>3242</v>
      </c>
      <c r="J308" s="662" t="s">
        <v>3243</v>
      </c>
      <c r="K308" s="662" t="s">
        <v>793</v>
      </c>
      <c r="L308" s="663">
        <v>701.65</v>
      </c>
      <c r="M308" s="663">
        <v>4209.8999999999996</v>
      </c>
      <c r="N308" s="662">
        <v>6</v>
      </c>
      <c r="O308" s="745">
        <v>1</v>
      </c>
      <c r="P308" s="663">
        <v>4209.8999999999996</v>
      </c>
      <c r="Q308" s="678">
        <v>1</v>
      </c>
      <c r="R308" s="662">
        <v>6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7</v>
      </c>
      <c r="B309" s="662" t="s">
        <v>2285</v>
      </c>
      <c r="C309" s="662" t="s">
        <v>2533</v>
      </c>
      <c r="D309" s="743" t="s">
        <v>3735</v>
      </c>
      <c r="E309" s="744" t="s">
        <v>2547</v>
      </c>
      <c r="F309" s="662" t="s">
        <v>2529</v>
      </c>
      <c r="G309" s="662" t="s">
        <v>2624</v>
      </c>
      <c r="H309" s="662" t="s">
        <v>523</v>
      </c>
      <c r="I309" s="662" t="s">
        <v>1458</v>
      </c>
      <c r="J309" s="662" t="s">
        <v>727</v>
      </c>
      <c r="K309" s="662" t="s">
        <v>2760</v>
      </c>
      <c r="L309" s="663">
        <v>36.54</v>
      </c>
      <c r="M309" s="663">
        <v>36.54</v>
      </c>
      <c r="N309" s="662">
        <v>1</v>
      </c>
      <c r="O309" s="745">
        <v>1</v>
      </c>
      <c r="P309" s="663">
        <v>36.54</v>
      </c>
      <c r="Q309" s="678">
        <v>1</v>
      </c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7</v>
      </c>
      <c r="B310" s="662" t="s">
        <v>2285</v>
      </c>
      <c r="C310" s="662" t="s">
        <v>2533</v>
      </c>
      <c r="D310" s="743" t="s">
        <v>3735</v>
      </c>
      <c r="E310" s="744" t="s">
        <v>2547</v>
      </c>
      <c r="F310" s="662" t="s">
        <v>2529</v>
      </c>
      <c r="G310" s="662" t="s">
        <v>2583</v>
      </c>
      <c r="H310" s="662" t="s">
        <v>523</v>
      </c>
      <c r="I310" s="662" t="s">
        <v>3244</v>
      </c>
      <c r="J310" s="662" t="s">
        <v>3245</v>
      </c>
      <c r="K310" s="662" t="s">
        <v>3246</v>
      </c>
      <c r="L310" s="663">
        <v>0</v>
      </c>
      <c r="M310" s="663">
        <v>0</v>
      </c>
      <c r="N310" s="662">
        <v>1</v>
      </c>
      <c r="O310" s="745">
        <v>1</v>
      </c>
      <c r="P310" s="663">
        <v>0</v>
      </c>
      <c r="Q310" s="678"/>
      <c r="R310" s="662">
        <v>1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7</v>
      </c>
      <c r="B311" s="662" t="s">
        <v>2285</v>
      </c>
      <c r="C311" s="662" t="s">
        <v>2533</v>
      </c>
      <c r="D311" s="743" t="s">
        <v>3735</v>
      </c>
      <c r="E311" s="744" t="s">
        <v>2547</v>
      </c>
      <c r="F311" s="662" t="s">
        <v>2529</v>
      </c>
      <c r="G311" s="662" t="s">
        <v>3121</v>
      </c>
      <c r="H311" s="662" t="s">
        <v>523</v>
      </c>
      <c r="I311" s="662" t="s">
        <v>3122</v>
      </c>
      <c r="J311" s="662" t="s">
        <v>3123</v>
      </c>
      <c r="K311" s="662" t="s">
        <v>3124</v>
      </c>
      <c r="L311" s="663">
        <v>454.27</v>
      </c>
      <c r="M311" s="663">
        <v>16353.72</v>
      </c>
      <c r="N311" s="662">
        <v>36</v>
      </c>
      <c r="O311" s="745">
        <v>5</v>
      </c>
      <c r="P311" s="663">
        <v>12265.289999999999</v>
      </c>
      <c r="Q311" s="678">
        <v>0.75</v>
      </c>
      <c r="R311" s="662">
        <v>27</v>
      </c>
      <c r="S311" s="678">
        <v>0.75</v>
      </c>
      <c r="T311" s="745">
        <v>4</v>
      </c>
      <c r="U311" s="701">
        <v>0.8</v>
      </c>
    </row>
    <row r="312" spans="1:21" ht="14.4" customHeight="1" x14ac:dyDescent="0.3">
      <c r="A312" s="661">
        <v>7</v>
      </c>
      <c r="B312" s="662" t="s">
        <v>2285</v>
      </c>
      <c r="C312" s="662" t="s">
        <v>2533</v>
      </c>
      <c r="D312" s="743" t="s">
        <v>3735</v>
      </c>
      <c r="E312" s="744" t="s">
        <v>2547</v>
      </c>
      <c r="F312" s="662" t="s">
        <v>2529</v>
      </c>
      <c r="G312" s="662" t="s">
        <v>3121</v>
      </c>
      <c r="H312" s="662" t="s">
        <v>523</v>
      </c>
      <c r="I312" s="662" t="s">
        <v>3125</v>
      </c>
      <c r="J312" s="662" t="s">
        <v>3123</v>
      </c>
      <c r="K312" s="662" t="s">
        <v>3126</v>
      </c>
      <c r="L312" s="663">
        <v>908.53</v>
      </c>
      <c r="M312" s="663">
        <v>9993.83</v>
      </c>
      <c r="N312" s="662">
        <v>11</v>
      </c>
      <c r="O312" s="745">
        <v>3</v>
      </c>
      <c r="P312" s="663">
        <v>7268.24</v>
      </c>
      <c r="Q312" s="678">
        <v>0.72727272727272729</v>
      </c>
      <c r="R312" s="662">
        <v>8</v>
      </c>
      <c r="S312" s="678">
        <v>0.72727272727272729</v>
      </c>
      <c r="T312" s="745">
        <v>2</v>
      </c>
      <c r="U312" s="701">
        <v>0.66666666666666663</v>
      </c>
    </row>
    <row r="313" spans="1:21" ht="14.4" customHeight="1" x14ac:dyDescent="0.3">
      <c r="A313" s="661">
        <v>7</v>
      </c>
      <c r="B313" s="662" t="s">
        <v>2285</v>
      </c>
      <c r="C313" s="662" t="s">
        <v>2533</v>
      </c>
      <c r="D313" s="743" t="s">
        <v>3735</v>
      </c>
      <c r="E313" s="744" t="s">
        <v>2547</v>
      </c>
      <c r="F313" s="662" t="s">
        <v>2529</v>
      </c>
      <c r="G313" s="662" t="s">
        <v>3121</v>
      </c>
      <c r="H313" s="662" t="s">
        <v>523</v>
      </c>
      <c r="I313" s="662" t="s">
        <v>3127</v>
      </c>
      <c r="J313" s="662" t="s">
        <v>3128</v>
      </c>
      <c r="K313" s="662" t="s">
        <v>3129</v>
      </c>
      <c r="L313" s="663">
        <v>291.85000000000002</v>
      </c>
      <c r="M313" s="663">
        <v>5837.0000000000009</v>
      </c>
      <c r="N313" s="662">
        <v>20</v>
      </c>
      <c r="O313" s="745">
        <v>4</v>
      </c>
      <c r="P313" s="663">
        <v>4961.4500000000007</v>
      </c>
      <c r="Q313" s="678">
        <v>0.85</v>
      </c>
      <c r="R313" s="662">
        <v>17</v>
      </c>
      <c r="S313" s="678">
        <v>0.85</v>
      </c>
      <c r="T313" s="745">
        <v>3</v>
      </c>
      <c r="U313" s="701">
        <v>0.75</v>
      </c>
    </row>
    <row r="314" spans="1:21" ht="14.4" customHeight="1" x14ac:dyDescent="0.3">
      <c r="A314" s="661">
        <v>7</v>
      </c>
      <c r="B314" s="662" t="s">
        <v>2285</v>
      </c>
      <c r="C314" s="662" t="s">
        <v>2533</v>
      </c>
      <c r="D314" s="743" t="s">
        <v>3735</v>
      </c>
      <c r="E314" s="744" t="s">
        <v>2547</v>
      </c>
      <c r="F314" s="662" t="s">
        <v>2529</v>
      </c>
      <c r="G314" s="662" t="s">
        <v>3121</v>
      </c>
      <c r="H314" s="662" t="s">
        <v>523</v>
      </c>
      <c r="I314" s="662" t="s">
        <v>3132</v>
      </c>
      <c r="J314" s="662" t="s">
        <v>3133</v>
      </c>
      <c r="K314" s="662" t="s">
        <v>3134</v>
      </c>
      <c r="L314" s="663">
        <v>838.65</v>
      </c>
      <c r="M314" s="663">
        <v>22643.550000000003</v>
      </c>
      <c r="N314" s="662">
        <v>27</v>
      </c>
      <c r="O314" s="745">
        <v>4</v>
      </c>
      <c r="P314" s="663">
        <v>5031.8999999999996</v>
      </c>
      <c r="Q314" s="678">
        <v>0.22222222222222218</v>
      </c>
      <c r="R314" s="662">
        <v>6</v>
      </c>
      <c r="S314" s="678">
        <v>0.22222222222222221</v>
      </c>
      <c r="T314" s="745">
        <v>1</v>
      </c>
      <c r="U314" s="701">
        <v>0.25</v>
      </c>
    </row>
    <row r="315" spans="1:21" ht="14.4" customHeight="1" x14ac:dyDescent="0.3">
      <c r="A315" s="661">
        <v>7</v>
      </c>
      <c r="B315" s="662" t="s">
        <v>2285</v>
      </c>
      <c r="C315" s="662" t="s">
        <v>2533</v>
      </c>
      <c r="D315" s="743" t="s">
        <v>3735</v>
      </c>
      <c r="E315" s="744" t="s">
        <v>2547</v>
      </c>
      <c r="F315" s="662" t="s">
        <v>2529</v>
      </c>
      <c r="G315" s="662" t="s">
        <v>3121</v>
      </c>
      <c r="H315" s="662" t="s">
        <v>523</v>
      </c>
      <c r="I315" s="662" t="s">
        <v>3135</v>
      </c>
      <c r="J315" s="662" t="s">
        <v>3133</v>
      </c>
      <c r="K315" s="662" t="s">
        <v>3136</v>
      </c>
      <c r="L315" s="663">
        <v>1677.3</v>
      </c>
      <c r="M315" s="663">
        <v>5031.8999999999996</v>
      </c>
      <c r="N315" s="662">
        <v>3</v>
      </c>
      <c r="O315" s="745">
        <v>1</v>
      </c>
      <c r="P315" s="663">
        <v>5031.8999999999996</v>
      </c>
      <c r="Q315" s="678">
        <v>1</v>
      </c>
      <c r="R315" s="662">
        <v>3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7</v>
      </c>
      <c r="B316" s="662" t="s">
        <v>2285</v>
      </c>
      <c r="C316" s="662" t="s">
        <v>2533</v>
      </c>
      <c r="D316" s="743" t="s">
        <v>3735</v>
      </c>
      <c r="E316" s="744" t="s">
        <v>2547</v>
      </c>
      <c r="F316" s="662" t="s">
        <v>2529</v>
      </c>
      <c r="G316" s="662" t="s">
        <v>3121</v>
      </c>
      <c r="H316" s="662" t="s">
        <v>523</v>
      </c>
      <c r="I316" s="662" t="s">
        <v>3247</v>
      </c>
      <c r="J316" s="662" t="s">
        <v>3248</v>
      </c>
      <c r="K316" s="662" t="s">
        <v>3136</v>
      </c>
      <c r="L316" s="663">
        <v>1677.3</v>
      </c>
      <c r="M316" s="663">
        <v>5031.8999999999996</v>
      </c>
      <c r="N316" s="662">
        <v>3</v>
      </c>
      <c r="O316" s="745">
        <v>1</v>
      </c>
      <c r="P316" s="663">
        <v>5031.8999999999996</v>
      </c>
      <c r="Q316" s="678">
        <v>1</v>
      </c>
      <c r="R316" s="662">
        <v>3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7</v>
      </c>
      <c r="B317" s="662" t="s">
        <v>2285</v>
      </c>
      <c r="C317" s="662" t="s">
        <v>2533</v>
      </c>
      <c r="D317" s="743" t="s">
        <v>3735</v>
      </c>
      <c r="E317" s="744" t="s">
        <v>2547</v>
      </c>
      <c r="F317" s="662" t="s">
        <v>2529</v>
      </c>
      <c r="G317" s="662" t="s">
        <v>3121</v>
      </c>
      <c r="H317" s="662" t="s">
        <v>523</v>
      </c>
      <c r="I317" s="662" t="s">
        <v>3139</v>
      </c>
      <c r="J317" s="662" t="s">
        <v>3140</v>
      </c>
      <c r="K317" s="662" t="s">
        <v>3126</v>
      </c>
      <c r="L317" s="663">
        <v>908.53</v>
      </c>
      <c r="M317" s="663">
        <v>2725.59</v>
      </c>
      <c r="N317" s="662">
        <v>3</v>
      </c>
      <c r="O317" s="745">
        <v>1</v>
      </c>
      <c r="P317" s="663">
        <v>2725.59</v>
      </c>
      <c r="Q317" s="678">
        <v>1</v>
      </c>
      <c r="R317" s="662">
        <v>3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7</v>
      </c>
      <c r="B318" s="662" t="s">
        <v>2285</v>
      </c>
      <c r="C318" s="662" t="s">
        <v>2533</v>
      </c>
      <c r="D318" s="743" t="s">
        <v>3735</v>
      </c>
      <c r="E318" s="744" t="s">
        <v>2547</v>
      </c>
      <c r="F318" s="662" t="s">
        <v>2529</v>
      </c>
      <c r="G318" s="662" t="s">
        <v>3026</v>
      </c>
      <c r="H318" s="662" t="s">
        <v>523</v>
      </c>
      <c r="I318" s="662" t="s">
        <v>3249</v>
      </c>
      <c r="J318" s="662" t="s">
        <v>3250</v>
      </c>
      <c r="K318" s="662" t="s">
        <v>3029</v>
      </c>
      <c r="L318" s="663">
        <v>1112.45</v>
      </c>
      <c r="M318" s="663">
        <v>6674.7000000000007</v>
      </c>
      <c r="N318" s="662">
        <v>6</v>
      </c>
      <c r="O318" s="745">
        <v>2</v>
      </c>
      <c r="P318" s="663">
        <v>6674.7000000000007</v>
      </c>
      <c r="Q318" s="678">
        <v>1</v>
      </c>
      <c r="R318" s="662">
        <v>6</v>
      </c>
      <c r="S318" s="678">
        <v>1</v>
      </c>
      <c r="T318" s="745">
        <v>2</v>
      </c>
      <c r="U318" s="701">
        <v>1</v>
      </c>
    </row>
    <row r="319" spans="1:21" ht="14.4" customHeight="1" x14ac:dyDescent="0.3">
      <c r="A319" s="661">
        <v>7</v>
      </c>
      <c r="B319" s="662" t="s">
        <v>2285</v>
      </c>
      <c r="C319" s="662" t="s">
        <v>2533</v>
      </c>
      <c r="D319" s="743" t="s">
        <v>3735</v>
      </c>
      <c r="E319" s="744" t="s">
        <v>2547</v>
      </c>
      <c r="F319" s="662" t="s">
        <v>2529</v>
      </c>
      <c r="G319" s="662" t="s">
        <v>3026</v>
      </c>
      <c r="H319" s="662" t="s">
        <v>523</v>
      </c>
      <c r="I319" s="662" t="s">
        <v>3146</v>
      </c>
      <c r="J319" s="662" t="s">
        <v>3147</v>
      </c>
      <c r="K319" s="662" t="s">
        <v>3029</v>
      </c>
      <c r="L319" s="663">
        <v>3690.52</v>
      </c>
      <c r="M319" s="663">
        <v>11071.56</v>
      </c>
      <c r="N319" s="662">
        <v>3</v>
      </c>
      <c r="O319" s="745">
        <v>1</v>
      </c>
      <c r="P319" s="663">
        <v>11071.56</v>
      </c>
      <c r="Q319" s="678">
        <v>1</v>
      </c>
      <c r="R319" s="662">
        <v>3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7</v>
      </c>
      <c r="B320" s="662" t="s">
        <v>2285</v>
      </c>
      <c r="C320" s="662" t="s">
        <v>2533</v>
      </c>
      <c r="D320" s="743" t="s">
        <v>3735</v>
      </c>
      <c r="E320" s="744" t="s">
        <v>2547</v>
      </c>
      <c r="F320" s="662" t="s">
        <v>2529</v>
      </c>
      <c r="G320" s="662" t="s">
        <v>2627</v>
      </c>
      <c r="H320" s="662" t="s">
        <v>602</v>
      </c>
      <c r="I320" s="662" t="s">
        <v>2628</v>
      </c>
      <c r="J320" s="662" t="s">
        <v>2629</v>
      </c>
      <c r="K320" s="662" t="s">
        <v>2630</v>
      </c>
      <c r="L320" s="663">
        <v>205.84</v>
      </c>
      <c r="M320" s="663">
        <v>411.68</v>
      </c>
      <c r="N320" s="662">
        <v>2</v>
      </c>
      <c r="O320" s="745">
        <v>1</v>
      </c>
      <c r="P320" s="663">
        <v>411.68</v>
      </c>
      <c r="Q320" s="678">
        <v>1</v>
      </c>
      <c r="R320" s="662">
        <v>2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7</v>
      </c>
      <c r="B321" s="662" t="s">
        <v>2285</v>
      </c>
      <c r="C321" s="662" t="s">
        <v>2533</v>
      </c>
      <c r="D321" s="743" t="s">
        <v>3735</v>
      </c>
      <c r="E321" s="744" t="s">
        <v>2547</v>
      </c>
      <c r="F321" s="662" t="s">
        <v>2529</v>
      </c>
      <c r="G321" s="662" t="s">
        <v>2631</v>
      </c>
      <c r="H321" s="662" t="s">
        <v>523</v>
      </c>
      <c r="I321" s="662" t="s">
        <v>2632</v>
      </c>
      <c r="J321" s="662" t="s">
        <v>2633</v>
      </c>
      <c r="K321" s="662" t="s">
        <v>2634</v>
      </c>
      <c r="L321" s="663">
        <v>99.11</v>
      </c>
      <c r="M321" s="663">
        <v>297.33</v>
      </c>
      <c r="N321" s="662">
        <v>3</v>
      </c>
      <c r="O321" s="745">
        <v>0.5</v>
      </c>
      <c r="P321" s="663">
        <v>297.33</v>
      </c>
      <c r="Q321" s="678">
        <v>1</v>
      </c>
      <c r="R321" s="662">
        <v>3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7</v>
      </c>
      <c r="B322" s="662" t="s">
        <v>2285</v>
      </c>
      <c r="C322" s="662" t="s">
        <v>2533</v>
      </c>
      <c r="D322" s="743" t="s">
        <v>3735</v>
      </c>
      <c r="E322" s="744" t="s">
        <v>2547</v>
      </c>
      <c r="F322" s="662" t="s">
        <v>2529</v>
      </c>
      <c r="G322" s="662" t="s">
        <v>3148</v>
      </c>
      <c r="H322" s="662" t="s">
        <v>523</v>
      </c>
      <c r="I322" s="662" t="s">
        <v>3251</v>
      </c>
      <c r="J322" s="662" t="s">
        <v>3164</v>
      </c>
      <c r="K322" s="662" t="s">
        <v>3252</v>
      </c>
      <c r="L322" s="663">
        <v>597.88</v>
      </c>
      <c r="M322" s="663">
        <v>1195.76</v>
      </c>
      <c r="N322" s="662">
        <v>2</v>
      </c>
      <c r="O322" s="745">
        <v>1.5</v>
      </c>
      <c r="P322" s="663">
        <v>597.88</v>
      </c>
      <c r="Q322" s="678">
        <v>0.5</v>
      </c>
      <c r="R322" s="662">
        <v>1</v>
      </c>
      <c r="S322" s="678">
        <v>0.5</v>
      </c>
      <c r="T322" s="745">
        <v>0.5</v>
      </c>
      <c r="U322" s="701">
        <v>0.33333333333333331</v>
      </c>
    </row>
    <row r="323" spans="1:21" ht="14.4" customHeight="1" x14ac:dyDescent="0.3">
      <c r="A323" s="661">
        <v>7</v>
      </c>
      <c r="B323" s="662" t="s">
        <v>2285</v>
      </c>
      <c r="C323" s="662" t="s">
        <v>2533</v>
      </c>
      <c r="D323" s="743" t="s">
        <v>3735</v>
      </c>
      <c r="E323" s="744" t="s">
        <v>2547</v>
      </c>
      <c r="F323" s="662" t="s">
        <v>2529</v>
      </c>
      <c r="G323" s="662" t="s">
        <v>3148</v>
      </c>
      <c r="H323" s="662" t="s">
        <v>523</v>
      </c>
      <c r="I323" s="662" t="s">
        <v>3152</v>
      </c>
      <c r="J323" s="662" t="s">
        <v>3150</v>
      </c>
      <c r="K323" s="662" t="s">
        <v>3153</v>
      </c>
      <c r="L323" s="663">
        <v>1715.48</v>
      </c>
      <c r="M323" s="663">
        <v>8577.4000000000015</v>
      </c>
      <c r="N323" s="662">
        <v>5</v>
      </c>
      <c r="O323" s="745">
        <v>1.5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7</v>
      </c>
      <c r="B324" s="662" t="s">
        <v>2285</v>
      </c>
      <c r="C324" s="662" t="s">
        <v>2533</v>
      </c>
      <c r="D324" s="743" t="s">
        <v>3735</v>
      </c>
      <c r="E324" s="744" t="s">
        <v>2547</v>
      </c>
      <c r="F324" s="662" t="s">
        <v>2529</v>
      </c>
      <c r="G324" s="662" t="s">
        <v>3148</v>
      </c>
      <c r="H324" s="662" t="s">
        <v>523</v>
      </c>
      <c r="I324" s="662" t="s">
        <v>3152</v>
      </c>
      <c r="J324" s="662" t="s">
        <v>3150</v>
      </c>
      <c r="K324" s="662" t="s">
        <v>3153</v>
      </c>
      <c r="L324" s="663">
        <v>1195.75</v>
      </c>
      <c r="M324" s="663">
        <v>7174.5</v>
      </c>
      <c r="N324" s="662">
        <v>6</v>
      </c>
      <c r="O324" s="745">
        <v>1</v>
      </c>
      <c r="P324" s="663">
        <v>3587.25</v>
      </c>
      <c r="Q324" s="678">
        <v>0.5</v>
      </c>
      <c r="R324" s="662">
        <v>3</v>
      </c>
      <c r="S324" s="678">
        <v>0.5</v>
      </c>
      <c r="T324" s="745">
        <v>0.5</v>
      </c>
      <c r="U324" s="701">
        <v>0.5</v>
      </c>
    </row>
    <row r="325" spans="1:21" ht="14.4" customHeight="1" x14ac:dyDescent="0.3">
      <c r="A325" s="661">
        <v>7</v>
      </c>
      <c r="B325" s="662" t="s">
        <v>2285</v>
      </c>
      <c r="C325" s="662" t="s">
        <v>2533</v>
      </c>
      <c r="D325" s="743" t="s">
        <v>3735</v>
      </c>
      <c r="E325" s="744" t="s">
        <v>2547</v>
      </c>
      <c r="F325" s="662" t="s">
        <v>2529</v>
      </c>
      <c r="G325" s="662" t="s">
        <v>3148</v>
      </c>
      <c r="H325" s="662" t="s">
        <v>523</v>
      </c>
      <c r="I325" s="662" t="s">
        <v>3253</v>
      </c>
      <c r="J325" s="662" t="s">
        <v>3150</v>
      </c>
      <c r="K325" s="662" t="s">
        <v>3254</v>
      </c>
      <c r="L325" s="663">
        <v>0</v>
      </c>
      <c r="M325" s="663">
        <v>0</v>
      </c>
      <c r="N325" s="662">
        <v>7</v>
      </c>
      <c r="O325" s="745">
        <v>2</v>
      </c>
      <c r="P325" s="663">
        <v>0</v>
      </c>
      <c r="Q325" s="678"/>
      <c r="R325" s="662">
        <v>5</v>
      </c>
      <c r="S325" s="678">
        <v>0.7142857142857143</v>
      </c>
      <c r="T325" s="745">
        <v>1.5</v>
      </c>
      <c r="U325" s="701">
        <v>0.75</v>
      </c>
    </row>
    <row r="326" spans="1:21" ht="14.4" customHeight="1" x14ac:dyDescent="0.3">
      <c r="A326" s="661">
        <v>7</v>
      </c>
      <c r="B326" s="662" t="s">
        <v>2285</v>
      </c>
      <c r="C326" s="662" t="s">
        <v>2533</v>
      </c>
      <c r="D326" s="743" t="s">
        <v>3735</v>
      </c>
      <c r="E326" s="744" t="s">
        <v>2547</v>
      </c>
      <c r="F326" s="662" t="s">
        <v>2529</v>
      </c>
      <c r="G326" s="662" t="s">
        <v>3255</v>
      </c>
      <c r="H326" s="662" t="s">
        <v>523</v>
      </c>
      <c r="I326" s="662" t="s">
        <v>1355</v>
      </c>
      <c r="J326" s="662" t="s">
        <v>1356</v>
      </c>
      <c r="K326" s="662" t="s">
        <v>1357</v>
      </c>
      <c r="L326" s="663">
        <v>783.88</v>
      </c>
      <c r="M326" s="663">
        <v>1567.76</v>
      </c>
      <c r="N326" s="662">
        <v>2</v>
      </c>
      <c r="O326" s="745">
        <v>0.5</v>
      </c>
      <c r="P326" s="663">
        <v>1567.76</v>
      </c>
      <c r="Q326" s="678">
        <v>1</v>
      </c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7</v>
      </c>
      <c r="B327" s="662" t="s">
        <v>2285</v>
      </c>
      <c r="C327" s="662" t="s">
        <v>2533</v>
      </c>
      <c r="D327" s="743" t="s">
        <v>3735</v>
      </c>
      <c r="E327" s="744" t="s">
        <v>2547</v>
      </c>
      <c r="F327" s="662" t="s">
        <v>2529</v>
      </c>
      <c r="G327" s="662" t="s">
        <v>2724</v>
      </c>
      <c r="H327" s="662" t="s">
        <v>602</v>
      </c>
      <c r="I327" s="662" t="s">
        <v>2725</v>
      </c>
      <c r="J327" s="662" t="s">
        <v>2726</v>
      </c>
      <c r="K327" s="662" t="s">
        <v>793</v>
      </c>
      <c r="L327" s="663">
        <v>187.92</v>
      </c>
      <c r="M327" s="663">
        <v>1503.36</v>
      </c>
      <c r="N327" s="662">
        <v>8</v>
      </c>
      <c r="O327" s="745">
        <v>1.5</v>
      </c>
      <c r="P327" s="663">
        <v>1503.36</v>
      </c>
      <c r="Q327" s="678">
        <v>1</v>
      </c>
      <c r="R327" s="662">
        <v>8</v>
      </c>
      <c r="S327" s="678">
        <v>1</v>
      </c>
      <c r="T327" s="745">
        <v>1.5</v>
      </c>
      <c r="U327" s="701">
        <v>1</v>
      </c>
    </row>
    <row r="328" spans="1:21" ht="14.4" customHeight="1" x14ac:dyDescent="0.3">
      <c r="A328" s="661">
        <v>7</v>
      </c>
      <c r="B328" s="662" t="s">
        <v>2285</v>
      </c>
      <c r="C328" s="662" t="s">
        <v>2533</v>
      </c>
      <c r="D328" s="743" t="s">
        <v>3735</v>
      </c>
      <c r="E328" s="744" t="s">
        <v>2547</v>
      </c>
      <c r="F328" s="662" t="s">
        <v>2529</v>
      </c>
      <c r="G328" s="662" t="s">
        <v>2724</v>
      </c>
      <c r="H328" s="662" t="s">
        <v>523</v>
      </c>
      <c r="I328" s="662" t="s">
        <v>3256</v>
      </c>
      <c r="J328" s="662" t="s">
        <v>3257</v>
      </c>
      <c r="K328" s="662" t="s">
        <v>3184</v>
      </c>
      <c r="L328" s="663">
        <v>156.61000000000001</v>
      </c>
      <c r="M328" s="663">
        <v>783.05000000000007</v>
      </c>
      <c r="N328" s="662">
        <v>5</v>
      </c>
      <c r="O328" s="745">
        <v>1</v>
      </c>
      <c r="P328" s="663">
        <v>783.05000000000007</v>
      </c>
      <c r="Q328" s="678">
        <v>1</v>
      </c>
      <c r="R328" s="662">
        <v>5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7</v>
      </c>
      <c r="B329" s="662" t="s">
        <v>2285</v>
      </c>
      <c r="C329" s="662" t="s">
        <v>2533</v>
      </c>
      <c r="D329" s="743" t="s">
        <v>3735</v>
      </c>
      <c r="E329" s="744" t="s">
        <v>2547</v>
      </c>
      <c r="F329" s="662" t="s">
        <v>2529</v>
      </c>
      <c r="G329" s="662" t="s">
        <v>2639</v>
      </c>
      <c r="H329" s="662" t="s">
        <v>523</v>
      </c>
      <c r="I329" s="662" t="s">
        <v>2640</v>
      </c>
      <c r="J329" s="662" t="s">
        <v>2641</v>
      </c>
      <c r="K329" s="662" t="s">
        <v>954</v>
      </c>
      <c r="L329" s="663">
        <v>50.32</v>
      </c>
      <c r="M329" s="663">
        <v>1509.6000000000004</v>
      </c>
      <c r="N329" s="662">
        <v>30</v>
      </c>
      <c r="O329" s="745">
        <v>9.5</v>
      </c>
      <c r="P329" s="663">
        <v>1056.7200000000003</v>
      </c>
      <c r="Q329" s="678">
        <v>0.7</v>
      </c>
      <c r="R329" s="662">
        <v>21</v>
      </c>
      <c r="S329" s="678">
        <v>0.7</v>
      </c>
      <c r="T329" s="745">
        <v>7.5</v>
      </c>
      <c r="U329" s="701">
        <v>0.78947368421052633</v>
      </c>
    </row>
    <row r="330" spans="1:21" ht="14.4" customHeight="1" x14ac:dyDescent="0.3">
      <c r="A330" s="661">
        <v>7</v>
      </c>
      <c r="B330" s="662" t="s">
        <v>2285</v>
      </c>
      <c r="C330" s="662" t="s">
        <v>2533</v>
      </c>
      <c r="D330" s="743" t="s">
        <v>3735</v>
      </c>
      <c r="E330" s="744" t="s">
        <v>2547</v>
      </c>
      <c r="F330" s="662" t="s">
        <v>2529</v>
      </c>
      <c r="G330" s="662" t="s">
        <v>2639</v>
      </c>
      <c r="H330" s="662" t="s">
        <v>523</v>
      </c>
      <c r="I330" s="662" t="s">
        <v>3258</v>
      </c>
      <c r="J330" s="662" t="s">
        <v>3259</v>
      </c>
      <c r="K330" s="662" t="s">
        <v>3260</v>
      </c>
      <c r="L330" s="663">
        <v>99.94</v>
      </c>
      <c r="M330" s="663">
        <v>299.82</v>
      </c>
      <c r="N330" s="662">
        <v>3</v>
      </c>
      <c r="O330" s="745">
        <v>0.5</v>
      </c>
      <c r="P330" s="663">
        <v>299.82</v>
      </c>
      <c r="Q330" s="678">
        <v>1</v>
      </c>
      <c r="R330" s="662">
        <v>3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7</v>
      </c>
      <c r="B331" s="662" t="s">
        <v>2285</v>
      </c>
      <c r="C331" s="662" t="s">
        <v>2533</v>
      </c>
      <c r="D331" s="743" t="s">
        <v>3735</v>
      </c>
      <c r="E331" s="744" t="s">
        <v>2547</v>
      </c>
      <c r="F331" s="662" t="s">
        <v>2529</v>
      </c>
      <c r="G331" s="662" t="s">
        <v>2639</v>
      </c>
      <c r="H331" s="662" t="s">
        <v>523</v>
      </c>
      <c r="I331" s="662" t="s">
        <v>3261</v>
      </c>
      <c r="J331" s="662" t="s">
        <v>3259</v>
      </c>
      <c r="K331" s="662" t="s">
        <v>3262</v>
      </c>
      <c r="L331" s="663">
        <v>299.83999999999997</v>
      </c>
      <c r="M331" s="663">
        <v>899.52</v>
      </c>
      <c r="N331" s="662">
        <v>3</v>
      </c>
      <c r="O331" s="745">
        <v>1.5</v>
      </c>
      <c r="P331" s="663">
        <v>599.67999999999995</v>
      </c>
      <c r="Q331" s="678">
        <v>0.66666666666666663</v>
      </c>
      <c r="R331" s="662">
        <v>2</v>
      </c>
      <c r="S331" s="678">
        <v>0.66666666666666663</v>
      </c>
      <c r="T331" s="745">
        <v>0.5</v>
      </c>
      <c r="U331" s="701">
        <v>0.33333333333333331</v>
      </c>
    </row>
    <row r="332" spans="1:21" ht="14.4" customHeight="1" x14ac:dyDescent="0.3">
      <c r="A332" s="661">
        <v>7</v>
      </c>
      <c r="B332" s="662" t="s">
        <v>2285</v>
      </c>
      <c r="C332" s="662" t="s">
        <v>2533</v>
      </c>
      <c r="D332" s="743" t="s">
        <v>3735</v>
      </c>
      <c r="E332" s="744" t="s">
        <v>2547</v>
      </c>
      <c r="F332" s="662" t="s">
        <v>2529</v>
      </c>
      <c r="G332" s="662" t="s">
        <v>2639</v>
      </c>
      <c r="H332" s="662" t="s">
        <v>523</v>
      </c>
      <c r="I332" s="662" t="s">
        <v>3037</v>
      </c>
      <c r="J332" s="662" t="s">
        <v>3038</v>
      </c>
      <c r="K332" s="662" t="s">
        <v>954</v>
      </c>
      <c r="L332" s="663">
        <v>50.32</v>
      </c>
      <c r="M332" s="663">
        <v>201.28</v>
      </c>
      <c r="N332" s="662">
        <v>4</v>
      </c>
      <c r="O332" s="745">
        <v>1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7</v>
      </c>
      <c r="B333" s="662" t="s">
        <v>2285</v>
      </c>
      <c r="C333" s="662" t="s">
        <v>2533</v>
      </c>
      <c r="D333" s="743" t="s">
        <v>3735</v>
      </c>
      <c r="E333" s="744" t="s">
        <v>2547</v>
      </c>
      <c r="F333" s="662" t="s">
        <v>2529</v>
      </c>
      <c r="G333" s="662" t="s">
        <v>2639</v>
      </c>
      <c r="H333" s="662" t="s">
        <v>523</v>
      </c>
      <c r="I333" s="662" t="s">
        <v>3263</v>
      </c>
      <c r="J333" s="662" t="s">
        <v>2641</v>
      </c>
      <c r="K333" s="662" t="s">
        <v>3264</v>
      </c>
      <c r="L333" s="663">
        <v>0</v>
      </c>
      <c r="M333" s="663">
        <v>0</v>
      </c>
      <c r="N333" s="662">
        <v>2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7</v>
      </c>
      <c r="B334" s="662" t="s">
        <v>2285</v>
      </c>
      <c r="C334" s="662" t="s">
        <v>2533</v>
      </c>
      <c r="D334" s="743" t="s">
        <v>3735</v>
      </c>
      <c r="E334" s="744" t="s">
        <v>2547</v>
      </c>
      <c r="F334" s="662" t="s">
        <v>2529</v>
      </c>
      <c r="G334" s="662" t="s">
        <v>3265</v>
      </c>
      <c r="H334" s="662" t="s">
        <v>523</v>
      </c>
      <c r="I334" s="662" t="s">
        <v>3266</v>
      </c>
      <c r="J334" s="662" t="s">
        <v>3267</v>
      </c>
      <c r="K334" s="662" t="s">
        <v>3268</v>
      </c>
      <c r="L334" s="663">
        <v>264</v>
      </c>
      <c r="M334" s="663">
        <v>264</v>
      </c>
      <c r="N334" s="662">
        <v>1</v>
      </c>
      <c r="O334" s="745">
        <v>0.5</v>
      </c>
      <c r="P334" s="663">
        <v>264</v>
      </c>
      <c r="Q334" s="678">
        <v>1</v>
      </c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7</v>
      </c>
      <c r="B335" s="662" t="s">
        <v>2285</v>
      </c>
      <c r="C335" s="662" t="s">
        <v>2533</v>
      </c>
      <c r="D335" s="743" t="s">
        <v>3735</v>
      </c>
      <c r="E335" s="744" t="s">
        <v>2547</v>
      </c>
      <c r="F335" s="662" t="s">
        <v>2529</v>
      </c>
      <c r="G335" s="662" t="s">
        <v>2642</v>
      </c>
      <c r="H335" s="662" t="s">
        <v>523</v>
      </c>
      <c r="I335" s="662" t="s">
        <v>2643</v>
      </c>
      <c r="J335" s="662" t="s">
        <v>2644</v>
      </c>
      <c r="K335" s="662" t="s">
        <v>2645</v>
      </c>
      <c r="L335" s="663">
        <v>271.94</v>
      </c>
      <c r="M335" s="663">
        <v>271.94</v>
      </c>
      <c r="N335" s="662">
        <v>1</v>
      </c>
      <c r="O335" s="745">
        <v>1</v>
      </c>
      <c r="P335" s="663">
        <v>271.94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7</v>
      </c>
      <c r="B336" s="662" t="s">
        <v>2285</v>
      </c>
      <c r="C336" s="662" t="s">
        <v>2533</v>
      </c>
      <c r="D336" s="743" t="s">
        <v>3735</v>
      </c>
      <c r="E336" s="744" t="s">
        <v>2547</v>
      </c>
      <c r="F336" s="662" t="s">
        <v>2529</v>
      </c>
      <c r="G336" s="662" t="s">
        <v>3039</v>
      </c>
      <c r="H336" s="662" t="s">
        <v>523</v>
      </c>
      <c r="I336" s="662" t="s">
        <v>3269</v>
      </c>
      <c r="J336" s="662" t="s">
        <v>3270</v>
      </c>
      <c r="K336" s="662" t="s">
        <v>3271</v>
      </c>
      <c r="L336" s="663">
        <v>133.38999999999999</v>
      </c>
      <c r="M336" s="663">
        <v>800.33999999999992</v>
      </c>
      <c r="N336" s="662">
        <v>6</v>
      </c>
      <c r="O336" s="745">
        <v>1.5</v>
      </c>
      <c r="P336" s="663">
        <v>800.33999999999992</v>
      </c>
      <c r="Q336" s="678">
        <v>1</v>
      </c>
      <c r="R336" s="662">
        <v>6</v>
      </c>
      <c r="S336" s="678">
        <v>1</v>
      </c>
      <c r="T336" s="745">
        <v>1.5</v>
      </c>
      <c r="U336" s="701">
        <v>1</v>
      </c>
    </row>
    <row r="337" spans="1:21" ht="14.4" customHeight="1" x14ac:dyDescent="0.3">
      <c r="A337" s="661">
        <v>7</v>
      </c>
      <c r="B337" s="662" t="s">
        <v>2285</v>
      </c>
      <c r="C337" s="662" t="s">
        <v>2533</v>
      </c>
      <c r="D337" s="743" t="s">
        <v>3735</v>
      </c>
      <c r="E337" s="744" t="s">
        <v>2547</v>
      </c>
      <c r="F337" s="662" t="s">
        <v>2529</v>
      </c>
      <c r="G337" s="662" t="s">
        <v>3039</v>
      </c>
      <c r="H337" s="662" t="s">
        <v>523</v>
      </c>
      <c r="I337" s="662" t="s">
        <v>3272</v>
      </c>
      <c r="J337" s="662" t="s">
        <v>3273</v>
      </c>
      <c r="K337" s="662" t="s">
        <v>2854</v>
      </c>
      <c r="L337" s="663">
        <v>0</v>
      </c>
      <c r="M337" s="663">
        <v>0</v>
      </c>
      <c r="N337" s="662">
        <v>3</v>
      </c>
      <c r="O337" s="745">
        <v>1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7</v>
      </c>
      <c r="B338" s="662" t="s">
        <v>2285</v>
      </c>
      <c r="C338" s="662" t="s">
        <v>2533</v>
      </c>
      <c r="D338" s="743" t="s">
        <v>3735</v>
      </c>
      <c r="E338" s="744" t="s">
        <v>2547</v>
      </c>
      <c r="F338" s="662" t="s">
        <v>2529</v>
      </c>
      <c r="G338" s="662" t="s">
        <v>2678</v>
      </c>
      <c r="H338" s="662" t="s">
        <v>523</v>
      </c>
      <c r="I338" s="662" t="s">
        <v>2679</v>
      </c>
      <c r="J338" s="662" t="s">
        <v>1510</v>
      </c>
      <c r="K338" s="662" t="s">
        <v>2680</v>
      </c>
      <c r="L338" s="663">
        <v>0</v>
      </c>
      <c r="M338" s="663">
        <v>0</v>
      </c>
      <c r="N338" s="662">
        <v>4</v>
      </c>
      <c r="O338" s="745">
        <v>4</v>
      </c>
      <c r="P338" s="663">
        <v>0</v>
      </c>
      <c r="Q338" s="678"/>
      <c r="R338" s="662">
        <v>4</v>
      </c>
      <c r="S338" s="678">
        <v>1</v>
      </c>
      <c r="T338" s="745">
        <v>4</v>
      </c>
      <c r="U338" s="701">
        <v>1</v>
      </c>
    </row>
    <row r="339" spans="1:21" ht="14.4" customHeight="1" x14ac:dyDescent="0.3">
      <c r="A339" s="661">
        <v>7</v>
      </c>
      <c r="B339" s="662" t="s">
        <v>2285</v>
      </c>
      <c r="C339" s="662" t="s">
        <v>2533</v>
      </c>
      <c r="D339" s="743" t="s">
        <v>3735</v>
      </c>
      <c r="E339" s="744" t="s">
        <v>2547</v>
      </c>
      <c r="F339" s="662" t="s">
        <v>2529</v>
      </c>
      <c r="G339" s="662" t="s">
        <v>2678</v>
      </c>
      <c r="H339" s="662" t="s">
        <v>523</v>
      </c>
      <c r="I339" s="662" t="s">
        <v>3274</v>
      </c>
      <c r="J339" s="662" t="s">
        <v>1510</v>
      </c>
      <c r="K339" s="662" t="s">
        <v>3275</v>
      </c>
      <c r="L339" s="663">
        <v>0</v>
      </c>
      <c r="M339" s="663">
        <v>0</v>
      </c>
      <c r="N339" s="662">
        <v>1</v>
      </c>
      <c r="O339" s="745">
        <v>1</v>
      </c>
      <c r="P339" s="663">
        <v>0</v>
      </c>
      <c r="Q339" s="678"/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7</v>
      </c>
      <c r="B340" s="662" t="s">
        <v>2285</v>
      </c>
      <c r="C340" s="662" t="s">
        <v>2533</v>
      </c>
      <c r="D340" s="743" t="s">
        <v>3735</v>
      </c>
      <c r="E340" s="744" t="s">
        <v>2549</v>
      </c>
      <c r="F340" s="662" t="s">
        <v>2529</v>
      </c>
      <c r="G340" s="662" t="s">
        <v>2909</v>
      </c>
      <c r="H340" s="662" t="s">
        <v>523</v>
      </c>
      <c r="I340" s="662" t="s">
        <v>2910</v>
      </c>
      <c r="J340" s="662" t="s">
        <v>2911</v>
      </c>
      <c r="K340" s="662" t="s">
        <v>2912</v>
      </c>
      <c r="L340" s="663">
        <v>73.069999999999993</v>
      </c>
      <c r="M340" s="663">
        <v>1022.9799999999999</v>
      </c>
      <c r="N340" s="662">
        <v>14</v>
      </c>
      <c r="O340" s="745">
        <v>4</v>
      </c>
      <c r="P340" s="663">
        <v>1022.9799999999999</v>
      </c>
      <c r="Q340" s="678">
        <v>1</v>
      </c>
      <c r="R340" s="662">
        <v>14</v>
      </c>
      <c r="S340" s="678">
        <v>1</v>
      </c>
      <c r="T340" s="745">
        <v>4</v>
      </c>
      <c r="U340" s="701">
        <v>1</v>
      </c>
    </row>
    <row r="341" spans="1:21" ht="14.4" customHeight="1" x14ac:dyDescent="0.3">
      <c r="A341" s="661">
        <v>7</v>
      </c>
      <c r="B341" s="662" t="s">
        <v>2285</v>
      </c>
      <c r="C341" s="662" t="s">
        <v>2533</v>
      </c>
      <c r="D341" s="743" t="s">
        <v>3735</v>
      </c>
      <c r="E341" s="744" t="s">
        <v>2549</v>
      </c>
      <c r="F341" s="662" t="s">
        <v>2529</v>
      </c>
      <c r="G341" s="662" t="s">
        <v>2913</v>
      </c>
      <c r="H341" s="662" t="s">
        <v>523</v>
      </c>
      <c r="I341" s="662" t="s">
        <v>3276</v>
      </c>
      <c r="J341" s="662" t="s">
        <v>3277</v>
      </c>
      <c r="K341" s="662" t="s">
        <v>2916</v>
      </c>
      <c r="L341" s="663">
        <v>4.7</v>
      </c>
      <c r="M341" s="663">
        <v>4.7</v>
      </c>
      <c r="N341" s="662">
        <v>1</v>
      </c>
      <c r="O341" s="745">
        <v>0.5</v>
      </c>
      <c r="P341" s="663">
        <v>4.7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7</v>
      </c>
      <c r="B342" s="662" t="s">
        <v>2285</v>
      </c>
      <c r="C342" s="662" t="s">
        <v>2533</v>
      </c>
      <c r="D342" s="743" t="s">
        <v>3735</v>
      </c>
      <c r="E342" s="744" t="s">
        <v>2549</v>
      </c>
      <c r="F342" s="662" t="s">
        <v>2529</v>
      </c>
      <c r="G342" s="662" t="s">
        <v>3192</v>
      </c>
      <c r="H342" s="662" t="s">
        <v>523</v>
      </c>
      <c r="I342" s="662" t="s">
        <v>1076</v>
      </c>
      <c r="J342" s="662" t="s">
        <v>557</v>
      </c>
      <c r="K342" s="662" t="s">
        <v>3193</v>
      </c>
      <c r="L342" s="663">
        <v>33.840000000000003</v>
      </c>
      <c r="M342" s="663">
        <v>67.680000000000007</v>
      </c>
      <c r="N342" s="662">
        <v>2</v>
      </c>
      <c r="O342" s="745">
        <v>1</v>
      </c>
      <c r="P342" s="663">
        <v>67.680000000000007</v>
      </c>
      <c r="Q342" s="678">
        <v>1</v>
      </c>
      <c r="R342" s="662">
        <v>2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7</v>
      </c>
      <c r="B343" s="662" t="s">
        <v>2285</v>
      </c>
      <c r="C343" s="662" t="s">
        <v>2533</v>
      </c>
      <c r="D343" s="743" t="s">
        <v>3735</v>
      </c>
      <c r="E343" s="744" t="s">
        <v>2549</v>
      </c>
      <c r="F343" s="662" t="s">
        <v>2529</v>
      </c>
      <c r="G343" s="662" t="s">
        <v>3194</v>
      </c>
      <c r="H343" s="662" t="s">
        <v>523</v>
      </c>
      <c r="I343" s="662" t="s">
        <v>3195</v>
      </c>
      <c r="J343" s="662" t="s">
        <v>3196</v>
      </c>
      <c r="K343" s="662" t="s">
        <v>3197</v>
      </c>
      <c r="L343" s="663">
        <v>51.43</v>
      </c>
      <c r="M343" s="663">
        <v>102.86</v>
      </c>
      <c r="N343" s="662">
        <v>2</v>
      </c>
      <c r="O343" s="745">
        <v>0.5</v>
      </c>
      <c r="P343" s="663">
        <v>102.86</v>
      </c>
      <c r="Q343" s="678">
        <v>1</v>
      </c>
      <c r="R343" s="662">
        <v>2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7</v>
      </c>
      <c r="B344" s="662" t="s">
        <v>2285</v>
      </c>
      <c r="C344" s="662" t="s">
        <v>2533</v>
      </c>
      <c r="D344" s="743" t="s">
        <v>3735</v>
      </c>
      <c r="E344" s="744" t="s">
        <v>2549</v>
      </c>
      <c r="F344" s="662" t="s">
        <v>2529</v>
      </c>
      <c r="G344" s="662" t="s">
        <v>2707</v>
      </c>
      <c r="H344" s="662" t="s">
        <v>523</v>
      </c>
      <c r="I344" s="662" t="s">
        <v>842</v>
      </c>
      <c r="J344" s="662" t="s">
        <v>3278</v>
      </c>
      <c r="K344" s="662" t="s">
        <v>3279</v>
      </c>
      <c r="L344" s="663">
        <v>0</v>
      </c>
      <c r="M344" s="663">
        <v>0</v>
      </c>
      <c r="N344" s="662">
        <v>1</v>
      </c>
      <c r="O344" s="745">
        <v>0.5</v>
      </c>
      <c r="P344" s="663">
        <v>0</v>
      </c>
      <c r="Q344" s="678"/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7</v>
      </c>
      <c r="B345" s="662" t="s">
        <v>2285</v>
      </c>
      <c r="C345" s="662" t="s">
        <v>2533</v>
      </c>
      <c r="D345" s="743" t="s">
        <v>3735</v>
      </c>
      <c r="E345" s="744" t="s">
        <v>2549</v>
      </c>
      <c r="F345" s="662" t="s">
        <v>2529</v>
      </c>
      <c r="G345" s="662" t="s">
        <v>2707</v>
      </c>
      <c r="H345" s="662" t="s">
        <v>523</v>
      </c>
      <c r="I345" s="662" t="s">
        <v>846</v>
      </c>
      <c r="J345" s="662" t="s">
        <v>847</v>
      </c>
      <c r="K345" s="662" t="s">
        <v>848</v>
      </c>
      <c r="L345" s="663">
        <v>0</v>
      </c>
      <c r="M345" s="663">
        <v>0</v>
      </c>
      <c r="N345" s="662">
        <v>2</v>
      </c>
      <c r="O345" s="745">
        <v>0.5</v>
      </c>
      <c r="P345" s="663">
        <v>0</v>
      </c>
      <c r="Q345" s="678"/>
      <c r="R345" s="662">
        <v>2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7</v>
      </c>
      <c r="B346" s="662" t="s">
        <v>2285</v>
      </c>
      <c r="C346" s="662" t="s">
        <v>2533</v>
      </c>
      <c r="D346" s="743" t="s">
        <v>3735</v>
      </c>
      <c r="E346" s="744" t="s">
        <v>2549</v>
      </c>
      <c r="F346" s="662" t="s">
        <v>2529</v>
      </c>
      <c r="G346" s="662" t="s">
        <v>2707</v>
      </c>
      <c r="H346" s="662" t="s">
        <v>523</v>
      </c>
      <c r="I346" s="662" t="s">
        <v>2785</v>
      </c>
      <c r="J346" s="662" t="s">
        <v>847</v>
      </c>
      <c r="K346" s="662" t="s">
        <v>848</v>
      </c>
      <c r="L346" s="663">
        <v>0</v>
      </c>
      <c r="M346" s="663">
        <v>0</v>
      </c>
      <c r="N346" s="662">
        <v>1</v>
      </c>
      <c r="O346" s="745">
        <v>1</v>
      </c>
      <c r="P346" s="663">
        <v>0</v>
      </c>
      <c r="Q346" s="678"/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7</v>
      </c>
      <c r="B347" s="662" t="s">
        <v>2285</v>
      </c>
      <c r="C347" s="662" t="s">
        <v>2533</v>
      </c>
      <c r="D347" s="743" t="s">
        <v>3735</v>
      </c>
      <c r="E347" s="744" t="s">
        <v>2549</v>
      </c>
      <c r="F347" s="662" t="s">
        <v>2529</v>
      </c>
      <c r="G347" s="662" t="s">
        <v>3011</v>
      </c>
      <c r="H347" s="662" t="s">
        <v>602</v>
      </c>
      <c r="I347" s="662" t="s">
        <v>3052</v>
      </c>
      <c r="J347" s="662" t="s">
        <v>3053</v>
      </c>
      <c r="K347" s="662" t="s">
        <v>3014</v>
      </c>
      <c r="L347" s="663">
        <v>754.04</v>
      </c>
      <c r="M347" s="663">
        <v>20359.079999999998</v>
      </c>
      <c r="N347" s="662">
        <v>27</v>
      </c>
      <c r="O347" s="745">
        <v>6</v>
      </c>
      <c r="P347" s="663">
        <v>15834.839999999998</v>
      </c>
      <c r="Q347" s="678">
        <v>0.77777777777777779</v>
      </c>
      <c r="R347" s="662">
        <v>21</v>
      </c>
      <c r="S347" s="678">
        <v>0.77777777777777779</v>
      </c>
      <c r="T347" s="745">
        <v>5</v>
      </c>
      <c r="U347" s="701">
        <v>0.83333333333333337</v>
      </c>
    </row>
    <row r="348" spans="1:21" ht="14.4" customHeight="1" x14ac:dyDescent="0.3">
      <c r="A348" s="661">
        <v>7</v>
      </c>
      <c r="B348" s="662" t="s">
        <v>2285</v>
      </c>
      <c r="C348" s="662" t="s">
        <v>2533</v>
      </c>
      <c r="D348" s="743" t="s">
        <v>3735</v>
      </c>
      <c r="E348" s="744" t="s">
        <v>2549</v>
      </c>
      <c r="F348" s="662" t="s">
        <v>2529</v>
      </c>
      <c r="G348" s="662" t="s">
        <v>3011</v>
      </c>
      <c r="H348" s="662" t="s">
        <v>602</v>
      </c>
      <c r="I348" s="662" t="s">
        <v>3201</v>
      </c>
      <c r="J348" s="662" t="s">
        <v>3202</v>
      </c>
      <c r="K348" s="662" t="s">
        <v>3014</v>
      </c>
      <c r="L348" s="663">
        <v>1131.06</v>
      </c>
      <c r="M348" s="663">
        <v>56553</v>
      </c>
      <c r="N348" s="662">
        <v>50</v>
      </c>
      <c r="O348" s="745">
        <v>9</v>
      </c>
      <c r="P348" s="663">
        <v>49766.64</v>
      </c>
      <c r="Q348" s="678">
        <v>0.88</v>
      </c>
      <c r="R348" s="662">
        <v>44</v>
      </c>
      <c r="S348" s="678">
        <v>0.88</v>
      </c>
      <c r="T348" s="745">
        <v>8</v>
      </c>
      <c r="U348" s="701">
        <v>0.88888888888888884</v>
      </c>
    </row>
    <row r="349" spans="1:21" ht="14.4" customHeight="1" x14ac:dyDescent="0.3">
      <c r="A349" s="661">
        <v>7</v>
      </c>
      <c r="B349" s="662" t="s">
        <v>2285</v>
      </c>
      <c r="C349" s="662" t="s">
        <v>2533</v>
      </c>
      <c r="D349" s="743" t="s">
        <v>3735</v>
      </c>
      <c r="E349" s="744" t="s">
        <v>2549</v>
      </c>
      <c r="F349" s="662" t="s">
        <v>2529</v>
      </c>
      <c r="G349" s="662" t="s">
        <v>3011</v>
      </c>
      <c r="H349" s="662" t="s">
        <v>602</v>
      </c>
      <c r="I349" s="662" t="s">
        <v>3012</v>
      </c>
      <c r="J349" s="662" t="s">
        <v>3013</v>
      </c>
      <c r="K349" s="662" t="s">
        <v>3014</v>
      </c>
      <c r="L349" s="663">
        <v>1508.08</v>
      </c>
      <c r="M349" s="663">
        <v>36193.919999999998</v>
      </c>
      <c r="N349" s="662">
        <v>24</v>
      </c>
      <c r="O349" s="745">
        <v>6</v>
      </c>
      <c r="P349" s="663">
        <v>24129.279999999999</v>
      </c>
      <c r="Q349" s="678">
        <v>0.66666666666666663</v>
      </c>
      <c r="R349" s="662">
        <v>16</v>
      </c>
      <c r="S349" s="678">
        <v>0.66666666666666663</v>
      </c>
      <c r="T349" s="745">
        <v>4</v>
      </c>
      <c r="U349" s="701">
        <v>0.66666666666666663</v>
      </c>
    </row>
    <row r="350" spans="1:21" ht="14.4" customHeight="1" x14ac:dyDescent="0.3">
      <c r="A350" s="661">
        <v>7</v>
      </c>
      <c r="B350" s="662" t="s">
        <v>2285</v>
      </c>
      <c r="C350" s="662" t="s">
        <v>2533</v>
      </c>
      <c r="D350" s="743" t="s">
        <v>3735</v>
      </c>
      <c r="E350" s="744" t="s">
        <v>2549</v>
      </c>
      <c r="F350" s="662" t="s">
        <v>2529</v>
      </c>
      <c r="G350" s="662" t="s">
        <v>3011</v>
      </c>
      <c r="H350" s="662" t="s">
        <v>523</v>
      </c>
      <c r="I350" s="662" t="s">
        <v>3280</v>
      </c>
      <c r="J350" s="662" t="s">
        <v>3281</v>
      </c>
      <c r="K350" s="662" t="s">
        <v>3282</v>
      </c>
      <c r="L350" s="663">
        <v>1292.6500000000001</v>
      </c>
      <c r="M350" s="663">
        <v>7755.9000000000005</v>
      </c>
      <c r="N350" s="662">
        <v>6</v>
      </c>
      <c r="O350" s="745">
        <v>1</v>
      </c>
      <c r="P350" s="663">
        <v>7755.9000000000005</v>
      </c>
      <c r="Q350" s="678">
        <v>1</v>
      </c>
      <c r="R350" s="662">
        <v>6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7</v>
      </c>
      <c r="B351" s="662" t="s">
        <v>2285</v>
      </c>
      <c r="C351" s="662" t="s">
        <v>2533</v>
      </c>
      <c r="D351" s="743" t="s">
        <v>3735</v>
      </c>
      <c r="E351" s="744" t="s">
        <v>2549</v>
      </c>
      <c r="F351" s="662" t="s">
        <v>2529</v>
      </c>
      <c r="G351" s="662" t="s">
        <v>3011</v>
      </c>
      <c r="H351" s="662" t="s">
        <v>523</v>
      </c>
      <c r="I351" s="662" t="s">
        <v>3015</v>
      </c>
      <c r="J351" s="662" t="s">
        <v>3016</v>
      </c>
      <c r="K351" s="662" t="s">
        <v>3017</v>
      </c>
      <c r="L351" s="663">
        <v>646.32000000000005</v>
      </c>
      <c r="M351" s="663">
        <v>1292.6400000000001</v>
      </c>
      <c r="N351" s="662">
        <v>2</v>
      </c>
      <c r="O351" s="745">
        <v>1</v>
      </c>
      <c r="P351" s="663">
        <v>1292.6400000000001</v>
      </c>
      <c r="Q351" s="678">
        <v>1</v>
      </c>
      <c r="R351" s="662">
        <v>2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7</v>
      </c>
      <c r="B352" s="662" t="s">
        <v>2285</v>
      </c>
      <c r="C352" s="662" t="s">
        <v>2533</v>
      </c>
      <c r="D352" s="743" t="s">
        <v>3735</v>
      </c>
      <c r="E352" s="744" t="s">
        <v>2549</v>
      </c>
      <c r="F352" s="662" t="s">
        <v>2529</v>
      </c>
      <c r="G352" s="662" t="s">
        <v>2573</v>
      </c>
      <c r="H352" s="662" t="s">
        <v>602</v>
      </c>
      <c r="I352" s="662" t="s">
        <v>2906</v>
      </c>
      <c r="J352" s="662" t="s">
        <v>2276</v>
      </c>
      <c r="K352" s="662" t="s">
        <v>2810</v>
      </c>
      <c r="L352" s="663">
        <v>207.45</v>
      </c>
      <c r="M352" s="663">
        <v>207.45</v>
      </c>
      <c r="N352" s="662">
        <v>1</v>
      </c>
      <c r="O352" s="745">
        <v>0.5</v>
      </c>
      <c r="P352" s="663">
        <v>207.45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7</v>
      </c>
      <c r="B353" s="662" t="s">
        <v>2285</v>
      </c>
      <c r="C353" s="662" t="s">
        <v>2533</v>
      </c>
      <c r="D353" s="743" t="s">
        <v>3735</v>
      </c>
      <c r="E353" s="744" t="s">
        <v>2549</v>
      </c>
      <c r="F353" s="662" t="s">
        <v>2529</v>
      </c>
      <c r="G353" s="662" t="s">
        <v>2606</v>
      </c>
      <c r="H353" s="662" t="s">
        <v>602</v>
      </c>
      <c r="I353" s="662" t="s">
        <v>3054</v>
      </c>
      <c r="J353" s="662" t="s">
        <v>3055</v>
      </c>
      <c r="K353" s="662" t="s">
        <v>1689</v>
      </c>
      <c r="L353" s="663">
        <v>65.989999999999995</v>
      </c>
      <c r="M353" s="663">
        <v>1121.83</v>
      </c>
      <c r="N353" s="662">
        <v>17</v>
      </c>
      <c r="O353" s="745">
        <v>5</v>
      </c>
      <c r="P353" s="663">
        <v>791.87999999999988</v>
      </c>
      <c r="Q353" s="678">
        <v>0.70588235294117641</v>
      </c>
      <c r="R353" s="662">
        <v>12</v>
      </c>
      <c r="S353" s="678">
        <v>0.70588235294117652</v>
      </c>
      <c r="T353" s="745">
        <v>3</v>
      </c>
      <c r="U353" s="701">
        <v>0.6</v>
      </c>
    </row>
    <row r="354" spans="1:21" ht="14.4" customHeight="1" x14ac:dyDescent="0.3">
      <c r="A354" s="661">
        <v>7</v>
      </c>
      <c r="B354" s="662" t="s">
        <v>2285</v>
      </c>
      <c r="C354" s="662" t="s">
        <v>2533</v>
      </c>
      <c r="D354" s="743" t="s">
        <v>3735</v>
      </c>
      <c r="E354" s="744" t="s">
        <v>2549</v>
      </c>
      <c r="F354" s="662" t="s">
        <v>2529</v>
      </c>
      <c r="G354" s="662" t="s">
        <v>2606</v>
      </c>
      <c r="H354" s="662" t="s">
        <v>602</v>
      </c>
      <c r="I354" s="662" t="s">
        <v>3054</v>
      </c>
      <c r="J354" s="662" t="s">
        <v>3055</v>
      </c>
      <c r="K354" s="662" t="s">
        <v>1689</v>
      </c>
      <c r="L354" s="663">
        <v>42.57</v>
      </c>
      <c r="M354" s="663">
        <v>638.55000000000007</v>
      </c>
      <c r="N354" s="662">
        <v>15</v>
      </c>
      <c r="O354" s="745">
        <v>2.5</v>
      </c>
      <c r="P354" s="663">
        <v>638.55000000000007</v>
      </c>
      <c r="Q354" s="678">
        <v>1</v>
      </c>
      <c r="R354" s="662">
        <v>15</v>
      </c>
      <c r="S354" s="678">
        <v>1</v>
      </c>
      <c r="T354" s="745">
        <v>2.5</v>
      </c>
      <c r="U354" s="701">
        <v>1</v>
      </c>
    </row>
    <row r="355" spans="1:21" ht="14.4" customHeight="1" x14ac:dyDescent="0.3">
      <c r="A355" s="661">
        <v>7</v>
      </c>
      <c r="B355" s="662" t="s">
        <v>2285</v>
      </c>
      <c r="C355" s="662" t="s">
        <v>2533</v>
      </c>
      <c r="D355" s="743" t="s">
        <v>3735</v>
      </c>
      <c r="E355" s="744" t="s">
        <v>2549</v>
      </c>
      <c r="F355" s="662" t="s">
        <v>2529</v>
      </c>
      <c r="G355" s="662" t="s">
        <v>2606</v>
      </c>
      <c r="H355" s="662" t="s">
        <v>602</v>
      </c>
      <c r="I355" s="662" t="s">
        <v>3018</v>
      </c>
      <c r="J355" s="662" t="s">
        <v>2732</v>
      </c>
      <c r="K355" s="662" t="s">
        <v>901</v>
      </c>
      <c r="L355" s="663">
        <v>132</v>
      </c>
      <c r="M355" s="663">
        <v>396</v>
      </c>
      <c r="N355" s="662">
        <v>3</v>
      </c>
      <c r="O355" s="745">
        <v>0.5</v>
      </c>
      <c r="P355" s="663">
        <v>396</v>
      </c>
      <c r="Q355" s="678">
        <v>1</v>
      </c>
      <c r="R355" s="662">
        <v>3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7</v>
      </c>
      <c r="B356" s="662" t="s">
        <v>2285</v>
      </c>
      <c r="C356" s="662" t="s">
        <v>2533</v>
      </c>
      <c r="D356" s="743" t="s">
        <v>3735</v>
      </c>
      <c r="E356" s="744" t="s">
        <v>2549</v>
      </c>
      <c r="F356" s="662" t="s">
        <v>2529</v>
      </c>
      <c r="G356" s="662" t="s">
        <v>2970</v>
      </c>
      <c r="H356" s="662" t="s">
        <v>602</v>
      </c>
      <c r="I356" s="662" t="s">
        <v>3283</v>
      </c>
      <c r="J356" s="662" t="s">
        <v>3284</v>
      </c>
      <c r="K356" s="662" t="s">
        <v>3285</v>
      </c>
      <c r="L356" s="663">
        <v>207.45</v>
      </c>
      <c r="M356" s="663">
        <v>207.45</v>
      </c>
      <c r="N356" s="662">
        <v>1</v>
      </c>
      <c r="O356" s="745">
        <v>0.5</v>
      </c>
      <c r="P356" s="663">
        <v>207.45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7</v>
      </c>
      <c r="B357" s="662" t="s">
        <v>2285</v>
      </c>
      <c r="C357" s="662" t="s">
        <v>2533</v>
      </c>
      <c r="D357" s="743" t="s">
        <v>3735</v>
      </c>
      <c r="E357" s="744" t="s">
        <v>2549</v>
      </c>
      <c r="F357" s="662" t="s">
        <v>2529</v>
      </c>
      <c r="G357" s="662" t="s">
        <v>2708</v>
      </c>
      <c r="H357" s="662" t="s">
        <v>523</v>
      </c>
      <c r="I357" s="662" t="s">
        <v>3286</v>
      </c>
      <c r="J357" s="662" t="s">
        <v>3287</v>
      </c>
      <c r="K357" s="662" t="s">
        <v>3288</v>
      </c>
      <c r="L357" s="663">
        <v>211.42</v>
      </c>
      <c r="M357" s="663">
        <v>634.26</v>
      </c>
      <c r="N357" s="662">
        <v>3</v>
      </c>
      <c r="O357" s="745">
        <v>1.5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7</v>
      </c>
      <c r="B358" s="662" t="s">
        <v>2285</v>
      </c>
      <c r="C358" s="662" t="s">
        <v>2533</v>
      </c>
      <c r="D358" s="743" t="s">
        <v>3735</v>
      </c>
      <c r="E358" s="744" t="s">
        <v>2549</v>
      </c>
      <c r="F358" s="662" t="s">
        <v>2529</v>
      </c>
      <c r="G358" s="662" t="s">
        <v>2708</v>
      </c>
      <c r="H358" s="662" t="s">
        <v>523</v>
      </c>
      <c r="I358" s="662" t="s">
        <v>2712</v>
      </c>
      <c r="J358" s="662" t="s">
        <v>2710</v>
      </c>
      <c r="K358" s="662" t="s">
        <v>2713</v>
      </c>
      <c r="L358" s="663">
        <v>281.88</v>
      </c>
      <c r="M358" s="663">
        <v>845.64</v>
      </c>
      <c r="N358" s="662">
        <v>3</v>
      </c>
      <c r="O358" s="745">
        <v>0.5</v>
      </c>
      <c r="P358" s="663">
        <v>845.64</v>
      </c>
      <c r="Q358" s="678">
        <v>1</v>
      </c>
      <c r="R358" s="662">
        <v>3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7</v>
      </c>
      <c r="B359" s="662" t="s">
        <v>2285</v>
      </c>
      <c r="C359" s="662" t="s">
        <v>2533</v>
      </c>
      <c r="D359" s="743" t="s">
        <v>3735</v>
      </c>
      <c r="E359" s="744" t="s">
        <v>2549</v>
      </c>
      <c r="F359" s="662" t="s">
        <v>2529</v>
      </c>
      <c r="G359" s="662" t="s">
        <v>2708</v>
      </c>
      <c r="H359" s="662" t="s">
        <v>523</v>
      </c>
      <c r="I359" s="662" t="s">
        <v>3289</v>
      </c>
      <c r="J359" s="662" t="s">
        <v>3287</v>
      </c>
      <c r="K359" s="662" t="s">
        <v>3290</v>
      </c>
      <c r="L359" s="663">
        <v>0</v>
      </c>
      <c r="M359" s="663">
        <v>0</v>
      </c>
      <c r="N359" s="662">
        <v>3</v>
      </c>
      <c r="O359" s="745">
        <v>0.5</v>
      </c>
      <c r="P359" s="663">
        <v>0</v>
      </c>
      <c r="Q359" s="678"/>
      <c r="R359" s="662">
        <v>3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7</v>
      </c>
      <c r="B360" s="662" t="s">
        <v>2285</v>
      </c>
      <c r="C360" s="662" t="s">
        <v>2533</v>
      </c>
      <c r="D360" s="743" t="s">
        <v>3735</v>
      </c>
      <c r="E360" s="744" t="s">
        <v>2549</v>
      </c>
      <c r="F360" s="662" t="s">
        <v>2529</v>
      </c>
      <c r="G360" s="662" t="s">
        <v>2665</v>
      </c>
      <c r="H360" s="662" t="s">
        <v>523</v>
      </c>
      <c r="I360" s="662" t="s">
        <v>3291</v>
      </c>
      <c r="J360" s="662" t="s">
        <v>3292</v>
      </c>
      <c r="K360" s="662" t="s">
        <v>3293</v>
      </c>
      <c r="L360" s="663">
        <v>0</v>
      </c>
      <c r="M360" s="663">
        <v>0</v>
      </c>
      <c r="N360" s="662">
        <v>2</v>
      </c>
      <c r="O360" s="745">
        <v>1</v>
      </c>
      <c r="P360" s="663">
        <v>0</v>
      </c>
      <c r="Q360" s="678"/>
      <c r="R360" s="662">
        <v>1</v>
      </c>
      <c r="S360" s="678">
        <v>0.5</v>
      </c>
      <c r="T360" s="745">
        <v>0.5</v>
      </c>
      <c r="U360" s="701">
        <v>0.5</v>
      </c>
    </row>
    <row r="361" spans="1:21" ht="14.4" customHeight="1" x14ac:dyDescent="0.3">
      <c r="A361" s="661">
        <v>7</v>
      </c>
      <c r="B361" s="662" t="s">
        <v>2285</v>
      </c>
      <c r="C361" s="662" t="s">
        <v>2533</v>
      </c>
      <c r="D361" s="743" t="s">
        <v>3735</v>
      </c>
      <c r="E361" s="744" t="s">
        <v>2549</v>
      </c>
      <c r="F361" s="662" t="s">
        <v>2529</v>
      </c>
      <c r="G361" s="662" t="s">
        <v>2665</v>
      </c>
      <c r="H361" s="662" t="s">
        <v>523</v>
      </c>
      <c r="I361" s="662" t="s">
        <v>3294</v>
      </c>
      <c r="J361" s="662" t="s">
        <v>3292</v>
      </c>
      <c r="K361" s="662" t="s">
        <v>3295</v>
      </c>
      <c r="L361" s="663">
        <v>0</v>
      </c>
      <c r="M361" s="663">
        <v>0</v>
      </c>
      <c r="N361" s="662">
        <v>3</v>
      </c>
      <c r="O361" s="745">
        <v>1</v>
      </c>
      <c r="P361" s="663">
        <v>0</v>
      </c>
      <c r="Q361" s="678"/>
      <c r="R361" s="662">
        <v>2</v>
      </c>
      <c r="S361" s="678">
        <v>0.66666666666666663</v>
      </c>
      <c r="T361" s="745">
        <v>0.5</v>
      </c>
      <c r="U361" s="701">
        <v>0.5</v>
      </c>
    </row>
    <row r="362" spans="1:21" ht="14.4" customHeight="1" x14ac:dyDescent="0.3">
      <c r="A362" s="661">
        <v>7</v>
      </c>
      <c r="B362" s="662" t="s">
        <v>2285</v>
      </c>
      <c r="C362" s="662" t="s">
        <v>2533</v>
      </c>
      <c r="D362" s="743" t="s">
        <v>3735</v>
      </c>
      <c r="E362" s="744" t="s">
        <v>2549</v>
      </c>
      <c r="F362" s="662" t="s">
        <v>2529</v>
      </c>
      <c r="G362" s="662" t="s">
        <v>3204</v>
      </c>
      <c r="H362" s="662" t="s">
        <v>523</v>
      </c>
      <c r="I362" s="662" t="s">
        <v>3296</v>
      </c>
      <c r="J362" s="662" t="s">
        <v>1505</v>
      </c>
      <c r="K362" s="662" t="s">
        <v>3297</v>
      </c>
      <c r="L362" s="663">
        <v>91.11</v>
      </c>
      <c r="M362" s="663">
        <v>273.33</v>
      </c>
      <c r="N362" s="662">
        <v>3</v>
      </c>
      <c r="O362" s="745">
        <v>0.5</v>
      </c>
      <c r="P362" s="663">
        <v>273.33</v>
      </c>
      <c r="Q362" s="678">
        <v>1</v>
      </c>
      <c r="R362" s="662">
        <v>3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7</v>
      </c>
      <c r="B363" s="662" t="s">
        <v>2285</v>
      </c>
      <c r="C363" s="662" t="s">
        <v>2533</v>
      </c>
      <c r="D363" s="743" t="s">
        <v>3735</v>
      </c>
      <c r="E363" s="744" t="s">
        <v>2549</v>
      </c>
      <c r="F363" s="662" t="s">
        <v>2529</v>
      </c>
      <c r="G363" s="662" t="s">
        <v>2610</v>
      </c>
      <c r="H363" s="662" t="s">
        <v>523</v>
      </c>
      <c r="I363" s="662" t="s">
        <v>2611</v>
      </c>
      <c r="J363" s="662" t="s">
        <v>2612</v>
      </c>
      <c r="K363" s="662" t="s">
        <v>2613</v>
      </c>
      <c r="L363" s="663">
        <v>24.68</v>
      </c>
      <c r="M363" s="663">
        <v>345.52</v>
      </c>
      <c r="N363" s="662">
        <v>14</v>
      </c>
      <c r="O363" s="745">
        <v>4</v>
      </c>
      <c r="P363" s="663">
        <v>246.79999999999998</v>
      </c>
      <c r="Q363" s="678">
        <v>0.7142857142857143</v>
      </c>
      <c r="R363" s="662">
        <v>10</v>
      </c>
      <c r="S363" s="678">
        <v>0.7142857142857143</v>
      </c>
      <c r="T363" s="745">
        <v>3</v>
      </c>
      <c r="U363" s="701">
        <v>0.75</v>
      </c>
    </row>
    <row r="364" spans="1:21" ht="14.4" customHeight="1" x14ac:dyDescent="0.3">
      <c r="A364" s="661">
        <v>7</v>
      </c>
      <c r="B364" s="662" t="s">
        <v>2285</v>
      </c>
      <c r="C364" s="662" t="s">
        <v>2533</v>
      </c>
      <c r="D364" s="743" t="s">
        <v>3735</v>
      </c>
      <c r="E364" s="744" t="s">
        <v>2549</v>
      </c>
      <c r="F364" s="662" t="s">
        <v>2529</v>
      </c>
      <c r="G364" s="662" t="s">
        <v>2610</v>
      </c>
      <c r="H364" s="662" t="s">
        <v>523</v>
      </c>
      <c r="I364" s="662" t="s">
        <v>3206</v>
      </c>
      <c r="J364" s="662" t="s">
        <v>3207</v>
      </c>
      <c r="K364" s="662" t="s">
        <v>3208</v>
      </c>
      <c r="L364" s="663">
        <v>74.06</v>
      </c>
      <c r="M364" s="663">
        <v>1407.14</v>
      </c>
      <c r="N364" s="662">
        <v>19</v>
      </c>
      <c r="O364" s="745">
        <v>5</v>
      </c>
      <c r="P364" s="663">
        <v>1184.96</v>
      </c>
      <c r="Q364" s="678">
        <v>0.84210526315789469</v>
      </c>
      <c r="R364" s="662">
        <v>16</v>
      </c>
      <c r="S364" s="678">
        <v>0.84210526315789469</v>
      </c>
      <c r="T364" s="745">
        <v>4.5</v>
      </c>
      <c r="U364" s="701">
        <v>0.9</v>
      </c>
    </row>
    <row r="365" spans="1:21" ht="14.4" customHeight="1" x14ac:dyDescent="0.3">
      <c r="A365" s="661">
        <v>7</v>
      </c>
      <c r="B365" s="662" t="s">
        <v>2285</v>
      </c>
      <c r="C365" s="662" t="s">
        <v>2533</v>
      </c>
      <c r="D365" s="743" t="s">
        <v>3735</v>
      </c>
      <c r="E365" s="744" t="s">
        <v>2549</v>
      </c>
      <c r="F365" s="662" t="s">
        <v>2529</v>
      </c>
      <c r="G365" s="662" t="s">
        <v>3057</v>
      </c>
      <c r="H365" s="662" t="s">
        <v>602</v>
      </c>
      <c r="I365" s="662" t="s">
        <v>3216</v>
      </c>
      <c r="J365" s="662" t="s">
        <v>3217</v>
      </c>
      <c r="K365" s="662" t="s">
        <v>1689</v>
      </c>
      <c r="L365" s="663">
        <v>132</v>
      </c>
      <c r="M365" s="663">
        <v>396</v>
      </c>
      <c r="N365" s="662">
        <v>3</v>
      </c>
      <c r="O365" s="745">
        <v>0.5</v>
      </c>
      <c r="P365" s="663">
        <v>396</v>
      </c>
      <c r="Q365" s="678">
        <v>1</v>
      </c>
      <c r="R365" s="662">
        <v>3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7</v>
      </c>
      <c r="B366" s="662" t="s">
        <v>2285</v>
      </c>
      <c r="C366" s="662" t="s">
        <v>2533</v>
      </c>
      <c r="D366" s="743" t="s">
        <v>3735</v>
      </c>
      <c r="E366" s="744" t="s">
        <v>2549</v>
      </c>
      <c r="F366" s="662" t="s">
        <v>2529</v>
      </c>
      <c r="G366" s="662" t="s">
        <v>3061</v>
      </c>
      <c r="H366" s="662" t="s">
        <v>523</v>
      </c>
      <c r="I366" s="662" t="s">
        <v>3062</v>
      </c>
      <c r="J366" s="662" t="s">
        <v>3063</v>
      </c>
      <c r="K366" s="662" t="s">
        <v>3064</v>
      </c>
      <c r="L366" s="663">
        <v>232.68</v>
      </c>
      <c r="M366" s="663">
        <v>1396.08</v>
      </c>
      <c r="N366" s="662">
        <v>6</v>
      </c>
      <c r="O366" s="745">
        <v>1</v>
      </c>
      <c r="P366" s="663">
        <v>1396.08</v>
      </c>
      <c r="Q366" s="678">
        <v>1</v>
      </c>
      <c r="R366" s="662">
        <v>6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7</v>
      </c>
      <c r="B367" s="662" t="s">
        <v>2285</v>
      </c>
      <c r="C367" s="662" t="s">
        <v>2533</v>
      </c>
      <c r="D367" s="743" t="s">
        <v>3735</v>
      </c>
      <c r="E367" s="744" t="s">
        <v>2549</v>
      </c>
      <c r="F367" s="662" t="s">
        <v>2529</v>
      </c>
      <c r="G367" s="662" t="s">
        <v>3061</v>
      </c>
      <c r="H367" s="662" t="s">
        <v>523</v>
      </c>
      <c r="I367" s="662" t="s">
        <v>3065</v>
      </c>
      <c r="J367" s="662" t="s">
        <v>3066</v>
      </c>
      <c r="K367" s="662" t="s">
        <v>3067</v>
      </c>
      <c r="L367" s="663">
        <v>969.48</v>
      </c>
      <c r="M367" s="663">
        <v>1938.96</v>
      </c>
      <c r="N367" s="662">
        <v>2</v>
      </c>
      <c r="O367" s="745">
        <v>1</v>
      </c>
      <c r="P367" s="663">
        <v>1938.96</v>
      </c>
      <c r="Q367" s="678">
        <v>1</v>
      </c>
      <c r="R367" s="662">
        <v>2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7</v>
      </c>
      <c r="B368" s="662" t="s">
        <v>2285</v>
      </c>
      <c r="C368" s="662" t="s">
        <v>2533</v>
      </c>
      <c r="D368" s="743" t="s">
        <v>3735</v>
      </c>
      <c r="E368" s="744" t="s">
        <v>2549</v>
      </c>
      <c r="F368" s="662" t="s">
        <v>2529</v>
      </c>
      <c r="G368" s="662" t="s">
        <v>3061</v>
      </c>
      <c r="H368" s="662" t="s">
        <v>523</v>
      </c>
      <c r="I368" s="662" t="s">
        <v>3298</v>
      </c>
      <c r="J368" s="662" t="s">
        <v>3299</v>
      </c>
      <c r="K368" s="662" t="s">
        <v>3300</v>
      </c>
      <c r="L368" s="663">
        <v>1454.23</v>
      </c>
      <c r="M368" s="663">
        <v>13088.070000000002</v>
      </c>
      <c r="N368" s="662">
        <v>9</v>
      </c>
      <c r="O368" s="745">
        <v>2</v>
      </c>
      <c r="P368" s="663">
        <v>13088.070000000002</v>
      </c>
      <c r="Q368" s="678">
        <v>1</v>
      </c>
      <c r="R368" s="662">
        <v>9</v>
      </c>
      <c r="S368" s="678">
        <v>1</v>
      </c>
      <c r="T368" s="745">
        <v>2</v>
      </c>
      <c r="U368" s="701">
        <v>1</v>
      </c>
    </row>
    <row r="369" spans="1:21" ht="14.4" customHeight="1" x14ac:dyDescent="0.3">
      <c r="A369" s="661">
        <v>7</v>
      </c>
      <c r="B369" s="662" t="s">
        <v>2285</v>
      </c>
      <c r="C369" s="662" t="s">
        <v>2533</v>
      </c>
      <c r="D369" s="743" t="s">
        <v>3735</v>
      </c>
      <c r="E369" s="744" t="s">
        <v>2549</v>
      </c>
      <c r="F369" s="662" t="s">
        <v>2529</v>
      </c>
      <c r="G369" s="662" t="s">
        <v>3061</v>
      </c>
      <c r="H369" s="662" t="s">
        <v>523</v>
      </c>
      <c r="I369" s="662" t="s">
        <v>3301</v>
      </c>
      <c r="J369" s="662" t="s">
        <v>3302</v>
      </c>
      <c r="K369" s="662" t="s">
        <v>3303</v>
      </c>
      <c r="L369" s="663">
        <v>1938.97</v>
      </c>
      <c r="M369" s="663">
        <v>11633.82</v>
      </c>
      <c r="N369" s="662">
        <v>6</v>
      </c>
      <c r="O369" s="745">
        <v>1</v>
      </c>
      <c r="P369" s="663">
        <v>11633.82</v>
      </c>
      <c r="Q369" s="678">
        <v>1</v>
      </c>
      <c r="R369" s="662">
        <v>6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7</v>
      </c>
      <c r="B370" s="662" t="s">
        <v>2285</v>
      </c>
      <c r="C370" s="662" t="s">
        <v>2533</v>
      </c>
      <c r="D370" s="743" t="s">
        <v>3735</v>
      </c>
      <c r="E370" s="744" t="s">
        <v>2549</v>
      </c>
      <c r="F370" s="662" t="s">
        <v>2529</v>
      </c>
      <c r="G370" s="662" t="s">
        <v>3061</v>
      </c>
      <c r="H370" s="662" t="s">
        <v>523</v>
      </c>
      <c r="I370" s="662" t="s">
        <v>3304</v>
      </c>
      <c r="J370" s="662" t="s">
        <v>3305</v>
      </c>
      <c r="K370" s="662" t="s">
        <v>3306</v>
      </c>
      <c r="L370" s="663">
        <v>5322.08</v>
      </c>
      <c r="M370" s="663">
        <v>31932.48</v>
      </c>
      <c r="N370" s="662">
        <v>6</v>
      </c>
      <c r="O370" s="745">
        <v>2</v>
      </c>
      <c r="P370" s="663">
        <v>31932.48</v>
      </c>
      <c r="Q370" s="678">
        <v>1</v>
      </c>
      <c r="R370" s="662">
        <v>6</v>
      </c>
      <c r="S370" s="678">
        <v>1</v>
      </c>
      <c r="T370" s="745">
        <v>2</v>
      </c>
      <c r="U370" s="701">
        <v>1</v>
      </c>
    </row>
    <row r="371" spans="1:21" ht="14.4" customHeight="1" x14ac:dyDescent="0.3">
      <c r="A371" s="661">
        <v>7</v>
      </c>
      <c r="B371" s="662" t="s">
        <v>2285</v>
      </c>
      <c r="C371" s="662" t="s">
        <v>2533</v>
      </c>
      <c r="D371" s="743" t="s">
        <v>3735</v>
      </c>
      <c r="E371" s="744" t="s">
        <v>2549</v>
      </c>
      <c r="F371" s="662" t="s">
        <v>2529</v>
      </c>
      <c r="G371" s="662" t="s">
        <v>3061</v>
      </c>
      <c r="H371" s="662" t="s">
        <v>523</v>
      </c>
      <c r="I371" s="662" t="s">
        <v>3307</v>
      </c>
      <c r="J371" s="662" t="s">
        <v>3308</v>
      </c>
      <c r="K371" s="662" t="s">
        <v>3309</v>
      </c>
      <c r="L371" s="663">
        <v>5322.08</v>
      </c>
      <c r="M371" s="663">
        <v>31932.48</v>
      </c>
      <c r="N371" s="662">
        <v>6</v>
      </c>
      <c r="O371" s="745">
        <v>2</v>
      </c>
      <c r="P371" s="663">
        <v>31932.48</v>
      </c>
      <c r="Q371" s="678">
        <v>1</v>
      </c>
      <c r="R371" s="662">
        <v>6</v>
      </c>
      <c r="S371" s="678">
        <v>1</v>
      </c>
      <c r="T371" s="745">
        <v>2</v>
      </c>
      <c r="U371" s="701">
        <v>1</v>
      </c>
    </row>
    <row r="372" spans="1:21" ht="14.4" customHeight="1" x14ac:dyDescent="0.3">
      <c r="A372" s="661">
        <v>7</v>
      </c>
      <c r="B372" s="662" t="s">
        <v>2285</v>
      </c>
      <c r="C372" s="662" t="s">
        <v>2533</v>
      </c>
      <c r="D372" s="743" t="s">
        <v>3735</v>
      </c>
      <c r="E372" s="744" t="s">
        <v>2549</v>
      </c>
      <c r="F372" s="662" t="s">
        <v>2529</v>
      </c>
      <c r="G372" s="662" t="s">
        <v>3061</v>
      </c>
      <c r="H372" s="662" t="s">
        <v>523</v>
      </c>
      <c r="I372" s="662" t="s">
        <v>3310</v>
      </c>
      <c r="J372" s="662" t="s">
        <v>3311</v>
      </c>
      <c r="K372" s="662" t="s">
        <v>3312</v>
      </c>
      <c r="L372" s="663">
        <v>1938.97</v>
      </c>
      <c r="M372" s="663">
        <v>44596.31</v>
      </c>
      <c r="N372" s="662">
        <v>23</v>
      </c>
      <c r="O372" s="745">
        <v>5</v>
      </c>
      <c r="P372" s="663">
        <v>36840.43</v>
      </c>
      <c r="Q372" s="678">
        <v>0.82608695652173914</v>
      </c>
      <c r="R372" s="662">
        <v>19</v>
      </c>
      <c r="S372" s="678">
        <v>0.82608695652173914</v>
      </c>
      <c r="T372" s="745">
        <v>4</v>
      </c>
      <c r="U372" s="701">
        <v>0.8</v>
      </c>
    </row>
    <row r="373" spans="1:21" ht="14.4" customHeight="1" x14ac:dyDescent="0.3">
      <c r="A373" s="661">
        <v>7</v>
      </c>
      <c r="B373" s="662" t="s">
        <v>2285</v>
      </c>
      <c r="C373" s="662" t="s">
        <v>2533</v>
      </c>
      <c r="D373" s="743" t="s">
        <v>3735</v>
      </c>
      <c r="E373" s="744" t="s">
        <v>2549</v>
      </c>
      <c r="F373" s="662" t="s">
        <v>2529</v>
      </c>
      <c r="G373" s="662" t="s">
        <v>3061</v>
      </c>
      <c r="H373" s="662" t="s">
        <v>523</v>
      </c>
      <c r="I373" s="662" t="s">
        <v>3068</v>
      </c>
      <c r="J373" s="662" t="s">
        <v>3069</v>
      </c>
      <c r="K373" s="662" t="s">
        <v>3070</v>
      </c>
      <c r="L373" s="663">
        <v>1454.23</v>
      </c>
      <c r="M373" s="663">
        <v>58169.2</v>
      </c>
      <c r="N373" s="662">
        <v>40</v>
      </c>
      <c r="O373" s="745">
        <v>8</v>
      </c>
      <c r="P373" s="663">
        <v>52352.28</v>
      </c>
      <c r="Q373" s="678">
        <v>0.9</v>
      </c>
      <c r="R373" s="662">
        <v>36</v>
      </c>
      <c r="S373" s="678">
        <v>0.9</v>
      </c>
      <c r="T373" s="745">
        <v>7</v>
      </c>
      <c r="U373" s="701">
        <v>0.875</v>
      </c>
    </row>
    <row r="374" spans="1:21" ht="14.4" customHeight="1" x14ac:dyDescent="0.3">
      <c r="A374" s="661">
        <v>7</v>
      </c>
      <c r="B374" s="662" t="s">
        <v>2285</v>
      </c>
      <c r="C374" s="662" t="s">
        <v>2533</v>
      </c>
      <c r="D374" s="743" t="s">
        <v>3735</v>
      </c>
      <c r="E374" s="744" t="s">
        <v>2549</v>
      </c>
      <c r="F374" s="662" t="s">
        <v>2529</v>
      </c>
      <c r="G374" s="662" t="s">
        <v>3061</v>
      </c>
      <c r="H374" s="662" t="s">
        <v>523</v>
      </c>
      <c r="I374" s="662" t="s">
        <v>3071</v>
      </c>
      <c r="J374" s="662" t="s">
        <v>3072</v>
      </c>
      <c r="K374" s="662" t="s">
        <v>3073</v>
      </c>
      <c r="L374" s="663">
        <v>484.75</v>
      </c>
      <c r="M374" s="663">
        <v>9695</v>
      </c>
      <c r="N374" s="662">
        <v>20</v>
      </c>
      <c r="O374" s="745">
        <v>5</v>
      </c>
      <c r="P374" s="663">
        <v>4847.5</v>
      </c>
      <c r="Q374" s="678">
        <v>0.5</v>
      </c>
      <c r="R374" s="662">
        <v>10</v>
      </c>
      <c r="S374" s="678">
        <v>0.5</v>
      </c>
      <c r="T374" s="745">
        <v>3</v>
      </c>
      <c r="U374" s="701">
        <v>0.6</v>
      </c>
    </row>
    <row r="375" spans="1:21" ht="14.4" customHeight="1" x14ac:dyDescent="0.3">
      <c r="A375" s="661">
        <v>7</v>
      </c>
      <c r="B375" s="662" t="s">
        <v>2285</v>
      </c>
      <c r="C375" s="662" t="s">
        <v>2533</v>
      </c>
      <c r="D375" s="743" t="s">
        <v>3735</v>
      </c>
      <c r="E375" s="744" t="s">
        <v>2549</v>
      </c>
      <c r="F375" s="662" t="s">
        <v>2529</v>
      </c>
      <c r="G375" s="662" t="s">
        <v>3061</v>
      </c>
      <c r="H375" s="662" t="s">
        <v>523</v>
      </c>
      <c r="I375" s="662" t="s">
        <v>3074</v>
      </c>
      <c r="J375" s="662" t="s">
        <v>3075</v>
      </c>
      <c r="K375" s="662" t="s">
        <v>3076</v>
      </c>
      <c r="L375" s="663">
        <v>969.48</v>
      </c>
      <c r="M375" s="663">
        <v>7755.84</v>
      </c>
      <c r="N375" s="662">
        <v>8</v>
      </c>
      <c r="O375" s="745">
        <v>2</v>
      </c>
      <c r="P375" s="663">
        <v>7755.84</v>
      </c>
      <c r="Q375" s="678">
        <v>1</v>
      </c>
      <c r="R375" s="662">
        <v>8</v>
      </c>
      <c r="S375" s="678">
        <v>1</v>
      </c>
      <c r="T375" s="745">
        <v>2</v>
      </c>
      <c r="U375" s="701">
        <v>1</v>
      </c>
    </row>
    <row r="376" spans="1:21" ht="14.4" customHeight="1" x14ac:dyDescent="0.3">
      <c r="A376" s="661">
        <v>7</v>
      </c>
      <c r="B376" s="662" t="s">
        <v>2285</v>
      </c>
      <c r="C376" s="662" t="s">
        <v>2533</v>
      </c>
      <c r="D376" s="743" t="s">
        <v>3735</v>
      </c>
      <c r="E376" s="744" t="s">
        <v>2549</v>
      </c>
      <c r="F376" s="662" t="s">
        <v>2529</v>
      </c>
      <c r="G376" s="662" t="s">
        <v>3061</v>
      </c>
      <c r="H376" s="662" t="s">
        <v>523</v>
      </c>
      <c r="I376" s="662" t="s">
        <v>3313</v>
      </c>
      <c r="J376" s="662" t="s">
        <v>3314</v>
      </c>
      <c r="K376" s="662" t="s">
        <v>3315</v>
      </c>
      <c r="L376" s="663">
        <v>1938.97</v>
      </c>
      <c r="M376" s="663">
        <v>34901.46</v>
      </c>
      <c r="N376" s="662">
        <v>18</v>
      </c>
      <c r="O376" s="745">
        <v>4</v>
      </c>
      <c r="P376" s="663">
        <v>19389.7</v>
      </c>
      <c r="Q376" s="678">
        <v>0.55555555555555558</v>
      </c>
      <c r="R376" s="662">
        <v>10</v>
      </c>
      <c r="S376" s="678">
        <v>0.55555555555555558</v>
      </c>
      <c r="T376" s="745">
        <v>2</v>
      </c>
      <c r="U376" s="701">
        <v>0.5</v>
      </c>
    </row>
    <row r="377" spans="1:21" ht="14.4" customHeight="1" x14ac:dyDescent="0.3">
      <c r="A377" s="661">
        <v>7</v>
      </c>
      <c r="B377" s="662" t="s">
        <v>2285</v>
      </c>
      <c r="C377" s="662" t="s">
        <v>2533</v>
      </c>
      <c r="D377" s="743" t="s">
        <v>3735</v>
      </c>
      <c r="E377" s="744" t="s">
        <v>2549</v>
      </c>
      <c r="F377" s="662" t="s">
        <v>2529</v>
      </c>
      <c r="G377" s="662" t="s">
        <v>3061</v>
      </c>
      <c r="H377" s="662" t="s">
        <v>523</v>
      </c>
      <c r="I377" s="662" t="s">
        <v>3316</v>
      </c>
      <c r="J377" s="662" t="s">
        <v>3317</v>
      </c>
      <c r="K377" s="662" t="s">
        <v>3315</v>
      </c>
      <c r="L377" s="663">
        <v>969.48</v>
      </c>
      <c r="M377" s="663">
        <v>5816.88</v>
      </c>
      <c r="N377" s="662">
        <v>6</v>
      </c>
      <c r="O377" s="745">
        <v>1</v>
      </c>
      <c r="P377" s="663">
        <v>5816.88</v>
      </c>
      <c r="Q377" s="678">
        <v>1</v>
      </c>
      <c r="R377" s="662">
        <v>6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7</v>
      </c>
      <c r="B378" s="662" t="s">
        <v>2285</v>
      </c>
      <c r="C378" s="662" t="s">
        <v>2533</v>
      </c>
      <c r="D378" s="743" t="s">
        <v>3735</v>
      </c>
      <c r="E378" s="744" t="s">
        <v>2549</v>
      </c>
      <c r="F378" s="662" t="s">
        <v>2529</v>
      </c>
      <c r="G378" s="662" t="s">
        <v>3061</v>
      </c>
      <c r="H378" s="662" t="s">
        <v>523</v>
      </c>
      <c r="I378" s="662" t="s">
        <v>3318</v>
      </c>
      <c r="J378" s="662" t="s">
        <v>3319</v>
      </c>
      <c r="K378" s="662" t="s">
        <v>3320</v>
      </c>
      <c r="L378" s="663">
        <v>7096.12</v>
      </c>
      <c r="M378" s="663">
        <v>14192.24</v>
      </c>
      <c r="N378" s="662">
        <v>2</v>
      </c>
      <c r="O378" s="745">
        <v>1</v>
      </c>
      <c r="P378" s="663">
        <v>14192.24</v>
      </c>
      <c r="Q378" s="678">
        <v>1</v>
      </c>
      <c r="R378" s="662">
        <v>2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7</v>
      </c>
      <c r="B379" s="662" t="s">
        <v>2285</v>
      </c>
      <c r="C379" s="662" t="s">
        <v>2533</v>
      </c>
      <c r="D379" s="743" t="s">
        <v>3735</v>
      </c>
      <c r="E379" s="744" t="s">
        <v>2549</v>
      </c>
      <c r="F379" s="662" t="s">
        <v>2529</v>
      </c>
      <c r="G379" s="662" t="s">
        <v>3019</v>
      </c>
      <c r="H379" s="662" t="s">
        <v>523</v>
      </c>
      <c r="I379" s="662" t="s">
        <v>3321</v>
      </c>
      <c r="J379" s="662" t="s">
        <v>3322</v>
      </c>
      <c r="K379" s="662" t="s">
        <v>3021</v>
      </c>
      <c r="L379" s="663">
        <v>848.49</v>
      </c>
      <c r="M379" s="663">
        <v>848.49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7</v>
      </c>
      <c r="B380" s="662" t="s">
        <v>2285</v>
      </c>
      <c r="C380" s="662" t="s">
        <v>2533</v>
      </c>
      <c r="D380" s="743" t="s">
        <v>3735</v>
      </c>
      <c r="E380" s="744" t="s">
        <v>2549</v>
      </c>
      <c r="F380" s="662" t="s">
        <v>2529</v>
      </c>
      <c r="G380" s="662" t="s">
        <v>3019</v>
      </c>
      <c r="H380" s="662" t="s">
        <v>602</v>
      </c>
      <c r="I380" s="662" t="s">
        <v>1712</v>
      </c>
      <c r="J380" s="662" t="s">
        <v>2483</v>
      </c>
      <c r="K380" s="662" t="s">
        <v>2484</v>
      </c>
      <c r="L380" s="663">
        <v>107.42</v>
      </c>
      <c r="M380" s="663">
        <v>107.42</v>
      </c>
      <c r="N380" s="662">
        <v>1</v>
      </c>
      <c r="O380" s="745">
        <v>0.5</v>
      </c>
      <c r="P380" s="663">
        <v>107.42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7</v>
      </c>
      <c r="B381" s="662" t="s">
        <v>2285</v>
      </c>
      <c r="C381" s="662" t="s">
        <v>2533</v>
      </c>
      <c r="D381" s="743" t="s">
        <v>3735</v>
      </c>
      <c r="E381" s="744" t="s">
        <v>2549</v>
      </c>
      <c r="F381" s="662" t="s">
        <v>2529</v>
      </c>
      <c r="G381" s="662" t="s">
        <v>3019</v>
      </c>
      <c r="H381" s="662" t="s">
        <v>602</v>
      </c>
      <c r="I381" s="662" t="s">
        <v>3080</v>
      </c>
      <c r="J381" s="662" t="s">
        <v>2483</v>
      </c>
      <c r="K381" s="662" t="s">
        <v>3081</v>
      </c>
      <c r="L381" s="663">
        <v>537.12</v>
      </c>
      <c r="M381" s="663">
        <v>2685.6</v>
      </c>
      <c r="N381" s="662">
        <v>5</v>
      </c>
      <c r="O381" s="745">
        <v>1</v>
      </c>
      <c r="P381" s="663">
        <v>2685.6</v>
      </c>
      <c r="Q381" s="678">
        <v>1</v>
      </c>
      <c r="R381" s="662">
        <v>5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7</v>
      </c>
      <c r="B382" s="662" t="s">
        <v>2285</v>
      </c>
      <c r="C382" s="662" t="s">
        <v>2533</v>
      </c>
      <c r="D382" s="743" t="s">
        <v>3735</v>
      </c>
      <c r="E382" s="744" t="s">
        <v>2549</v>
      </c>
      <c r="F382" s="662" t="s">
        <v>2529</v>
      </c>
      <c r="G382" s="662" t="s">
        <v>3019</v>
      </c>
      <c r="H382" s="662" t="s">
        <v>602</v>
      </c>
      <c r="I382" s="662" t="s">
        <v>3020</v>
      </c>
      <c r="J382" s="662" t="s">
        <v>2485</v>
      </c>
      <c r="K382" s="662" t="s">
        <v>3021</v>
      </c>
      <c r="L382" s="663">
        <v>848.49</v>
      </c>
      <c r="M382" s="663">
        <v>33091.110000000008</v>
      </c>
      <c r="N382" s="662">
        <v>39</v>
      </c>
      <c r="O382" s="745">
        <v>11.5</v>
      </c>
      <c r="P382" s="663">
        <v>30545.640000000007</v>
      </c>
      <c r="Q382" s="678">
        <v>0.92307692307692302</v>
      </c>
      <c r="R382" s="662">
        <v>36</v>
      </c>
      <c r="S382" s="678">
        <v>0.92307692307692313</v>
      </c>
      <c r="T382" s="745">
        <v>10.5</v>
      </c>
      <c r="U382" s="701">
        <v>0.91304347826086951</v>
      </c>
    </row>
    <row r="383" spans="1:21" ht="14.4" customHeight="1" x14ac:dyDescent="0.3">
      <c r="A383" s="661">
        <v>7</v>
      </c>
      <c r="B383" s="662" t="s">
        <v>2285</v>
      </c>
      <c r="C383" s="662" t="s">
        <v>2533</v>
      </c>
      <c r="D383" s="743" t="s">
        <v>3735</v>
      </c>
      <c r="E383" s="744" t="s">
        <v>2549</v>
      </c>
      <c r="F383" s="662" t="s">
        <v>2529</v>
      </c>
      <c r="G383" s="662" t="s">
        <v>2669</v>
      </c>
      <c r="H383" s="662" t="s">
        <v>523</v>
      </c>
      <c r="I383" s="662" t="s">
        <v>811</v>
      </c>
      <c r="J383" s="662" t="s">
        <v>812</v>
      </c>
      <c r="K383" s="662" t="s">
        <v>2670</v>
      </c>
      <c r="L383" s="663">
        <v>107.27</v>
      </c>
      <c r="M383" s="663">
        <v>321.81</v>
      </c>
      <c r="N383" s="662">
        <v>3</v>
      </c>
      <c r="O383" s="745">
        <v>2</v>
      </c>
      <c r="P383" s="663">
        <v>321.81</v>
      </c>
      <c r="Q383" s="678">
        <v>1</v>
      </c>
      <c r="R383" s="662">
        <v>3</v>
      </c>
      <c r="S383" s="678">
        <v>1</v>
      </c>
      <c r="T383" s="745">
        <v>2</v>
      </c>
      <c r="U383" s="701">
        <v>1</v>
      </c>
    </row>
    <row r="384" spans="1:21" ht="14.4" customHeight="1" x14ac:dyDescent="0.3">
      <c r="A384" s="661">
        <v>7</v>
      </c>
      <c r="B384" s="662" t="s">
        <v>2285</v>
      </c>
      <c r="C384" s="662" t="s">
        <v>2533</v>
      </c>
      <c r="D384" s="743" t="s">
        <v>3735</v>
      </c>
      <c r="E384" s="744" t="s">
        <v>2549</v>
      </c>
      <c r="F384" s="662" t="s">
        <v>2529</v>
      </c>
      <c r="G384" s="662" t="s">
        <v>2893</v>
      </c>
      <c r="H384" s="662" t="s">
        <v>523</v>
      </c>
      <c r="I384" s="662" t="s">
        <v>2894</v>
      </c>
      <c r="J384" s="662" t="s">
        <v>2895</v>
      </c>
      <c r="K384" s="662" t="s">
        <v>2896</v>
      </c>
      <c r="L384" s="663">
        <v>0</v>
      </c>
      <c r="M384" s="663">
        <v>0</v>
      </c>
      <c r="N384" s="662">
        <v>10</v>
      </c>
      <c r="O384" s="745">
        <v>3.5</v>
      </c>
      <c r="P384" s="663">
        <v>0</v>
      </c>
      <c r="Q384" s="678"/>
      <c r="R384" s="662">
        <v>8</v>
      </c>
      <c r="S384" s="678">
        <v>0.8</v>
      </c>
      <c r="T384" s="745">
        <v>3</v>
      </c>
      <c r="U384" s="701">
        <v>0.8571428571428571</v>
      </c>
    </row>
    <row r="385" spans="1:21" ht="14.4" customHeight="1" x14ac:dyDescent="0.3">
      <c r="A385" s="661">
        <v>7</v>
      </c>
      <c r="B385" s="662" t="s">
        <v>2285</v>
      </c>
      <c r="C385" s="662" t="s">
        <v>2533</v>
      </c>
      <c r="D385" s="743" t="s">
        <v>3735</v>
      </c>
      <c r="E385" s="744" t="s">
        <v>2549</v>
      </c>
      <c r="F385" s="662" t="s">
        <v>2529</v>
      </c>
      <c r="G385" s="662" t="s">
        <v>2652</v>
      </c>
      <c r="H385" s="662" t="s">
        <v>523</v>
      </c>
      <c r="I385" s="662" t="s">
        <v>2653</v>
      </c>
      <c r="J385" s="662" t="s">
        <v>2654</v>
      </c>
      <c r="K385" s="662" t="s">
        <v>2655</v>
      </c>
      <c r="L385" s="663">
        <v>79.64</v>
      </c>
      <c r="M385" s="663">
        <v>238.92000000000002</v>
      </c>
      <c r="N385" s="662">
        <v>3</v>
      </c>
      <c r="O385" s="745">
        <v>1.5</v>
      </c>
      <c r="P385" s="663">
        <v>238.92000000000002</v>
      </c>
      <c r="Q385" s="678">
        <v>1</v>
      </c>
      <c r="R385" s="662">
        <v>3</v>
      </c>
      <c r="S385" s="678">
        <v>1</v>
      </c>
      <c r="T385" s="745">
        <v>1.5</v>
      </c>
      <c r="U385" s="701">
        <v>1</v>
      </c>
    </row>
    <row r="386" spans="1:21" ht="14.4" customHeight="1" x14ac:dyDescent="0.3">
      <c r="A386" s="661">
        <v>7</v>
      </c>
      <c r="B386" s="662" t="s">
        <v>2285</v>
      </c>
      <c r="C386" s="662" t="s">
        <v>2533</v>
      </c>
      <c r="D386" s="743" t="s">
        <v>3735</v>
      </c>
      <c r="E386" s="744" t="s">
        <v>2549</v>
      </c>
      <c r="F386" s="662" t="s">
        <v>2529</v>
      </c>
      <c r="G386" s="662" t="s">
        <v>3086</v>
      </c>
      <c r="H386" s="662" t="s">
        <v>523</v>
      </c>
      <c r="I386" s="662" t="s">
        <v>3223</v>
      </c>
      <c r="J386" s="662" t="s">
        <v>3091</v>
      </c>
      <c r="K386" s="662" t="s">
        <v>3224</v>
      </c>
      <c r="L386" s="663">
        <v>908.53</v>
      </c>
      <c r="M386" s="663">
        <v>7268.24</v>
      </c>
      <c r="N386" s="662">
        <v>8</v>
      </c>
      <c r="O386" s="745">
        <v>3</v>
      </c>
      <c r="P386" s="663">
        <v>7268.24</v>
      </c>
      <c r="Q386" s="678">
        <v>1</v>
      </c>
      <c r="R386" s="662">
        <v>8</v>
      </c>
      <c r="S386" s="678">
        <v>1</v>
      </c>
      <c r="T386" s="745">
        <v>3</v>
      </c>
      <c r="U386" s="701">
        <v>1</v>
      </c>
    </row>
    <row r="387" spans="1:21" ht="14.4" customHeight="1" x14ac:dyDescent="0.3">
      <c r="A387" s="661">
        <v>7</v>
      </c>
      <c r="B387" s="662" t="s">
        <v>2285</v>
      </c>
      <c r="C387" s="662" t="s">
        <v>2533</v>
      </c>
      <c r="D387" s="743" t="s">
        <v>3735</v>
      </c>
      <c r="E387" s="744" t="s">
        <v>2549</v>
      </c>
      <c r="F387" s="662" t="s">
        <v>2529</v>
      </c>
      <c r="G387" s="662" t="s">
        <v>3086</v>
      </c>
      <c r="H387" s="662" t="s">
        <v>523</v>
      </c>
      <c r="I387" s="662" t="s">
        <v>3323</v>
      </c>
      <c r="J387" s="662" t="s">
        <v>3088</v>
      </c>
      <c r="K387" s="662" t="s">
        <v>3324</v>
      </c>
      <c r="L387" s="663">
        <v>1677.3</v>
      </c>
      <c r="M387" s="663">
        <v>8386.5</v>
      </c>
      <c r="N387" s="662">
        <v>5</v>
      </c>
      <c r="O387" s="745">
        <v>2</v>
      </c>
      <c r="P387" s="663">
        <v>8386.5</v>
      </c>
      <c r="Q387" s="678">
        <v>1</v>
      </c>
      <c r="R387" s="662">
        <v>5</v>
      </c>
      <c r="S387" s="678">
        <v>1</v>
      </c>
      <c r="T387" s="745">
        <v>2</v>
      </c>
      <c r="U387" s="701">
        <v>1</v>
      </c>
    </row>
    <row r="388" spans="1:21" ht="14.4" customHeight="1" x14ac:dyDescent="0.3">
      <c r="A388" s="661">
        <v>7</v>
      </c>
      <c r="B388" s="662" t="s">
        <v>2285</v>
      </c>
      <c r="C388" s="662" t="s">
        <v>2533</v>
      </c>
      <c r="D388" s="743" t="s">
        <v>3735</v>
      </c>
      <c r="E388" s="744" t="s">
        <v>2549</v>
      </c>
      <c r="F388" s="662" t="s">
        <v>2529</v>
      </c>
      <c r="G388" s="662" t="s">
        <v>3086</v>
      </c>
      <c r="H388" s="662" t="s">
        <v>523</v>
      </c>
      <c r="I388" s="662" t="s">
        <v>3093</v>
      </c>
      <c r="J388" s="662" t="s">
        <v>3094</v>
      </c>
      <c r="K388" s="662" t="s">
        <v>3095</v>
      </c>
      <c r="L388" s="663">
        <v>4714.62</v>
      </c>
      <c r="M388" s="663">
        <v>84863.16</v>
      </c>
      <c r="N388" s="662">
        <v>18</v>
      </c>
      <c r="O388" s="745">
        <v>4</v>
      </c>
      <c r="P388" s="663">
        <v>70719.3</v>
      </c>
      <c r="Q388" s="678">
        <v>0.83333333333333337</v>
      </c>
      <c r="R388" s="662">
        <v>15</v>
      </c>
      <c r="S388" s="678">
        <v>0.83333333333333337</v>
      </c>
      <c r="T388" s="745">
        <v>3</v>
      </c>
      <c r="U388" s="701">
        <v>0.75</v>
      </c>
    </row>
    <row r="389" spans="1:21" ht="14.4" customHeight="1" x14ac:dyDescent="0.3">
      <c r="A389" s="661">
        <v>7</v>
      </c>
      <c r="B389" s="662" t="s">
        <v>2285</v>
      </c>
      <c r="C389" s="662" t="s">
        <v>2533</v>
      </c>
      <c r="D389" s="743" t="s">
        <v>3735</v>
      </c>
      <c r="E389" s="744" t="s">
        <v>2549</v>
      </c>
      <c r="F389" s="662" t="s">
        <v>2529</v>
      </c>
      <c r="G389" s="662" t="s">
        <v>3086</v>
      </c>
      <c r="H389" s="662" t="s">
        <v>523</v>
      </c>
      <c r="I389" s="662" t="s">
        <v>3225</v>
      </c>
      <c r="J389" s="662" t="s">
        <v>3221</v>
      </c>
      <c r="K389" s="662" t="s">
        <v>3226</v>
      </c>
      <c r="L389" s="663">
        <v>3354.59</v>
      </c>
      <c r="M389" s="663">
        <v>10063.77</v>
      </c>
      <c r="N389" s="662">
        <v>3</v>
      </c>
      <c r="O389" s="745">
        <v>1</v>
      </c>
      <c r="P389" s="663">
        <v>10063.77</v>
      </c>
      <c r="Q389" s="678">
        <v>1</v>
      </c>
      <c r="R389" s="662">
        <v>3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7</v>
      </c>
      <c r="B390" s="662" t="s">
        <v>2285</v>
      </c>
      <c r="C390" s="662" t="s">
        <v>2533</v>
      </c>
      <c r="D390" s="743" t="s">
        <v>3735</v>
      </c>
      <c r="E390" s="744" t="s">
        <v>2549</v>
      </c>
      <c r="F390" s="662" t="s">
        <v>2529</v>
      </c>
      <c r="G390" s="662" t="s">
        <v>3086</v>
      </c>
      <c r="H390" s="662" t="s">
        <v>523</v>
      </c>
      <c r="I390" s="662" t="s">
        <v>3325</v>
      </c>
      <c r="J390" s="662" t="s">
        <v>3326</v>
      </c>
      <c r="K390" s="662" t="s">
        <v>3327</v>
      </c>
      <c r="L390" s="663">
        <v>583.70000000000005</v>
      </c>
      <c r="M390" s="663">
        <v>3502.2000000000003</v>
      </c>
      <c r="N390" s="662">
        <v>6</v>
      </c>
      <c r="O390" s="745">
        <v>2</v>
      </c>
      <c r="P390" s="663">
        <v>3502.2000000000003</v>
      </c>
      <c r="Q390" s="678">
        <v>1</v>
      </c>
      <c r="R390" s="662">
        <v>6</v>
      </c>
      <c r="S390" s="678">
        <v>1</v>
      </c>
      <c r="T390" s="745">
        <v>2</v>
      </c>
      <c r="U390" s="701">
        <v>1</v>
      </c>
    </row>
    <row r="391" spans="1:21" ht="14.4" customHeight="1" x14ac:dyDescent="0.3">
      <c r="A391" s="661">
        <v>7</v>
      </c>
      <c r="B391" s="662" t="s">
        <v>2285</v>
      </c>
      <c r="C391" s="662" t="s">
        <v>2533</v>
      </c>
      <c r="D391" s="743" t="s">
        <v>3735</v>
      </c>
      <c r="E391" s="744" t="s">
        <v>2549</v>
      </c>
      <c r="F391" s="662" t="s">
        <v>2529</v>
      </c>
      <c r="G391" s="662" t="s">
        <v>2622</v>
      </c>
      <c r="H391" s="662" t="s">
        <v>523</v>
      </c>
      <c r="I391" s="662" t="s">
        <v>1296</v>
      </c>
      <c r="J391" s="662" t="s">
        <v>1297</v>
      </c>
      <c r="K391" s="662" t="s">
        <v>2623</v>
      </c>
      <c r="L391" s="663">
        <v>34.6</v>
      </c>
      <c r="M391" s="663">
        <v>103.80000000000001</v>
      </c>
      <c r="N391" s="662">
        <v>3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7</v>
      </c>
      <c r="B392" s="662" t="s">
        <v>2285</v>
      </c>
      <c r="C392" s="662" t="s">
        <v>2533</v>
      </c>
      <c r="D392" s="743" t="s">
        <v>3735</v>
      </c>
      <c r="E392" s="744" t="s">
        <v>2549</v>
      </c>
      <c r="F392" s="662" t="s">
        <v>2529</v>
      </c>
      <c r="G392" s="662" t="s">
        <v>2749</v>
      </c>
      <c r="H392" s="662" t="s">
        <v>523</v>
      </c>
      <c r="I392" s="662" t="s">
        <v>1043</v>
      </c>
      <c r="J392" s="662" t="s">
        <v>1044</v>
      </c>
      <c r="K392" s="662" t="s">
        <v>2750</v>
      </c>
      <c r="L392" s="663">
        <v>60.9</v>
      </c>
      <c r="M392" s="663">
        <v>365.4</v>
      </c>
      <c r="N392" s="662">
        <v>6</v>
      </c>
      <c r="O392" s="745">
        <v>1.5</v>
      </c>
      <c r="P392" s="663">
        <v>182.7</v>
      </c>
      <c r="Q392" s="678">
        <v>0.5</v>
      </c>
      <c r="R392" s="662">
        <v>3</v>
      </c>
      <c r="S392" s="678">
        <v>0.5</v>
      </c>
      <c r="T392" s="745">
        <v>1</v>
      </c>
      <c r="U392" s="701">
        <v>0.66666666666666663</v>
      </c>
    </row>
    <row r="393" spans="1:21" ht="14.4" customHeight="1" x14ac:dyDescent="0.3">
      <c r="A393" s="661">
        <v>7</v>
      </c>
      <c r="B393" s="662" t="s">
        <v>2285</v>
      </c>
      <c r="C393" s="662" t="s">
        <v>2533</v>
      </c>
      <c r="D393" s="743" t="s">
        <v>3735</v>
      </c>
      <c r="E393" s="744" t="s">
        <v>2549</v>
      </c>
      <c r="F393" s="662" t="s">
        <v>2529</v>
      </c>
      <c r="G393" s="662" t="s">
        <v>2781</v>
      </c>
      <c r="H393" s="662" t="s">
        <v>523</v>
      </c>
      <c r="I393" s="662" t="s">
        <v>2978</v>
      </c>
      <c r="J393" s="662" t="s">
        <v>1896</v>
      </c>
      <c r="K393" s="662" t="s">
        <v>2979</v>
      </c>
      <c r="L393" s="663">
        <v>48.09</v>
      </c>
      <c r="M393" s="663">
        <v>96.18</v>
      </c>
      <c r="N393" s="662">
        <v>2</v>
      </c>
      <c r="O393" s="745">
        <v>1</v>
      </c>
      <c r="P393" s="663">
        <v>96.18</v>
      </c>
      <c r="Q393" s="678">
        <v>1</v>
      </c>
      <c r="R393" s="662">
        <v>2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7</v>
      </c>
      <c r="B394" s="662" t="s">
        <v>2285</v>
      </c>
      <c r="C394" s="662" t="s">
        <v>2533</v>
      </c>
      <c r="D394" s="743" t="s">
        <v>3735</v>
      </c>
      <c r="E394" s="744" t="s">
        <v>2549</v>
      </c>
      <c r="F394" s="662" t="s">
        <v>2529</v>
      </c>
      <c r="G394" s="662" t="s">
        <v>3229</v>
      </c>
      <c r="H394" s="662" t="s">
        <v>523</v>
      </c>
      <c r="I394" s="662" t="s">
        <v>3328</v>
      </c>
      <c r="J394" s="662" t="s">
        <v>3329</v>
      </c>
      <c r="K394" s="662" t="s">
        <v>3330</v>
      </c>
      <c r="L394" s="663">
        <v>105.08</v>
      </c>
      <c r="M394" s="663">
        <v>525.4</v>
      </c>
      <c r="N394" s="662">
        <v>5</v>
      </c>
      <c r="O394" s="745">
        <v>1.5</v>
      </c>
      <c r="P394" s="663">
        <v>525.4</v>
      </c>
      <c r="Q394" s="678">
        <v>1</v>
      </c>
      <c r="R394" s="662">
        <v>5</v>
      </c>
      <c r="S394" s="678">
        <v>1</v>
      </c>
      <c r="T394" s="745">
        <v>1.5</v>
      </c>
      <c r="U394" s="701">
        <v>1</v>
      </c>
    </row>
    <row r="395" spans="1:21" ht="14.4" customHeight="1" x14ac:dyDescent="0.3">
      <c r="A395" s="661">
        <v>7</v>
      </c>
      <c r="B395" s="662" t="s">
        <v>2285</v>
      </c>
      <c r="C395" s="662" t="s">
        <v>2533</v>
      </c>
      <c r="D395" s="743" t="s">
        <v>3735</v>
      </c>
      <c r="E395" s="744" t="s">
        <v>2549</v>
      </c>
      <c r="F395" s="662" t="s">
        <v>2529</v>
      </c>
      <c r="G395" s="662" t="s">
        <v>3229</v>
      </c>
      <c r="H395" s="662" t="s">
        <v>523</v>
      </c>
      <c r="I395" s="662" t="s">
        <v>3331</v>
      </c>
      <c r="J395" s="662" t="s">
        <v>3332</v>
      </c>
      <c r="K395" s="662" t="s">
        <v>3232</v>
      </c>
      <c r="L395" s="663">
        <v>70.05</v>
      </c>
      <c r="M395" s="663">
        <v>420.29999999999995</v>
      </c>
      <c r="N395" s="662">
        <v>6</v>
      </c>
      <c r="O395" s="745">
        <v>1.5</v>
      </c>
      <c r="P395" s="663">
        <v>140.1</v>
      </c>
      <c r="Q395" s="678">
        <v>0.33333333333333337</v>
      </c>
      <c r="R395" s="662">
        <v>2</v>
      </c>
      <c r="S395" s="678">
        <v>0.33333333333333331</v>
      </c>
      <c r="T395" s="745">
        <v>0.5</v>
      </c>
      <c r="U395" s="701">
        <v>0.33333333333333331</v>
      </c>
    </row>
    <row r="396" spans="1:21" ht="14.4" customHeight="1" x14ac:dyDescent="0.3">
      <c r="A396" s="661">
        <v>7</v>
      </c>
      <c r="B396" s="662" t="s">
        <v>2285</v>
      </c>
      <c r="C396" s="662" t="s">
        <v>2533</v>
      </c>
      <c r="D396" s="743" t="s">
        <v>3735</v>
      </c>
      <c r="E396" s="744" t="s">
        <v>2549</v>
      </c>
      <c r="F396" s="662" t="s">
        <v>2529</v>
      </c>
      <c r="G396" s="662" t="s">
        <v>3229</v>
      </c>
      <c r="H396" s="662" t="s">
        <v>523</v>
      </c>
      <c r="I396" s="662" t="s">
        <v>3333</v>
      </c>
      <c r="J396" s="662" t="s">
        <v>3334</v>
      </c>
      <c r="K396" s="662" t="s">
        <v>3335</v>
      </c>
      <c r="L396" s="663">
        <v>76.22</v>
      </c>
      <c r="M396" s="663">
        <v>838.42</v>
      </c>
      <c r="N396" s="662">
        <v>11</v>
      </c>
      <c r="O396" s="745">
        <v>4</v>
      </c>
      <c r="P396" s="663">
        <v>838.42</v>
      </c>
      <c r="Q396" s="678">
        <v>1</v>
      </c>
      <c r="R396" s="662">
        <v>11</v>
      </c>
      <c r="S396" s="678">
        <v>1</v>
      </c>
      <c r="T396" s="745">
        <v>4</v>
      </c>
      <c r="U396" s="701">
        <v>1</v>
      </c>
    </row>
    <row r="397" spans="1:21" ht="14.4" customHeight="1" x14ac:dyDescent="0.3">
      <c r="A397" s="661">
        <v>7</v>
      </c>
      <c r="B397" s="662" t="s">
        <v>2285</v>
      </c>
      <c r="C397" s="662" t="s">
        <v>2533</v>
      </c>
      <c r="D397" s="743" t="s">
        <v>3735</v>
      </c>
      <c r="E397" s="744" t="s">
        <v>2549</v>
      </c>
      <c r="F397" s="662" t="s">
        <v>2529</v>
      </c>
      <c r="G397" s="662" t="s">
        <v>2861</v>
      </c>
      <c r="H397" s="662" t="s">
        <v>523</v>
      </c>
      <c r="I397" s="662" t="s">
        <v>3233</v>
      </c>
      <c r="J397" s="662" t="s">
        <v>3234</v>
      </c>
      <c r="K397" s="662" t="s">
        <v>3235</v>
      </c>
      <c r="L397" s="663">
        <v>48.72</v>
      </c>
      <c r="M397" s="663">
        <v>146.16</v>
      </c>
      <c r="N397" s="662">
        <v>3</v>
      </c>
      <c r="O397" s="745">
        <v>1</v>
      </c>
      <c r="P397" s="663">
        <v>146.16</v>
      </c>
      <c r="Q397" s="678">
        <v>1</v>
      </c>
      <c r="R397" s="662">
        <v>3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7</v>
      </c>
      <c r="B398" s="662" t="s">
        <v>2285</v>
      </c>
      <c r="C398" s="662" t="s">
        <v>2533</v>
      </c>
      <c r="D398" s="743" t="s">
        <v>3735</v>
      </c>
      <c r="E398" s="744" t="s">
        <v>2549</v>
      </c>
      <c r="F398" s="662" t="s">
        <v>2529</v>
      </c>
      <c r="G398" s="662" t="s">
        <v>3336</v>
      </c>
      <c r="H398" s="662" t="s">
        <v>523</v>
      </c>
      <c r="I398" s="662" t="s">
        <v>3337</v>
      </c>
      <c r="J398" s="662" t="s">
        <v>3338</v>
      </c>
      <c r="K398" s="662" t="s">
        <v>877</v>
      </c>
      <c r="L398" s="663">
        <v>65.36</v>
      </c>
      <c r="M398" s="663">
        <v>326.79999999999995</v>
      </c>
      <c r="N398" s="662">
        <v>5</v>
      </c>
      <c r="O398" s="745">
        <v>2</v>
      </c>
      <c r="P398" s="663">
        <v>130.72</v>
      </c>
      <c r="Q398" s="678">
        <v>0.40000000000000008</v>
      </c>
      <c r="R398" s="662">
        <v>2</v>
      </c>
      <c r="S398" s="678">
        <v>0.4</v>
      </c>
      <c r="T398" s="745">
        <v>1.5</v>
      </c>
      <c r="U398" s="701">
        <v>0.75</v>
      </c>
    </row>
    <row r="399" spans="1:21" ht="14.4" customHeight="1" x14ac:dyDescent="0.3">
      <c r="A399" s="661">
        <v>7</v>
      </c>
      <c r="B399" s="662" t="s">
        <v>2285</v>
      </c>
      <c r="C399" s="662" t="s">
        <v>2533</v>
      </c>
      <c r="D399" s="743" t="s">
        <v>3735</v>
      </c>
      <c r="E399" s="744" t="s">
        <v>2549</v>
      </c>
      <c r="F399" s="662" t="s">
        <v>2529</v>
      </c>
      <c r="G399" s="662" t="s">
        <v>2579</v>
      </c>
      <c r="H399" s="662" t="s">
        <v>523</v>
      </c>
      <c r="I399" s="662" t="s">
        <v>3339</v>
      </c>
      <c r="J399" s="662" t="s">
        <v>3340</v>
      </c>
      <c r="K399" s="662" t="s">
        <v>2798</v>
      </c>
      <c r="L399" s="663">
        <v>115.26</v>
      </c>
      <c r="M399" s="663">
        <v>115.26</v>
      </c>
      <c r="N399" s="662">
        <v>1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7</v>
      </c>
      <c r="B400" s="662" t="s">
        <v>2285</v>
      </c>
      <c r="C400" s="662" t="s">
        <v>2533</v>
      </c>
      <c r="D400" s="743" t="s">
        <v>3735</v>
      </c>
      <c r="E400" s="744" t="s">
        <v>2549</v>
      </c>
      <c r="F400" s="662" t="s">
        <v>2529</v>
      </c>
      <c r="G400" s="662" t="s">
        <v>3341</v>
      </c>
      <c r="H400" s="662" t="s">
        <v>523</v>
      </c>
      <c r="I400" s="662" t="s">
        <v>3342</v>
      </c>
      <c r="J400" s="662" t="s">
        <v>3343</v>
      </c>
      <c r="K400" s="662" t="s">
        <v>3344</v>
      </c>
      <c r="L400" s="663">
        <v>0</v>
      </c>
      <c r="M400" s="663">
        <v>0</v>
      </c>
      <c r="N400" s="662">
        <v>1</v>
      </c>
      <c r="O400" s="745">
        <v>0.5</v>
      </c>
      <c r="P400" s="663">
        <v>0</v>
      </c>
      <c r="Q400" s="678"/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7</v>
      </c>
      <c r="B401" s="662" t="s">
        <v>2285</v>
      </c>
      <c r="C401" s="662" t="s">
        <v>2533</v>
      </c>
      <c r="D401" s="743" t="s">
        <v>3735</v>
      </c>
      <c r="E401" s="744" t="s">
        <v>2549</v>
      </c>
      <c r="F401" s="662" t="s">
        <v>2529</v>
      </c>
      <c r="G401" s="662" t="s">
        <v>3345</v>
      </c>
      <c r="H401" s="662" t="s">
        <v>602</v>
      </c>
      <c r="I401" s="662" t="s">
        <v>3346</v>
      </c>
      <c r="J401" s="662" t="s">
        <v>3347</v>
      </c>
      <c r="K401" s="662" t="s">
        <v>2677</v>
      </c>
      <c r="L401" s="663">
        <v>207.45</v>
      </c>
      <c r="M401" s="663">
        <v>207.45</v>
      </c>
      <c r="N401" s="662">
        <v>1</v>
      </c>
      <c r="O401" s="745">
        <v>1</v>
      </c>
      <c r="P401" s="663">
        <v>207.45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7</v>
      </c>
      <c r="B402" s="662" t="s">
        <v>2285</v>
      </c>
      <c r="C402" s="662" t="s">
        <v>2533</v>
      </c>
      <c r="D402" s="743" t="s">
        <v>3735</v>
      </c>
      <c r="E402" s="744" t="s">
        <v>2549</v>
      </c>
      <c r="F402" s="662" t="s">
        <v>2529</v>
      </c>
      <c r="G402" s="662" t="s">
        <v>3108</v>
      </c>
      <c r="H402" s="662" t="s">
        <v>523</v>
      </c>
      <c r="I402" s="662" t="s">
        <v>3109</v>
      </c>
      <c r="J402" s="662" t="s">
        <v>3110</v>
      </c>
      <c r="K402" s="662" t="s">
        <v>3111</v>
      </c>
      <c r="L402" s="663">
        <v>48.72</v>
      </c>
      <c r="M402" s="663">
        <v>97.44</v>
      </c>
      <c r="N402" s="662">
        <v>2</v>
      </c>
      <c r="O402" s="745">
        <v>1</v>
      </c>
      <c r="P402" s="663">
        <v>97.44</v>
      </c>
      <c r="Q402" s="678">
        <v>1</v>
      </c>
      <c r="R402" s="662">
        <v>2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7</v>
      </c>
      <c r="B403" s="662" t="s">
        <v>2285</v>
      </c>
      <c r="C403" s="662" t="s">
        <v>2533</v>
      </c>
      <c r="D403" s="743" t="s">
        <v>3735</v>
      </c>
      <c r="E403" s="744" t="s">
        <v>2549</v>
      </c>
      <c r="F403" s="662" t="s">
        <v>2529</v>
      </c>
      <c r="G403" s="662" t="s">
        <v>3348</v>
      </c>
      <c r="H403" s="662" t="s">
        <v>602</v>
      </c>
      <c r="I403" s="662" t="s">
        <v>3349</v>
      </c>
      <c r="J403" s="662" t="s">
        <v>3350</v>
      </c>
      <c r="K403" s="662" t="s">
        <v>3351</v>
      </c>
      <c r="L403" s="663">
        <v>146.15</v>
      </c>
      <c r="M403" s="663">
        <v>292.3</v>
      </c>
      <c r="N403" s="662">
        <v>2</v>
      </c>
      <c r="O403" s="745">
        <v>0.5</v>
      </c>
      <c r="P403" s="663">
        <v>292.3</v>
      </c>
      <c r="Q403" s="678">
        <v>1</v>
      </c>
      <c r="R403" s="662">
        <v>2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7</v>
      </c>
      <c r="B404" s="662" t="s">
        <v>2285</v>
      </c>
      <c r="C404" s="662" t="s">
        <v>2533</v>
      </c>
      <c r="D404" s="743" t="s">
        <v>3735</v>
      </c>
      <c r="E404" s="744" t="s">
        <v>2549</v>
      </c>
      <c r="F404" s="662" t="s">
        <v>2529</v>
      </c>
      <c r="G404" s="662" t="s">
        <v>3236</v>
      </c>
      <c r="H404" s="662" t="s">
        <v>523</v>
      </c>
      <c r="I404" s="662" t="s">
        <v>3237</v>
      </c>
      <c r="J404" s="662" t="s">
        <v>3238</v>
      </c>
      <c r="K404" s="662" t="s">
        <v>3239</v>
      </c>
      <c r="L404" s="663">
        <v>127</v>
      </c>
      <c r="M404" s="663">
        <v>2540</v>
      </c>
      <c r="N404" s="662">
        <v>20</v>
      </c>
      <c r="O404" s="745">
        <v>4</v>
      </c>
      <c r="P404" s="663">
        <v>1397</v>
      </c>
      <c r="Q404" s="678">
        <v>0.55000000000000004</v>
      </c>
      <c r="R404" s="662">
        <v>11</v>
      </c>
      <c r="S404" s="678">
        <v>0.55000000000000004</v>
      </c>
      <c r="T404" s="745">
        <v>3</v>
      </c>
      <c r="U404" s="701">
        <v>0.75</v>
      </c>
    </row>
    <row r="405" spans="1:21" ht="14.4" customHeight="1" x14ac:dyDescent="0.3">
      <c r="A405" s="661">
        <v>7</v>
      </c>
      <c r="B405" s="662" t="s">
        <v>2285</v>
      </c>
      <c r="C405" s="662" t="s">
        <v>2533</v>
      </c>
      <c r="D405" s="743" t="s">
        <v>3735</v>
      </c>
      <c r="E405" s="744" t="s">
        <v>2549</v>
      </c>
      <c r="F405" s="662" t="s">
        <v>2529</v>
      </c>
      <c r="G405" s="662" t="s">
        <v>3236</v>
      </c>
      <c r="H405" s="662" t="s">
        <v>523</v>
      </c>
      <c r="I405" s="662" t="s">
        <v>3240</v>
      </c>
      <c r="J405" s="662" t="s">
        <v>3241</v>
      </c>
      <c r="K405" s="662" t="s">
        <v>2946</v>
      </c>
      <c r="L405" s="663">
        <v>389.92</v>
      </c>
      <c r="M405" s="663">
        <v>7018.56</v>
      </c>
      <c r="N405" s="662">
        <v>18</v>
      </c>
      <c r="O405" s="745">
        <v>2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7</v>
      </c>
      <c r="B406" s="662" t="s">
        <v>2285</v>
      </c>
      <c r="C406" s="662" t="s">
        <v>2533</v>
      </c>
      <c r="D406" s="743" t="s">
        <v>3735</v>
      </c>
      <c r="E406" s="744" t="s">
        <v>2549</v>
      </c>
      <c r="F406" s="662" t="s">
        <v>2529</v>
      </c>
      <c r="G406" s="662" t="s">
        <v>3236</v>
      </c>
      <c r="H406" s="662" t="s">
        <v>523</v>
      </c>
      <c r="I406" s="662" t="s">
        <v>3242</v>
      </c>
      <c r="J406" s="662" t="s">
        <v>3243</v>
      </c>
      <c r="K406" s="662" t="s">
        <v>793</v>
      </c>
      <c r="L406" s="663">
        <v>701.65</v>
      </c>
      <c r="M406" s="663">
        <v>4209.8999999999996</v>
      </c>
      <c r="N406" s="662">
        <v>6</v>
      </c>
      <c r="O406" s="745">
        <v>1</v>
      </c>
      <c r="P406" s="663">
        <v>4209.8999999999996</v>
      </c>
      <c r="Q406" s="678">
        <v>1</v>
      </c>
      <c r="R406" s="662">
        <v>6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7</v>
      </c>
      <c r="B407" s="662" t="s">
        <v>2285</v>
      </c>
      <c r="C407" s="662" t="s">
        <v>2533</v>
      </c>
      <c r="D407" s="743" t="s">
        <v>3735</v>
      </c>
      <c r="E407" s="744" t="s">
        <v>2549</v>
      </c>
      <c r="F407" s="662" t="s">
        <v>2529</v>
      </c>
      <c r="G407" s="662" t="s">
        <v>3236</v>
      </c>
      <c r="H407" s="662" t="s">
        <v>523</v>
      </c>
      <c r="I407" s="662" t="s">
        <v>3352</v>
      </c>
      <c r="J407" s="662" t="s">
        <v>3353</v>
      </c>
      <c r="K407" s="662" t="s">
        <v>901</v>
      </c>
      <c r="L407" s="663">
        <v>383.18</v>
      </c>
      <c r="M407" s="663">
        <v>1532.72</v>
      </c>
      <c r="N407" s="662">
        <v>4</v>
      </c>
      <c r="O407" s="745">
        <v>1</v>
      </c>
      <c r="P407" s="663">
        <v>1532.72</v>
      </c>
      <c r="Q407" s="678">
        <v>1</v>
      </c>
      <c r="R407" s="662">
        <v>4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7</v>
      </c>
      <c r="B408" s="662" t="s">
        <v>2285</v>
      </c>
      <c r="C408" s="662" t="s">
        <v>2533</v>
      </c>
      <c r="D408" s="743" t="s">
        <v>3735</v>
      </c>
      <c r="E408" s="744" t="s">
        <v>2549</v>
      </c>
      <c r="F408" s="662" t="s">
        <v>2529</v>
      </c>
      <c r="G408" s="662" t="s">
        <v>3115</v>
      </c>
      <c r="H408" s="662" t="s">
        <v>523</v>
      </c>
      <c r="I408" s="662" t="s">
        <v>3354</v>
      </c>
      <c r="J408" s="662" t="s">
        <v>3117</v>
      </c>
      <c r="K408" s="662" t="s">
        <v>3118</v>
      </c>
      <c r="L408" s="663">
        <v>0</v>
      </c>
      <c r="M408" s="663">
        <v>0</v>
      </c>
      <c r="N408" s="662">
        <v>1</v>
      </c>
      <c r="O408" s="745">
        <v>0.5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7</v>
      </c>
      <c r="B409" s="662" t="s">
        <v>2285</v>
      </c>
      <c r="C409" s="662" t="s">
        <v>2533</v>
      </c>
      <c r="D409" s="743" t="s">
        <v>3735</v>
      </c>
      <c r="E409" s="744" t="s">
        <v>2549</v>
      </c>
      <c r="F409" s="662" t="s">
        <v>2529</v>
      </c>
      <c r="G409" s="662" t="s">
        <v>3355</v>
      </c>
      <c r="H409" s="662" t="s">
        <v>523</v>
      </c>
      <c r="I409" s="662" t="s">
        <v>3356</v>
      </c>
      <c r="J409" s="662" t="s">
        <v>3357</v>
      </c>
      <c r="K409" s="662" t="s">
        <v>3358</v>
      </c>
      <c r="L409" s="663">
        <v>0</v>
      </c>
      <c r="M409" s="663">
        <v>0</v>
      </c>
      <c r="N409" s="662">
        <v>1</v>
      </c>
      <c r="O409" s="745">
        <v>1</v>
      </c>
      <c r="P409" s="663">
        <v>0</v>
      </c>
      <c r="Q409" s="678"/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7</v>
      </c>
      <c r="B410" s="662" t="s">
        <v>2285</v>
      </c>
      <c r="C410" s="662" t="s">
        <v>2533</v>
      </c>
      <c r="D410" s="743" t="s">
        <v>3735</v>
      </c>
      <c r="E410" s="744" t="s">
        <v>2549</v>
      </c>
      <c r="F410" s="662" t="s">
        <v>2529</v>
      </c>
      <c r="G410" s="662" t="s">
        <v>2624</v>
      </c>
      <c r="H410" s="662" t="s">
        <v>523</v>
      </c>
      <c r="I410" s="662" t="s">
        <v>1458</v>
      </c>
      <c r="J410" s="662" t="s">
        <v>727</v>
      </c>
      <c r="K410" s="662" t="s">
        <v>2760</v>
      </c>
      <c r="L410" s="663">
        <v>36.54</v>
      </c>
      <c r="M410" s="663">
        <v>73.08</v>
      </c>
      <c r="N410" s="662">
        <v>2</v>
      </c>
      <c r="O410" s="745">
        <v>0.5</v>
      </c>
      <c r="P410" s="663">
        <v>73.08</v>
      </c>
      <c r="Q410" s="678">
        <v>1</v>
      </c>
      <c r="R410" s="662">
        <v>2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7</v>
      </c>
      <c r="B411" s="662" t="s">
        <v>2285</v>
      </c>
      <c r="C411" s="662" t="s">
        <v>2533</v>
      </c>
      <c r="D411" s="743" t="s">
        <v>3735</v>
      </c>
      <c r="E411" s="744" t="s">
        <v>2549</v>
      </c>
      <c r="F411" s="662" t="s">
        <v>2529</v>
      </c>
      <c r="G411" s="662" t="s">
        <v>2624</v>
      </c>
      <c r="H411" s="662" t="s">
        <v>523</v>
      </c>
      <c r="I411" s="662" t="s">
        <v>726</v>
      </c>
      <c r="J411" s="662" t="s">
        <v>727</v>
      </c>
      <c r="K411" s="662" t="s">
        <v>3359</v>
      </c>
      <c r="L411" s="663">
        <v>18.260000000000002</v>
      </c>
      <c r="M411" s="663">
        <v>18.260000000000002</v>
      </c>
      <c r="N411" s="662">
        <v>1</v>
      </c>
      <c r="O411" s="745">
        <v>0.5</v>
      </c>
      <c r="P411" s="663">
        <v>18.260000000000002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7</v>
      </c>
      <c r="B412" s="662" t="s">
        <v>2285</v>
      </c>
      <c r="C412" s="662" t="s">
        <v>2533</v>
      </c>
      <c r="D412" s="743" t="s">
        <v>3735</v>
      </c>
      <c r="E412" s="744" t="s">
        <v>2549</v>
      </c>
      <c r="F412" s="662" t="s">
        <v>2529</v>
      </c>
      <c r="G412" s="662" t="s">
        <v>3360</v>
      </c>
      <c r="H412" s="662" t="s">
        <v>523</v>
      </c>
      <c r="I412" s="662" t="s">
        <v>1470</v>
      </c>
      <c r="J412" s="662" t="s">
        <v>1471</v>
      </c>
      <c r="K412" s="662" t="s">
        <v>3361</v>
      </c>
      <c r="L412" s="663">
        <v>334.27</v>
      </c>
      <c r="M412" s="663">
        <v>1002.81</v>
      </c>
      <c r="N412" s="662">
        <v>3</v>
      </c>
      <c r="O412" s="745">
        <v>1</v>
      </c>
      <c r="P412" s="663">
        <v>1002.81</v>
      </c>
      <c r="Q412" s="678">
        <v>1</v>
      </c>
      <c r="R412" s="662">
        <v>3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7</v>
      </c>
      <c r="B413" s="662" t="s">
        <v>2285</v>
      </c>
      <c r="C413" s="662" t="s">
        <v>2533</v>
      </c>
      <c r="D413" s="743" t="s">
        <v>3735</v>
      </c>
      <c r="E413" s="744" t="s">
        <v>2549</v>
      </c>
      <c r="F413" s="662" t="s">
        <v>2529</v>
      </c>
      <c r="G413" s="662" t="s">
        <v>3360</v>
      </c>
      <c r="H413" s="662" t="s">
        <v>523</v>
      </c>
      <c r="I413" s="662" t="s">
        <v>3362</v>
      </c>
      <c r="J413" s="662" t="s">
        <v>3363</v>
      </c>
      <c r="K413" s="662" t="s">
        <v>3364</v>
      </c>
      <c r="L413" s="663">
        <v>0</v>
      </c>
      <c r="M413" s="663">
        <v>0</v>
      </c>
      <c r="N413" s="662">
        <v>1</v>
      </c>
      <c r="O413" s="745">
        <v>1</v>
      </c>
      <c r="P413" s="663">
        <v>0</v>
      </c>
      <c r="Q413" s="678"/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7</v>
      </c>
      <c r="B414" s="662" t="s">
        <v>2285</v>
      </c>
      <c r="C414" s="662" t="s">
        <v>2533</v>
      </c>
      <c r="D414" s="743" t="s">
        <v>3735</v>
      </c>
      <c r="E414" s="744" t="s">
        <v>2549</v>
      </c>
      <c r="F414" s="662" t="s">
        <v>2529</v>
      </c>
      <c r="G414" s="662" t="s">
        <v>3121</v>
      </c>
      <c r="H414" s="662" t="s">
        <v>523</v>
      </c>
      <c r="I414" s="662" t="s">
        <v>3365</v>
      </c>
      <c r="J414" s="662" t="s">
        <v>3366</v>
      </c>
      <c r="K414" s="662" t="s">
        <v>3367</v>
      </c>
      <c r="L414" s="663">
        <v>3354.59</v>
      </c>
      <c r="M414" s="663">
        <v>36900.490000000005</v>
      </c>
      <c r="N414" s="662">
        <v>11</v>
      </c>
      <c r="O414" s="745">
        <v>4</v>
      </c>
      <c r="P414" s="663">
        <v>36900.490000000005</v>
      </c>
      <c r="Q414" s="678">
        <v>1</v>
      </c>
      <c r="R414" s="662">
        <v>11</v>
      </c>
      <c r="S414" s="678">
        <v>1</v>
      </c>
      <c r="T414" s="745">
        <v>4</v>
      </c>
      <c r="U414" s="701">
        <v>1</v>
      </c>
    </row>
    <row r="415" spans="1:21" ht="14.4" customHeight="1" x14ac:dyDescent="0.3">
      <c r="A415" s="661">
        <v>7</v>
      </c>
      <c r="B415" s="662" t="s">
        <v>2285</v>
      </c>
      <c r="C415" s="662" t="s">
        <v>2533</v>
      </c>
      <c r="D415" s="743" t="s">
        <v>3735</v>
      </c>
      <c r="E415" s="744" t="s">
        <v>2549</v>
      </c>
      <c r="F415" s="662" t="s">
        <v>2529</v>
      </c>
      <c r="G415" s="662" t="s">
        <v>3121</v>
      </c>
      <c r="H415" s="662" t="s">
        <v>523</v>
      </c>
      <c r="I415" s="662" t="s">
        <v>3122</v>
      </c>
      <c r="J415" s="662" t="s">
        <v>3123</v>
      </c>
      <c r="K415" s="662" t="s">
        <v>3124</v>
      </c>
      <c r="L415" s="663">
        <v>454.27</v>
      </c>
      <c r="M415" s="663">
        <v>9539.67</v>
      </c>
      <c r="N415" s="662">
        <v>21</v>
      </c>
      <c r="O415" s="745">
        <v>3</v>
      </c>
      <c r="P415" s="663">
        <v>9539.67</v>
      </c>
      <c r="Q415" s="678">
        <v>1</v>
      </c>
      <c r="R415" s="662">
        <v>21</v>
      </c>
      <c r="S415" s="678">
        <v>1</v>
      </c>
      <c r="T415" s="745">
        <v>3</v>
      </c>
      <c r="U415" s="701">
        <v>1</v>
      </c>
    </row>
    <row r="416" spans="1:21" ht="14.4" customHeight="1" x14ac:dyDescent="0.3">
      <c r="A416" s="661">
        <v>7</v>
      </c>
      <c r="B416" s="662" t="s">
        <v>2285</v>
      </c>
      <c r="C416" s="662" t="s">
        <v>2533</v>
      </c>
      <c r="D416" s="743" t="s">
        <v>3735</v>
      </c>
      <c r="E416" s="744" t="s">
        <v>2549</v>
      </c>
      <c r="F416" s="662" t="s">
        <v>2529</v>
      </c>
      <c r="G416" s="662" t="s">
        <v>3121</v>
      </c>
      <c r="H416" s="662" t="s">
        <v>523</v>
      </c>
      <c r="I416" s="662" t="s">
        <v>3125</v>
      </c>
      <c r="J416" s="662" t="s">
        <v>3123</v>
      </c>
      <c r="K416" s="662" t="s">
        <v>3126</v>
      </c>
      <c r="L416" s="663">
        <v>908.53</v>
      </c>
      <c r="M416" s="663">
        <v>15445.01</v>
      </c>
      <c r="N416" s="662">
        <v>17</v>
      </c>
      <c r="O416" s="745">
        <v>6</v>
      </c>
      <c r="P416" s="663">
        <v>14536.48</v>
      </c>
      <c r="Q416" s="678">
        <v>0.94117647058823528</v>
      </c>
      <c r="R416" s="662">
        <v>16</v>
      </c>
      <c r="S416" s="678">
        <v>0.94117647058823528</v>
      </c>
      <c r="T416" s="745">
        <v>5</v>
      </c>
      <c r="U416" s="701">
        <v>0.83333333333333337</v>
      </c>
    </row>
    <row r="417" spans="1:21" ht="14.4" customHeight="1" x14ac:dyDescent="0.3">
      <c r="A417" s="661">
        <v>7</v>
      </c>
      <c r="B417" s="662" t="s">
        <v>2285</v>
      </c>
      <c r="C417" s="662" t="s">
        <v>2533</v>
      </c>
      <c r="D417" s="743" t="s">
        <v>3735</v>
      </c>
      <c r="E417" s="744" t="s">
        <v>2549</v>
      </c>
      <c r="F417" s="662" t="s">
        <v>2529</v>
      </c>
      <c r="G417" s="662" t="s">
        <v>3121</v>
      </c>
      <c r="H417" s="662" t="s">
        <v>523</v>
      </c>
      <c r="I417" s="662" t="s">
        <v>3127</v>
      </c>
      <c r="J417" s="662" t="s">
        <v>3128</v>
      </c>
      <c r="K417" s="662" t="s">
        <v>3129</v>
      </c>
      <c r="L417" s="663">
        <v>291.85000000000002</v>
      </c>
      <c r="M417" s="663">
        <v>875.55000000000007</v>
      </c>
      <c r="N417" s="662">
        <v>3</v>
      </c>
      <c r="O417" s="745">
        <v>1</v>
      </c>
      <c r="P417" s="663">
        <v>875.55000000000007</v>
      </c>
      <c r="Q417" s="678">
        <v>1</v>
      </c>
      <c r="R417" s="662">
        <v>3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7</v>
      </c>
      <c r="B418" s="662" t="s">
        <v>2285</v>
      </c>
      <c r="C418" s="662" t="s">
        <v>2533</v>
      </c>
      <c r="D418" s="743" t="s">
        <v>3735</v>
      </c>
      <c r="E418" s="744" t="s">
        <v>2549</v>
      </c>
      <c r="F418" s="662" t="s">
        <v>2529</v>
      </c>
      <c r="G418" s="662" t="s">
        <v>3121</v>
      </c>
      <c r="H418" s="662" t="s">
        <v>523</v>
      </c>
      <c r="I418" s="662" t="s">
        <v>3130</v>
      </c>
      <c r="J418" s="662" t="s">
        <v>3128</v>
      </c>
      <c r="K418" s="662" t="s">
        <v>3131</v>
      </c>
      <c r="L418" s="663">
        <v>583.70000000000005</v>
      </c>
      <c r="M418" s="663">
        <v>1751.1000000000001</v>
      </c>
      <c r="N418" s="662">
        <v>3</v>
      </c>
      <c r="O418" s="745">
        <v>1</v>
      </c>
      <c r="P418" s="663">
        <v>1751.1000000000001</v>
      </c>
      <c r="Q418" s="678">
        <v>1</v>
      </c>
      <c r="R418" s="662">
        <v>3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7</v>
      </c>
      <c r="B419" s="662" t="s">
        <v>2285</v>
      </c>
      <c r="C419" s="662" t="s">
        <v>2533</v>
      </c>
      <c r="D419" s="743" t="s">
        <v>3735</v>
      </c>
      <c r="E419" s="744" t="s">
        <v>2549</v>
      </c>
      <c r="F419" s="662" t="s">
        <v>2529</v>
      </c>
      <c r="G419" s="662" t="s">
        <v>3121</v>
      </c>
      <c r="H419" s="662" t="s">
        <v>523</v>
      </c>
      <c r="I419" s="662" t="s">
        <v>3132</v>
      </c>
      <c r="J419" s="662" t="s">
        <v>3133</v>
      </c>
      <c r="K419" s="662" t="s">
        <v>3134</v>
      </c>
      <c r="L419" s="663">
        <v>838.65</v>
      </c>
      <c r="M419" s="663">
        <v>19288.95</v>
      </c>
      <c r="N419" s="662">
        <v>23</v>
      </c>
      <c r="O419" s="745">
        <v>5</v>
      </c>
      <c r="P419" s="663">
        <v>19288.95</v>
      </c>
      <c r="Q419" s="678">
        <v>1</v>
      </c>
      <c r="R419" s="662">
        <v>23</v>
      </c>
      <c r="S419" s="678">
        <v>1</v>
      </c>
      <c r="T419" s="745">
        <v>5</v>
      </c>
      <c r="U419" s="701">
        <v>1</v>
      </c>
    </row>
    <row r="420" spans="1:21" ht="14.4" customHeight="1" x14ac:dyDescent="0.3">
      <c r="A420" s="661">
        <v>7</v>
      </c>
      <c r="B420" s="662" t="s">
        <v>2285</v>
      </c>
      <c r="C420" s="662" t="s">
        <v>2533</v>
      </c>
      <c r="D420" s="743" t="s">
        <v>3735</v>
      </c>
      <c r="E420" s="744" t="s">
        <v>2549</v>
      </c>
      <c r="F420" s="662" t="s">
        <v>2529</v>
      </c>
      <c r="G420" s="662" t="s">
        <v>3121</v>
      </c>
      <c r="H420" s="662" t="s">
        <v>523</v>
      </c>
      <c r="I420" s="662" t="s">
        <v>3135</v>
      </c>
      <c r="J420" s="662" t="s">
        <v>3133</v>
      </c>
      <c r="K420" s="662" t="s">
        <v>3136</v>
      </c>
      <c r="L420" s="663">
        <v>1677.3</v>
      </c>
      <c r="M420" s="663">
        <v>41932.5</v>
      </c>
      <c r="N420" s="662">
        <v>25</v>
      </c>
      <c r="O420" s="745">
        <v>9</v>
      </c>
      <c r="P420" s="663">
        <v>35223.300000000003</v>
      </c>
      <c r="Q420" s="678">
        <v>0.84000000000000008</v>
      </c>
      <c r="R420" s="662">
        <v>21</v>
      </c>
      <c r="S420" s="678">
        <v>0.84</v>
      </c>
      <c r="T420" s="745">
        <v>7</v>
      </c>
      <c r="U420" s="701">
        <v>0.77777777777777779</v>
      </c>
    </row>
    <row r="421" spans="1:21" ht="14.4" customHeight="1" x14ac:dyDescent="0.3">
      <c r="A421" s="661">
        <v>7</v>
      </c>
      <c r="B421" s="662" t="s">
        <v>2285</v>
      </c>
      <c r="C421" s="662" t="s">
        <v>2533</v>
      </c>
      <c r="D421" s="743" t="s">
        <v>3735</v>
      </c>
      <c r="E421" s="744" t="s">
        <v>2549</v>
      </c>
      <c r="F421" s="662" t="s">
        <v>2529</v>
      </c>
      <c r="G421" s="662" t="s">
        <v>3121</v>
      </c>
      <c r="H421" s="662" t="s">
        <v>523</v>
      </c>
      <c r="I421" s="662" t="s">
        <v>3368</v>
      </c>
      <c r="J421" s="662" t="s">
        <v>3144</v>
      </c>
      <c r="K421" s="662" t="s">
        <v>3126</v>
      </c>
      <c r="L421" s="663">
        <v>908.53</v>
      </c>
      <c r="M421" s="663">
        <v>2725.59</v>
      </c>
      <c r="N421" s="662">
        <v>3</v>
      </c>
      <c r="O421" s="745">
        <v>1</v>
      </c>
      <c r="P421" s="663">
        <v>2725.59</v>
      </c>
      <c r="Q421" s="678">
        <v>1</v>
      </c>
      <c r="R421" s="662">
        <v>3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7</v>
      </c>
      <c r="B422" s="662" t="s">
        <v>2285</v>
      </c>
      <c r="C422" s="662" t="s">
        <v>2533</v>
      </c>
      <c r="D422" s="743" t="s">
        <v>3735</v>
      </c>
      <c r="E422" s="744" t="s">
        <v>2549</v>
      </c>
      <c r="F422" s="662" t="s">
        <v>2529</v>
      </c>
      <c r="G422" s="662" t="s">
        <v>3121</v>
      </c>
      <c r="H422" s="662" t="s">
        <v>523</v>
      </c>
      <c r="I422" s="662" t="s">
        <v>3137</v>
      </c>
      <c r="J422" s="662" t="s">
        <v>3138</v>
      </c>
      <c r="K422" s="662" t="s">
        <v>3131</v>
      </c>
      <c r="L422" s="663">
        <v>583.70000000000005</v>
      </c>
      <c r="M422" s="663">
        <v>1751.1000000000001</v>
      </c>
      <c r="N422" s="662">
        <v>3</v>
      </c>
      <c r="O422" s="745">
        <v>1</v>
      </c>
      <c r="P422" s="663">
        <v>1751.1000000000001</v>
      </c>
      <c r="Q422" s="678">
        <v>1</v>
      </c>
      <c r="R422" s="662">
        <v>3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7</v>
      </c>
      <c r="B423" s="662" t="s">
        <v>2285</v>
      </c>
      <c r="C423" s="662" t="s">
        <v>2533</v>
      </c>
      <c r="D423" s="743" t="s">
        <v>3735</v>
      </c>
      <c r="E423" s="744" t="s">
        <v>2549</v>
      </c>
      <c r="F423" s="662" t="s">
        <v>2529</v>
      </c>
      <c r="G423" s="662" t="s">
        <v>3121</v>
      </c>
      <c r="H423" s="662" t="s">
        <v>523</v>
      </c>
      <c r="I423" s="662" t="s">
        <v>3369</v>
      </c>
      <c r="J423" s="662" t="s">
        <v>3370</v>
      </c>
      <c r="K423" s="662" t="s">
        <v>3131</v>
      </c>
      <c r="L423" s="663">
        <v>583.70000000000005</v>
      </c>
      <c r="M423" s="663">
        <v>2918.5</v>
      </c>
      <c r="N423" s="662">
        <v>5</v>
      </c>
      <c r="O423" s="745">
        <v>1</v>
      </c>
      <c r="P423" s="663">
        <v>2918.5</v>
      </c>
      <c r="Q423" s="678">
        <v>1</v>
      </c>
      <c r="R423" s="662">
        <v>5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7</v>
      </c>
      <c r="B424" s="662" t="s">
        <v>2285</v>
      </c>
      <c r="C424" s="662" t="s">
        <v>2533</v>
      </c>
      <c r="D424" s="743" t="s">
        <v>3735</v>
      </c>
      <c r="E424" s="744" t="s">
        <v>2549</v>
      </c>
      <c r="F424" s="662" t="s">
        <v>2529</v>
      </c>
      <c r="G424" s="662" t="s">
        <v>3026</v>
      </c>
      <c r="H424" s="662" t="s">
        <v>523</v>
      </c>
      <c r="I424" s="662" t="s">
        <v>3249</v>
      </c>
      <c r="J424" s="662" t="s">
        <v>3250</v>
      </c>
      <c r="K424" s="662" t="s">
        <v>3029</v>
      </c>
      <c r="L424" s="663">
        <v>1112.45</v>
      </c>
      <c r="M424" s="663">
        <v>3337.3500000000004</v>
      </c>
      <c r="N424" s="662">
        <v>3</v>
      </c>
      <c r="O424" s="745">
        <v>1</v>
      </c>
      <c r="P424" s="663">
        <v>3337.3500000000004</v>
      </c>
      <c r="Q424" s="678">
        <v>1</v>
      </c>
      <c r="R424" s="662">
        <v>3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7</v>
      </c>
      <c r="B425" s="662" t="s">
        <v>2285</v>
      </c>
      <c r="C425" s="662" t="s">
        <v>2533</v>
      </c>
      <c r="D425" s="743" t="s">
        <v>3735</v>
      </c>
      <c r="E425" s="744" t="s">
        <v>2549</v>
      </c>
      <c r="F425" s="662" t="s">
        <v>2529</v>
      </c>
      <c r="G425" s="662" t="s">
        <v>3026</v>
      </c>
      <c r="H425" s="662" t="s">
        <v>523</v>
      </c>
      <c r="I425" s="662" t="s">
        <v>3146</v>
      </c>
      <c r="J425" s="662" t="s">
        <v>3147</v>
      </c>
      <c r="K425" s="662" t="s">
        <v>3029</v>
      </c>
      <c r="L425" s="663">
        <v>3690.52</v>
      </c>
      <c r="M425" s="663">
        <v>47976.759999999995</v>
      </c>
      <c r="N425" s="662">
        <v>13</v>
      </c>
      <c r="O425" s="745">
        <v>3</v>
      </c>
      <c r="P425" s="663">
        <v>47976.759999999995</v>
      </c>
      <c r="Q425" s="678">
        <v>1</v>
      </c>
      <c r="R425" s="662">
        <v>13</v>
      </c>
      <c r="S425" s="678">
        <v>1</v>
      </c>
      <c r="T425" s="745">
        <v>3</v>
      </c>
      <c r="U425" s="701">
        <v>1</v>
      </c>
    </row>
    <row r="426" spans="1:21" ht="14.4" customHeight="1" x14ac:dyDescent="0.3">
      <c r="A426" s="661">
        <v>7</v>
      </c>
      <c r="B426" s="662" t="s">
        <v>2285</v>
      </c>
      <c r="C426" s="662" t="s">
        <v>2533</v>
      </c>
      <c r="D426" s="743" t="s">
        <v>3735</v>
      </c>
      <c r="E426" s="744" t="s">
        <v>2549</v>
      </c>
      <c r="F426" s="662" t="s">
        <v>2529</v>
      </c>
      <c r="G426" s="662" t="s">
        <v>3371</v>
      </c>
      <c r="H426" s="662" t="s">
        <v>523</v>
      </c>
      <c r="I426" s="662" t="s">
        <v>3372</v>
      </c>
      <c r="J426" s="662" t="s">
        <v>3373</v>
      </c>
      <c r="K426" s="662" t="s">
        <v>3374</v>
      </c>
      <c r="L426" s="663">
        <v>0</v>
      </c>
      <c r="M426" s="663">
        <v>0</v>
      </c>
      <c r="N426" s="662">
        <v>2</v>
      </c>
      <c r="O426" s="745">
        <v>0.5</v>
      </c>
      <c r="P426" s="663"/>
      <c r="Q426" s="678"/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7</v>
      </c>
      <c r="B427" s="662" t="s">
        <v>2285</v>
      </c>
      <c r="C427" s="662" t="s">
        <v>2533</v>
      </c>
      <c r="D427" s="743" t="s">
        <v>3735</v>
      </c>
      <c r="E427" s="744" t="s">
        <v>2549</v>
      </c>
      <c r="F427" s="662" t="s">
        <v>2529</v>
      </c>
      <c r="G427" s="662" t="s">
        <v>2904</v>
      </c>
      <c r="H427" s="662" t="s">
        <v>523</v>
      </c>
      <c r="I427" s="662" t="s">
        <v>1493</v>
      </c>
      <c r="J427" s="662" t="s">
        <v>1494</v>
      </c>
      <c r="K427" s="662" t="s">
        <v>1495</v>
      </c>
      <c r="L427" s="663">
        <v>108.44</v>
      </c>
      <c r="M427" s="663">
        <v>1626.6000000000001</v>
      </c>
      <c r="N427" s="662">
        <v>15</v>
      </c>
      <c r="O427" s="745">
        <v>6</v>
      </c>
      <c r="P427" s="663">
        <v>1301.2800000000002</v>
      </c>
      <c r="Q427" s="678">
        <v>0.8</v>
      </c>
      <c r="R427" s="662">
        <v>12</v>
      </c>
      <c r="S427" s="678">
        <v>0.8</v>
      </c>
      <c r="T427" s="745">
        <v>4</v>
      </c>
      <c r="U427" s="701">
        <v>0.66666666666666663</v>
      </c>
    </row>
    <row r="428" spans="1:21" ht="14.4" customHeight="1" x14ac:dyDescent="0.3">
      <c r="A428" s="661">
        <v>7</v>
      </c>
      <c r="B428" s="662" t="s">
        <v>2285</v>
      </c>
      <c r="C428" s="662" t="s">
        <v>2533</v>
      </c>
      <c r="D428" s="743" t="s">
        <v>3735</v>
      </c>
      <c r="E428" s="744" t="s">
        <v>2549</v>
      </c>
      <c r="F428" s="662" t="s">
        <v>2529</v>
      </c>
      <c r="G428" s="662" t="s">
        <v>2631</v>
      </c>
      <c r="H428" s="662" t="s">
        <v>523</v>
      </c>
      <c r="I428" s="662" t="s">
        <v>2632</v>
      </c>
      <c r="J428" s="662" t="s">
        <v>2633</v>
      </c>
      <c r="K428" s="662" t="s">
        <v>2634</v>
      </c>
      <c r="L428" s="663">
        <v>99.11</v>
      </c>
      <c r="M428" s="663">
        <v>1189.32</v>
      </c>
      <c r="N428" s="662">
        <v>12</v>
      </c>
      <c r="O428" s="745">
        <v>2</v>
      </c>
      <c r="P428" s="663">
        <v>1189.32</v>
      </c>
      <c r="Q428" s="678">
        <v>1</v>
      </c>
      <c r="R428" s="662">
        <v>12</v>
      </c>
      <c r="S428" s="678">
        <v>1</v>
      </c>
      <c r="T428" s="745">
        <v>2</v>
      </c>
      <c r="U428" s="701">
        <v>1</v>
      </c>
    </row>
    <row r="429" spans="1:21" ht="14.4" customHeight="1" x14ac:dyDescent="0.3">
      <c r="A429" s="661">
        <v>7</v>
      </c>
      <c r="B429" s="662" t="s">
        <v>2285</v>
      </c>
      <c r="C429" s="662" t="s">
        <v>2533</v>
      </c>
      <c r="D429" s="743" t="s">
        <v>3735</v>
      </c>
      <c r="E429" s="744" t="s">
        <v>2549</v>
      </c>
      <c r="F429" s="662" t="s">
        <v>2529</v>
      </c>
      <c r="G429" s="662" t="s">
        <v>3148</v>
      </c>
      <c r="H429" s="662" t="s">
        <v>523</v>
      </c>
      <c r="I429" s="662" t="s">
        <v>3152</v>
      </c>
      <c r="J429" s="662" t="s">
        <v>3150</v>
      </c>
      <c r="K429" s="662" t="s">
        <v>3153</v>
      </c>
      <c r="L429" s="663">
        <v>1195.75</v>
      </c>
      <c r="M429" s="663">
        <v>20327.75</v>
      </c>
      <c r="N429" s="662">
        <v>17</v>
      </c>
      <c r="O429" s="745">
        <v>4.5</v>
      </c>
      <c r="P429" s="663">
        <v>13153.25</v>
      </c>
      <c r="Q429" s="678">
        <v>0.6470588235294118</v>
      </c>
      <c r="R429" s="662">
        <v>11</v>
      </c>
      <c r="S429" s="678">
        <v>0.6470588235294118</v>
      </c>
      <c r="T429" s="745">
        <v>2.5</v>
      </c>
      <c r="U429" s="701">
        <v>0.55555555555555558</v>
      </c>
    </row>
    <row r="430" spans="1:21" ht="14.4" customHeight="1" x14ac:dyDescent="0.3">
      <c r="A430" s="661">
        <v>7</v>
      </c>
      <c r="B430" s="662" t="s">
        <v>2285</v>
      </c>
      <c r="C430" s="662" t="s">
        <v>2533</v>
      </c>
      <c r="D430" s="743" t="s">
        <v>3735</v>
      </c>
      <c r="E430" s="744" t="s">
        <v>2549</v>
      </c>
      <c r="F430" s="662" t="s">
        <v>2529</v>
      </c>
      <c r="G430" s="662" t="s">
        <v>3148</v>
      </c>
      <c r="H430" s="662" t="s">
        <v>523</v>
      </c>
      <c r="I430" s="662" t="s">
        <v>3375</v>
      </c>
      <c r="J430" s="662" t="s">
        <v>3161</v>
      </c>
      <c r="K430" s="662" t="s">
        <v>3153</v>
      </c>
      <c r="L430" s="663">
        <v>1195.75</v>
      </c>
      <c r="M430" s="663">
        <v>2391.5</v>
      </c>
      <c r="N430" s="662">
        <v>2</v>
      </c>
      <c r="O430" s="745">
        <v>0.5</v>
      </c>
      <c r="P430" s="663">
        <v>2391.5</v>
      </c>
      <c r="Q430" s="678">
        <v>1</v>
      </c>
      <c r="R430" s="662">
        <v>2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7</v>
      </c>
      <c r="B431" s="662" t="s">
        <v>2285</v>
      </c>
      <c r="C431" s="662" t="s">
        <v>2533</v>
      </c>
      <c r="D431" s="743" t="s">
        <v>3735</v>
      </c>
      <c r="E431" s="744" t="s">
        <v>2549</v>
      </c>
      <c r="F431" s="662" t="s">
        <v>2529</v>
      </c>
      <c r="G431" s="662" t="s">
        <v>3148</v>
      </c>
      <c r="H431" s="662" t="s">
        <v>523</v>
      </c>
      <c r="I431" s="662" t="s">
        <v>3376</v>
      </c>
      <c r="J431" s="662" t="s">
        <v>3377</v>
      </c>
      <c r="K431" s="662" t="s">
        <v>3378</v>
      </c>
      <c r="L431" s="663">
        <v>0</v>
      </c>
      <c r="M431" s="663">
        <v>0</v>
      </c>
      <c r="N431" s="662">
        <v>1</v>
      </c>
      <c r="O431" s="745">
        <v>1</v>
      </c>
      <c r="P431" s="663">
        <v>0</v>
      </c>
      <c r="Q431" s="678"/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7</v>
      </c>
      <c r="B432" s="662" t="s">
        <v>2285</v>
      </c>
      <c r="C432" s="662" t="s">
        <v>2533</v>
      </c>
      <c r="D432" s="743" t="s">
        <v>3735</v>
      </c>
      <c r="E432" s="744" t="s">
        <v>2549</v>
      </c>
      <c r="F432" s="662" t="s">
        <v>2529</v>
      </c>
      <c r="G432" s="662" t="s">
        <v>3148</v>
      </c>
      <c r="H432" s="662" t="s">
        <v>523</v>
      </c>
      <c r="I432" s="662" t="s">
        <v>3379</v>
      </c>
      <c r="J432" s="662" t="s">
        <v>3380</v>
      </c>
      <c r="K432" s="662" t="s">
        <v>3153</v>
      </c>
      <c r="L432" s="663">
        <v>1195.75</v>
      </c>
      <c r="M432" s="663">
        <v>3587.25</v>
      </c>
      <c r="N432" s="662">
        <v>3</v>
      </c>
      <c r="O432" s="745">
        <v>0.5</v>
      </c>
      <c r="P432" s="663">
        <v>3587.25</v>
      </c>
      <c r="Q432" s="678">
        <v>1</v>
      </c>
      <c r="R432" s="662">
        <v>3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7</v>
      </c>
      <c r="B433" s="662" t="s">
        <v>2285</v>
      </c>
      <c r="C433" s="662" t="s">
        <v>2533</v>
      </c>
      <c r="D433" s="743" t="s">
        <v>3735</v>
      </c>
      <c r="E433" s="744" t="s">
        <v>2549</v>
      </c>
      <c r="F433" s="662" t="s">
        <v>2529</v>
      </c>
      <c r="G433" s="662" t="s">
        <v>3148</v>
      </c>
      <c r="H433" s="662" t="s">
        <v>523</v>
      </c>
      <c r="I433" s="662" t="s">
        <v>3381</v>
      </c>
      <c r="J433" s="662" t="s">
        <v>3382</v>
      </c>
      <c r="K433" s="662" t="s">
        <v>3383</v>
      </c>
      <c r="L433" s="663">
        <v>2391.48</v>
      </c>
      <c r="M433" s="663">
        <v>7174.4400000000005</v>
      </c>
      <c r="N433" s="662">
        <v>3</v>
      </c>
      <c r="O433" s="745">
        <v>0.5</v>
      </c>
      <c r="P433" s="663">
        <v>7174.4400000000005</v>
      </c>
      <c r="Q433" s="678">
        <v>1</v>
      </c>
      <c r="R433" s="662">
        <v>3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7</v>
      </c>
      <c r="B434" s="662" t="s">
        <v>2285</v>
      </c>
      <c r="C434" s="662" t="s">
        <v>2533</v>
      </c>
      <c r="D434" s="743" t="s">
        <v>3735</v>
      </c>
      <c r="E434" s="744" t="s">
        <v>2549</v>
      </c>
      <c r="F434" s="662" t="s">
        <v>2529</v>
      </c>
      <c r="G434" s="662" t="s">
        <v>3148</v>
      </c>
      <c r="H434" s="662" t="s">
        <v>523</v>
      </c>
      <c r="I434" s="662" t="s">
        <v>3384</v>
      </c>
      <c r="J434" s="662" t="s">
        <v>3385</v>
      </c>
      <c r="K434" s="662" t="s">
        <v>3153</v>
      </c>
      <c r="L434" s="663">
        <v>1715.48</v>
      </c>
      <c r="M434" s="663">
        <v>10292.880000000001</v>
      </c>
      <c r="N434" s="662">
        <v>6</v>
      </c>
      <c r="O434" s="745">
        <v>1</v>
      </c>
      <c r="P434" s="663">
        <v>10292.880000000001</v>
      </c>
      <c r="Q434" s="678">
        <v>1</v>
      </c>
      <c r="R434" s="662">
        <v>6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7</v>
      </c>
      <c r="B435" s="662" t="s">
        <v>2285</v>
      </c>
      <c r="C435" s="662" t="s">
        <v>2533</v>
      </c>
      <c r="D435" s="743" t="s">
        <v>3735</v>
      </c>
      <c r="E435" s="744" t="s">
        <v>2549</v>
      </c>
      <c r="F435" s="662" t="s">
        <v>2529</v>
      </c>
      <c r="G435" s="662" t="s">
        <v>3386</v>
      </c>
      <c r="H435" s="662" t="s">
        <v>523</v>
      </c>
      <c r="I435" s="662" t="s">
        <v>3387</v>
      </c>
      <c r="J435" s="662" t="s">
        <v>3388</v>
      </c>
      <c r="K435" s="662" t="s">
        <v>3389</v>
      </c>
      <c r="L435" s="663">
        <v>54.55</v>
      </c>
      <c r="M435" s="663">
        <v>163.64999999999998</v>
      </c>
      <c r="N435" s="662">
        <v>3</v>
      </c>
      <c r="O435" s="745">
        <v>0.5</v>
      </c>
      <c r="P435" s="663">
        <v>163.64999999999998</v>
      </c>
      <c r="Q435" s="678">
        <v>1</v>
      </c>
      <c r="R435" s="662">
        <v>3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7</v>
      </c>
      <c r="B436" s="662" t="s">
        <v>2285</v>
      </c>
      <c r="C436" s="662" t="s">
        <v>2533</v>
      </c>
      <c r="D436" s="743" t="s">
        <v>3735</v>
      </c>
      <c r="E436" s="744" t="s">
        <v>2549</v>
      </c>
      <c r="F436" s="662" t="s">
        <v>2529</v>
      </c>
      <c r="G436" s="662" t="s">
        <v>2765</v>
      </c>
      <c r="H436" s="662" t="s">
        <v>602</v>
      </c>
      <c r="I436" s="662" t="s">
        <v>2220</v>
      </c>
      <c r="J436" s="662" t="s">
        <v>2221</v>
      </c>
      <c r="K436" s="662" t="s">
        <v>2520</v>
      </c>
      <c r="L436" s="663">
        <v>63.75</v>
      </c>
      <c r="M436" s="663">
        <v>63.75</v>
      </c>
      <c r="N436" s="662">
        <v>1</v>
      </c>
      <c r="O436" s="745">
        <v>1</v>
      </c>
      <c r="P436" s="663">
        <v>63.75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7</v>
      </c>
      <c r="B437" s="662" t="s">
        <v>2285</v>
      </c>
      <c r="C437" s="662" t="s">
        <v>2533</v>
      </c>
      <c r="D437" s="743" t="s">
        <v>3735</v>
      </c>
      <c r="E437" s="744" t="s">
        <v>2549</v>
      </c>
      <c r="F437" s="662" t="s">
        <v>2529</v>
      </c>
      <c r="G437" s="662" t="s">
        <v>2988</v>
      </c>
      <c r="H437" s="662" t="s">
        <v>523</v>
      </c>
      <c r="I437" s="662" t="s">
        <v>764</v>
      </c>
      <c r="J437" s="662" t="s">
        <v>2989</v>
      </c>
      <c r="K437" s="662" t="s">
        <v>2990</v>
      </c>
      <c r="L437" s="663">
        <v>0</v>
      </c>
      <c r="M437" s="663">
        <v>0</v>
      </c>
      <c r="N437" s="662">
        <v>18</v>
      </c>
      <c r="O437" s="745">
        <v>6.5</v>
      </c>
      <c r="P437" s="663">
        <v>0</v>
      </c>
      <c r="Q437" s="678"/>
      <c r="R437" s="662">
        <v>11</v>
      </c>
      <c r="S437" s="678">
        <v>0.61111111111111116</v>
      </c>
      <c r="T437" s="745">
        <v>4</v>
      </c>
      <c r="U437" s="701">
        <v>0.61538461538461542</v>
      </c>
    </row>
    <row r="438" spans="1:21" ht="14.4" customHeight="1" x14ac:dyDescent="0.3">
      <c r="A438" s="661">
        <v>7</v>
      </c>
      <c r="B438" s="662" t="s">
        <v>2285</v>
      </c>
      <c r="C438" s="662" t="s">
        <v>2533</v>
      </c>
      <c r="D438" s="743" t="s">
        <v>3735</v>
      </c>
      <c r="E438" s="744" t="s">
        <v>2549</v>
      </c>
      <c r="F438" s="662" t="s">
        <v>2529</v>
      </c>
      <c r="G438" s="662" t="s">
        <v>3030</v>
      </c>
      <c r="H438" s="662" t="s">
        <v>523</v>
      </c>
      <c r="I438" s="662" t="s">
        <v>3390</v>
      </c>
      <c r="J438" s="662" t="s">
        <v>3391</v>
      </c>
      <c r="K438" s="662" t="s">
        <v>3392</v>
      </c>
      <c r="L438" s="663">
        <v>583.70000000000005</v>
      </c>
      <c r="M438" s="663">
        <v>1751.1000000000001</v>
      </c>
      <c r="N438" s="662">
        <v>3</v>
      </c>
      <c r="O438" s="745">
        <v>1</v>
      </c>
      <c r="P438" s="663">
        <v>1751.1000000000001</v>
      </c>
      <c r="Q438" s="678">
        <v>1</v>
      </c>
      <c r="R438" s="662">
        <v>3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7</v>
      </c>
      <c r="B439" s="662" t="s">
        <v>2285</v>
      </c>
      <c r="C439" s="662" t="s">
        <v>2533</v>
      </c>
      <c r="D439" s="743" t="s">
        <v>3735</v>
      </c>
      <c r="E439" s="744" t="s">
        <v>2549</v>
      </c>
      <c r="F439" s="662" t="s">
        <v>2529</v>
      </c>
      <c r="G439" s="662" t="s">
        <v>3030</v>
      </c>
      <c r="H439" s="662" t="s">
        <v>523</v>
      </c>
      <c r="I439" s="662" t="s">
        <v>3393</v>
      </c>
      <c r="J439" s="662" t="s">
        <v>3174</v>
      </c>
      <c r="K439" s="662" t="s">
        <v>3394</v>
      </c>
      <c r="L439" s="663">
        <v>908.53</v>
      </c>
      <c r="M439" s="663">
        <v>1817.06</v>
      </c>
      <c r="N439" s="662">
        <v>2</v>
      </c>
      <c r="O439" s="745">
        <v>1</v>
      </c>
      <c r="P439" s="663">
        <v>1817.06</v>
      </c>
      <c r="Q439" s="678">
        <v>1</v>
      </c>
      <c r="R439" s="662">
        <v>2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7</v>
      </c>
      <c r="B440" s="662" t="s">
        <v>2285</v>
      </c>
      <c r="C440" s="662" t="s">
        <v>2533</v>
      </c>
      <c r="D440" s="743" t="s">
        <v>3735</v>
      </c>
      <c r="E440" s="744" t="s">
        <v>2549</v>
      </c>
      <c r="F440" s="662" t="s">
        <v>2529</v>
      </c>
      <c r="G440" s="662" t="s">
        <v>3030</v>
      </c>
      <c r="H440" s="662" t="s">
        <v>523</v>
      </c>
      <c r="I440" s="662" t="s">
        <v>3395</v>
      </c>
      <c r="J440" s="662" t="s">
        <v>3032</v>
      </c>
      <c r="K440" s="662" t="s">
        <v>3396</v>
      </c>
      <c r="L440" s="663">
        <v>1257.97</v>
      </c>
      <c r="M440" s="663">
        <v>7547.82</v>
      </c>
      <c r="N440" s="662">
        <v>6</v>
      </c>
      <c r="O440" s="745">
        <v>2</v>
      </c>
      <c r="P440" s="663">
        <v>7547.82</v>
      </c>
      <c r="Q440" s="678">
        <v>1</v>
      </c>
      <c r="R440" s="662">
        <v>6</v>
      </c>
      <c r="S440" s="678">
        <v>1</v>
      </c>
      <c r="T440" s="745">
        <v>2</v>
      </c>
      <c r="U440" s="701">
        <v>1</v>
      </c>
    </row>
    <row r="441" spans="1:21" ht="14.4" customHeight="1" x14ac:dyDescent="0.3">
      <c r="A441" s="661">
        <v>7</v>
      </c>
      <c r="B441" s="662" t="s">
        <v>2285</v>
      </c>
      <c r="C441" s="662" t="s">
        <v>2533</v>
      </c>
      <c r="D441" s="743" t="s">
        <v>3735</v>
      </c>
      <c r="E441" s="744" t="s">
        <v>2549</v>
      </c>
      <c r="F441" s="662" t="s">
        <v>2529</v>
      </c>
      <c r="G441" s="662" t="s">
        <v>3030</v>
      </c>
      <c r="H441" s="662" t="s">
        <v>523</v>
      </c>
      <c r="I441" s="662" t="s">
        <v>3397</v>
      </c>
      <c r="J441" s="662" t="s">
        <v>3398</v>
      </c>
      <c r="K441" s="662" t="s">
        <v>3399</v>
      </c>
      <c r="L441" s="663">
        <v>0</v>
      </c>
      <c r="M441" s="663">
        <v>0</v>
      </c>
      <c r="N441" s="662">
        <v>2</v>
      </c>
      <c r="O441" s="745">
        <v>1</v>
      </c>
      <c r="P441" s="663">
        <v>0</v>
      </c>
      <c r="Q441" s="678"/>
      <c r="R441" s="662">
        <v>2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7</v>
      </c>
      <c r="B442" s="662" t="s">
        <v>2285</v>
      </c>
      <c r="C442" s="662" t="s">
        <v>2533</v>
      </c>
      <c r="D442" s="743" t="s">
        <v>3735</v>
      </c>
      <c r="E442" s="744" t="s">
        <v>2549</v>
      </c>
      <c r="F442" s="662" t="s">
        <v>2529</v>
      </c>
      <c r="G442" s="662" t="s">
        <v>3030</v>
      </c>
      <c r="H442" s="662" t="s">
        <v>523</v>
      </c>
      <c r="I442" s="662" t="s">
        <v>3400</v>
      </c>
      <c r="J442" s="662" t="s">
        <v>3398</v>
      </c>
      <c r="K442" s="662" t="s">
        <v>3401</v>
      </c>
      <c r="L442" s="663">
        <v>151.43</v>
      </c>
      <c r="M442" s="663">
        <v>605.72</v>
      </c>
      <c r="N442" s="662">
        <v>4</v>
      </c>
      <c r="O442" s="745">
        <v>1</v>
      </c>
      <c r="P442" s="663">
        <v>605.72</v>
      </c>
      <c r="Q442" s="678">
        <v>1</v>
      </c>
      <c r="R442" s="662">
        <v>4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7</v>
      </c>
      <c r="B443" s="662" t="s">
        <v>2285</v>
      </c>
      <c r="C443" s="662" t="s">
        <v>2533</v>
      </c>
      <c r="D443" s="743" t="s">
        <v>3735</v>
      </c>
      <c r="E443" s="744" t="s">
        <v>2549</v>
      </c>
      <c r="F443" s="662" t="s">
        <v>2529</v>
      </c>
      <c r="G443" s="662" t="s">
        <v>2724</v>
      </c>
      <c r="H443" s="662" t="s">
        <v>602</v>
      </c>
      <c r="I443" s="662" t="s">
        <v>2941</v>
      </c>
      <c r="J443" s="662" t="s">
        <v>2942</v>
      </c>
      <c r="K443" s="662" t="s">
        <v>2943</v>
      </c>
      <c r="L443" s="663">
        <v>140.94999999999999</v>
      </c>
      <c r="M443" s="663">
        <v>1127.5999999999999</v>
      </c>
      <c r="N443" s="662">
        <v>8</v>
      </c>
      <c r="O443" s="745">
        <v>1</v>
      </c>
      <c r="P443" s="663">
        <v>281.89999999999998</v>
      </c>
      <c r="Q443" s="678">
        <v>0.25</v>
      </c>
      <c r="R443" s="662">
        <v>2</v>
      </c>
      <c r="S443" s="678">
        <v>0.25</v>
      </c>
      <c r="T443" s="745">
        <v>0.5</v>
      </c>
      <c r="U443" s="701">
        <v>0.5</v>
      </c>
    </row>
    <row r="444" spans="1:21" ht="14.4" customHeight="1" x14ac:dyDescent="0.3">
      <c r="A444" s="661">
        <v>7</v>
      </c>
      <c r="B444" s="662" t="s">
        <v>2285</v>
      </c>
      <c r="C444" s="662" t="s">
        <v>2533</v>
      </c>
      <c r="D444" s="743" t="s">
        <v>3735</v>
      </c>
      <c r="E444" s="744" t="s">
        <v>2549</v>
      </c>
      <c r="F444" s="662" t="s">
        <v>2529</v>
      </c>
      <c r="G444" s="662" t="s">
        <v>2724</v>
      </c>
      <c r="H444" s="662" t="s">
        <v>602</v>
      </c>
      <c r="I444" s="662" t="s">
        <v>2944</v>
      </c>
      <c r="J444" s="662" t="s">
        <v>2945</v>
      </c>
      <c r="K444" s="662" t="s">
        <v>2946</v>
      </c>
      <c r="L444" s="663">
        <v>93.96</v>
      </c>
      <c r="M444" s="663">
        <v>281.88</v>
      </c>
      <c r="N444" s="662">
        <v>3</v>
      </c>
      <c r="O444" s="745">
        <v>1.5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7</v>
      </c>
      <c r="B445" s="662" t="s">
        <v>2285</v>
      </c>
      <c r="C445" s="662" t="s">
        <v>2533</v>
      </c>
      <c r="D445" s="743" t="s">
        <v>3735</v>
      </c>
      <c r="E445" s="744" t="s">
        <v>2549</v>
      </c>
      <c r="F445" s="662" t="s">
        <v>2529</v>
      </c>
      <c r="G445" s="662" t="s">
        <v>2724</v>
      </c>
      <c r="H445" s="662" t="s">
        <v>602</v>
      </c>
      <c r="I445" s="662" t="s">
        <v>3183</v>
      </c>
      <c r="J445" s="662" t="s">
        <v>2945</v>
      </c>
      <c r="K445" s="662" t="s">
        <v>3184</v>
      </c>
      <c r="L445" s="663">
        <v>156.61000000000001</v>
      </c>
      <c r="M445" s="663">
        <v>626.44000000000005</v>
      </c>
      <c r="N445" s="662">
        <v>4</v>
      </c>
      <c r="O445" s="745">
        <v>0.5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7</v>
      </c>
      <c r="B446" s="662" t="s">
        <v>2285</v>
      </c>
      <c r="C446" s="662" t="s">
        <v>2533</v>
      </c>
      <c r="D446" s="743" t="s">
        <v>3735</v>
      </c>
      <c r="E446" s="744" t="s">
        <v>2549</v>
      </c>
      <c r="F446" s="662" t="s">
        <v>2529</v>
      </c>
      <c r="G446" s="662" t="s">
        <v>2724</v>
      </c>
      <c r="H446" s="662" t="s">
        <v>602</v>
      </c>
      <c r="I446" s="662" t="s">
        <v>3402</v>
      </c>
      <c r="J446" s="662" t="s">
        <v>3403</v>
      </c>
      <c r="K446" s="662" t="s">
        <v>3404</v>
      </c>
      <c r="L446" s="663">
        <v>300.68</v>
      </c>
      <c r="M446" s="663">
        <v>601.36</v>
      </c>
      <c r="N446" s="662">
        <v>2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7</v>
      </c>
      <c r="B447" s="662" t="s">
        <v>2285</v>
      </c>
      <c r="C447" s="662" t="s">
        <v>2533</v>
      </c>
      <c r="D447" s="743" t="s">
        <v>3735</v>
      </c>
      <c r="E447" s="744" t="s">
        <v>2549</v>
      </c>
      <c r="F447" s="662" t="s">
        <v>2529</v>
      </c>
      <c r="G447" s="662" t="s">
        <v>2724</v>
      </c>
      <c r="H447" s="662" t="s">
        <v>523</v>
      </c>
      <c r="I447" s="662" t="s">
        <v>3405</v>
      </c>
      <c r="J447" s="662" t="s">
        <v>3257</v>
      </c>
      <c r="K447" s="662" t="s">
        <v>2946</v>
      </c>
      <c r="L447" s="663">
        <v>0</v>
      </c>
      <c r="M447" s="663">
        <v>0</v>
      </c>
      <c r="N447" s="662">
        <v>3</v>
      </c>
      <c r="O447" s="745">
        <v>1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7</v>
      </c>
      <c r="B448" s="662" t="s">
        <v>2285</v>
      </c>
      <c r="C448" s="662" t="s">
        <v>2533</v>
      </c>
      <c r="D448" s="743" t="s">
        <v>3735</v>
      </c>
      <c r="E448" s="744" t="s">
        <v>2549</v>
      </c>
      <c r="F448" s="662" t="s">
        <v>2529</v>
      </c>
      <c r="G448" s="662" t="s">
        <v>2639</v>
      </c>
      <c r="H448" s="662" t="s">
        <v>523</v>
      </c>
      <c r="I448" s="662" t="s">
        <v>2640</v>
      </c>
      <c r="J448" s="662" t="s">
        <v>2641</v>
      </c>
      <c r="K448" s="662" t="s">
        <v>954</v>
      </c>
      <c r="L448" s="663">
        <v>50.32</v>
      </c>
      <c r="M448" s="663">
        <v>2415.3600000000006</v>
      </c>
      <c r="N448" s="662">
        <v>48</v>
      </c>
      <c r="O448" s="745">
        <v>12.5</v>
      </c>
      <c r="P448" s="663">
        <v>1761.2000000000003</v>
      </c>
      <c r="Q448" s="678">
        <v>0.72916666666666663</v>
      </c>
      <c r="R448" s="662">
        <v>35</v>
      </c>
      <c r="S448" s="678">
        <v>0.72916666666666663</v>
      </c>
      <c r="T448" s="745">
        <v>9.5</v>
      </c>
      <c r="U448" s="701">
        <v>0.76</v>
      </c>
    </row>
    <row r="449" spans="1:21" ht="14.4" customHeight="1" x14ac:dyDescent="0.3">
      <c r="A449" s="661">
        <v>7</v>
      </c>
      <c r="B449" s="662" t="s">
        <v>2285</v>
      </c>
      <c r="C449" s="662" t="s">
        <v>2533</v>
      </c>
      <c r="D449" s="743" t="s">
        <v>3735</v>
      </c>
      <c r="E449" s="744" t="s">
        <v>2549</v>
      </c>
      <c r="F449" s="662" t="s">
        <v>2529</v>
      </c>
      <c r="G449" s="662" t="s">
        <v>2639</v>
      </c>
      <c r="H449" s="662" t="s">
        <v>523</v>
      </c>
      <c r="I449" s="662" t="s">
        <v>3258</v>
      </c>
      <c r="J449" s="662" t="s">
        <v>3259</v>
      </c>
      <c r="K449" s="662" t="s">
        <v>3260</v>
      </c>
      <c r="L449" s="663">
        <v>99.94</v>
      </c>
      <c r="M449" s="663">
        <v>99.94</v>
      </c>
      <c r="N449" s="662">
        <v>1</v>
      </c>
      <c r="O449" s="745">
        <v>0.5</v>
      </c>
      <c r="P449" s="663">
        <v>99.94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7</v>
      </c>
      <c r="B450" s="662" t="s">
        <v>2285</v>
      </c>
      <c r="C450" s="662" t="s">
        <v>2533</v>
      </c>
      <c r="D450" s="743" t="s">
        <v>3735</v>
      </c>
      <c r="E450" s="744" t="s">
        <v>2549</v>
      </c>
      <c r="F450" s="662" t="s">
        <v>2529</v>
      </c>
      <c r="G450" s="662" t="s">
        <v>2639</v>
      </c>
      <c r="H450" s="662" t="s">
        <v>523</v>
      </c>
      <c r="I450" s="662" t="s">
        <v>3406</v>
      </c>
      <c r="J450" s="662" t="s">
        <v>3407</v>
      </c>
      <c r="K450" s="662" t="s">
        <v>954</v>
      </c>
      <c r="L450" s="663">
        <v>50.32</v>
      </c>
      <c r="M450" s="663">
        <v>452.88</v>
      </c>
      <c r="N450" s="662">
        <v>9</v>
      </c>
      <c r="O450" s="745">
        <v>1.5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7</v>
      </c>
      <c r="B451" s="662" t="s">
        <v>2285</v>
      </c>
      <c r="C451" s="662" t="s">
        <v>2533</v>
      </c>
      <c r="D451" s="743" t="s">
        <v>3735</v>
      </c>
      <c r="E451" s="744" t="s">
        <v>2549</v>
      </c>
      <c r="F451" s="662" t="s">
        <v>2529</v>
      </c>
      <c r="G451" s="662" t="s">
        <v>2639</v>
      </c>
      <c r="H451" s="662" t="s">
        <v>523</v>
      </c>
      <c r="I451" s="662" t="s">
        <v>3189</v>
      </c>
      <c r="J451" s="662" t="s">
        <v>3190</v>
      </c>
      <c r="K451" s="662" t="s">
        <v>954</v>
      </c>
      <c r="L451" s="663">
        <v>99.94</v>
      </c>
      <c r="M451" s="663">
        <v>14591.239999999996</v>
      </c>
      <c r="N451" s="662">
        <v>146</v>
      </c>
      <c r="O451" s="745">
        <v>32.5</v>
      </c>
      <c r="P451" s="663">
        <v>13491.899999999996</v>
      </c>
      <c r="Q451" s="678">
        <v>0.92465753424657526</v>
      </c>
      <c r="R451" s="662">
        <v>135</v>
      </c>
      <c r="S451" s="678">
        <v>0.92465753424657537</v>
      </c>
      <c r="T451" s="745">
        <v>29</v>
      </c>
      <c r="U451" s="701">
        <v>0.89230769230769236</v>
      </c>
    </row>
    <row r="452" spans="1:21" ht="14.4" customHeight="1" x14ac:dyDescent="0.3">
      <c r="A452" s="661">
        <v>7</v>
      </c>
      <c r="B452" s="662" t="s">
        <v>2285</v>
      </c>
      <c r="C452" s="662" t="s">
        <v>2533</v>
      </c>
      <c r="D452" s="743" t="s">
        <v>3735</v>
      </c>
      <c r="E452" s="744" t="s">
        <v>2549</v>
      </c>
      <c r="F452" s="662" t="s">
        <v>2529</v>
      </c>
      <c r="G452" s="662" t="s">
        <v>3265</v>
      </c>
      <c r="H452" s="662" t="s">
        <v>523</v>
      </c>
      <c r="I452" s="662" t="s">
        <v>3408</v>
      </c>
      <c r="J452" s="662" t="s">
        <v>3409</v>
      </c>
      <c r="K452" s="662" t="s">
        <v>3410</v>
      </c>
      <c r="L452" s="663">
        <v>65.989999999999995</v>
      </c>
      <c r="M452" s="663">
        <v>65.989999999999995</v>
      </c>
      <c r="N452" s="662">
        <v>1</v>
      </c>
      <c r="O452" s="745">
        <v>0.5</v>
      </c>
      <c r="P452" s="663">
        <v>65.989999999999995</v>
      </c>
      <c r="Q452" s="678">
        <v>1</v>
      </c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7</v>
      </c>
      <c r="B453" s="662" t="s">
        <v>2285</v>
      </c>
      <c r="C453" s="662" t="s">
        <v>2533</v>
      </c>
      <c r="D453" s="743" t="s">
        <v>3735</v>
      </c>
      <c r="E453" s="744" t="s">
        <v>2549</v>
      </c>
      <c r="F453" s="662" t="s">
        <v>2529</v>
      </c>
      <c r="G453" s="662" t="s">
        <v>3039</v>
      </c>
      <c r="H453" s="662" t="s">
        <v>523</v>
      </c>
      <c r="I453" s="662" t="s">
        <v>3269</v>
      </c>
      <c r="J453" s="662" t="s">
        <v>3270</v>
      </c>
      <c r="K453" s="662" t="s">
        <v>3271</v>
      </c>
      <c r="L453" s="663">
        <v>80.53</v>
      </c>
      <c r="M453" s="663">
        <v>241.59</v>
      </c>
      <c r="N453" s="662">
        <v>3</v>
      </c>
      <c r="O453" s="745">
        <v>1</v>
      </c>
      <c r="P453" s="663">
        <v>241.59</v>
      </c>
      <c r="Q453" s="678">
        <v>1</v>
      </c>
      <c r="R453" s="662">
        <v>3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7</v>
      </c>
      <c r="B454" s="662" t="s">
        <v>2285</v>
      </c>
      <c r="C454" s="662" t="s">
        <v>2533</v>
      </c>
      <c r="D454" s="743" t="s">
        <v>3735</v>
      </c>
      <c r="E454" s="744" t="s">
        <v>2549</v>
      </c>
      <c r="F454" s="662" t="s">
        <v>2529</v>
      </c>
      <c r="G454" s="662" t="s">
        <v>2678</v>
      </c>
      <c r="H454" s="662" t="s">
        <v>523</v>
      </c>
      <c r="I454" s="662" t="s">
        <v>3411</v>
      </c>
      <c r="J454" s="662" t="s">
        <v>2818</v>
      </c>
      <c r="K454" s="662" t="s">
        <v>3275</v>
      </c>
      <c r="L454" s="663">
        <v>0</v>
      </c>
      <c r="M454" s="663">
        <v>0</v>
      </c>
      <c r="N454" s="662">
        <v>1</v>
      </c>
      <c r="O454" s="745">
        <v>0.5</v>
      </c>
      <c r="P454" s="663">
        <v>0</v>
      </c>
      <c r="Q454" s="678"/>
      <c r="R454" s="662">
        <v>1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7</v>
      </c>
      <c r="B455" s="662" t="s">
        <v>2285</v>
      </c>
      <c r="C455" s="662" t="s">
        <v>2533</v>
      </c>
      <c r="D455" s="743" t="s">
        <v>3735</v>
      </c>
      <c r="E455" s="744" t="s">
        <v>2549</v>
      </c>
      <c r="F455" s="662" t="s">
        <v>2529</v>
      </c>
      <c r="G455" s="662" t="s">
        <v>2678</v>
      </c>
      <c r="H455" s="662" t="s">
        <v>523</v>
      </c>
      <c r="I455" s="662" t="s">
        <v>2817</v>
      </c>
      <c r="J455" s="662" t="s">
        <v>2818</v>
      </c>
      <c r="K455" s="662" t="s">
        <v>1511</v>
      </c>
      <c r="L455" s="663">
        <v>0</v>
      </c>
      <c r="M455" s="663">
        <v>0</v>
      </c>
      <c r="N455" s="662">
        <v>1</v>
      </c>
      <c r="O455" s="745">
        <v>1</v>
      </c>
      <c r="P455" s="663">
        <v>0</v>
      </c>
      <c r="Q455" s="678"/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7</v>
      </c>
      <c r="B456" s="662" t="s">
        <v>2285</v>
      </c>
      <c r="C456" s="662" t="s">
        <v>2533</v>
      </c>
      <c r="D456" s="743" t="s">
        <v>3735</v>
      </c>
      <c r="E456" s="744" t="s">
        <v>2549</v>
      </c>
      <c r="F456" s="662" t="s">
        <v>2529</v>
      </c>
      <c r="G456" s="662" t="s">
        <v>2678</v>
      </c>
      <c r="H456" s="662" t="s">
        <v>523</v>
      </c>
      <c r="I456" s="662" t="s">
        <v>2679</v>
      </c>
      <c r="J456" s="662" t="s">
        <v>1510</v>
      </c>
      <c r="K456" s="662" t="s">
        <v>2680</v>
      </c>
      <c r="L456" s="663">
        <v>0</v>
      </c>
      <c r="M456" s="663">
        <v>0</v>
      </c>
      <c r="N456" s="662">
        <v>6</v>
      </c>
      <c r="O456" s="745">
        <v>3</v>
      </c>
      <c r="P456" s="663">
        <v>0</v>
      </c>
      <c r="Q456" s="678"/>
      <c r="R456" s="662">
        <v>5</v>
      </c>
      <c r="S456" s="678">
        <v>0.83333333333333337</v>
      </c>
      <c r="T456" s="745">
        <v>2.5</v>
      </c>
      <c r="U456" s="701">
        <v>0.83333333333333337</v>
      </c>
    </row>
    <row r="457" spans="1:21" ht="14.4" customHeight="1" x14ac:dyDescent="0.3">
      <c r="A457" s="661">
        <v>7</v>
      </c>
      <c r="B457" s="662" t="s">
        <v>2285</v>
      </c>
      <c r="C457" s="662" t="s">
        <v>2533</v>
      </c>
      <c r="D457" s="743" t="s">
        <v>3735</v>
      </c>
      <c r="E457" s="744" t="s">
        <v>2549</v>
      </c>
      <c r="F457" s="662" t="s">
        <v>2529</v>
      </c>
      <c r="G457" s="662" t="s">
        <v>3412</v>
      </c>
      <c r="H457" s="662" t="s">
        <v>523</v>
      </c>
      <c r="I457" s="662" t="s">
        <v>3413</v>
      </c>
      <c r="J457" s="662" t="s">
        <v>3414</v>
      </c>
      <c r="K457" s="662" t="s">
        <v>3415</v>
      </c>
      <c r="L457" s="663">
        <v>0</v>
      </c>
      <c r="M457" s="663">
        <v>0</v>
      </c>
      <c r="N457" s="662">
        <v>1</v>
      </c>
      <c r="O457" s="745">
        <v>1</v>
      </c>
      <c r="P457" s="663"/>
      <c r="Q457" s="678"/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7</v>
      </c>
      <c r="B458" s="662" t="s">
        <v>2285</v>
      </c>
      <c r="C458" s="662" t="s">
        <v>2533</v>
      </c>
      <c r="D458" s="743" t="s">
        <v>3735</v>
      </c>
      <c r="E458" s="744" t="s">
        <v>2550</v>
      </c>
      <c r="F458" s="662" t="s">
        <v>2529</v>
      </c>
      <c r="G458" s="662" t="s">
        <v>2669</v>
      </c>
      <c r="H458" s="662" t="s">
        <v>523</v>
      </c>
      <c r="I458" s="662" t="s">
        <v>811</v>
      </c>
      <c r="J458" s="662" t="s">
        <v>812</v>
      </c>
      <c r="K458" s="662" t="s">
        <v>2670</v>
      </c>
      <c r="L458" s="663">
        <v>107.27</v>
      </c>
      <c r="M458" s="663">
        <v>321.81</v>
      </c>
      <c r="N458" s="662">
        <v>3</v>
      </c>
      <c r="O458" s="745">
        <v>0.5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7</v>
      </c>
      <c r="B459" s="662" t="s">
        <v>2285</v>
      </c>
      <c r="C459" s="662" t="s">
        <v>2533</v>
      </c>
      <c r="D459" s="743" t="s">
        <v>3735</v>
      </c>
      <c r="E459" s="744" t="s">
        <v>2550</v>
      </c>
      <c r="F459" s="662" t="s">
        <v>2529</v>
      </c>
      <c r="G459" s="662" t="s">
        <v>2781</v>
      </c>
      <c r="H459" s="662" t="s">
        <v>523</v>
      </c>
      <c r="I459" s="662" t="s">
        <v>2978</v>
      </c>
      <c r="J459" s="662" t="s">
        <v>1896</v>
      </c>
      <c r="K459" s="662" t="s">
        <v>2979</v>
      </c>
      <c r="L459" s="663">
        <v>48.09</v>
      </c>
      <c r="M459" s="663">
        <v>48.09</v>
      </c>
      <c r="N459" s="662">
        <v>1</v>
      </c>
      <c r="O459" s="745">
        <v>0.5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7</v>
      </c>
      <c r="B460" s="662" t="s">
        <v>2285</v>
      </c>
      <c r="C460" s="662" t="s">
        <v>2533</v>
      </c>
      <c r="D460" s="743" t="s">
        <v>3735</v>
      </c>
      <c r="E460" s="744" t="s">
        <v>2550</v>
      </c>
      <c r="F460" s="662" t="s">
        <v>2529</v>
      </c>
      <c r="G460" s="662" t="s">
        <v>2583</v>
      </c>
      <c r="H460" s="662" t="s">
        <v>523</v>
      </c>
      <c r="I460" s="662" t="s">
        <v>2761</v>
      </c>
      <c r="J460" s="662" t="s">
        <v>738</v>
      </c>
      <c r="K460" s="662" t="s">
        <v>2585</v>
      </c>
      <c r="L460" s="663">
        <v>301.2</v>
      </c>
      <c r="M460" s="663">
        <v>301.2</v>
      </c>
      <c r="N460" s="662">
        <v>1</v>
      </c>
      <c r="O460" s="745">
        <v>0.5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7</v>
      </c>
      <c r="B461" s="662" t="s">
        <v>2285</v>
      </c>
      <c r="C461" s="662" t="s">
        <v>2533</v>
      </c>
      <c r="D461" s="743" t="s">
        <v>3735</v>
      </c>
      <c r="E461" s="744" t="s">
        <v>2550</v>
      </c>
      <c r="F461" s="662" t="s">
        <v>2529</v>
      </c>
      <c r="G461" s="662" t="s">
        <v>2674</v>
      </c>
      <c r="H461" s="662" t="s">
        <v>523</v>
      </c>
      <c r="I461" s="662" t="s">
        <v>3416</v>
      </c>
      <c r="J461" s="662" t="s">
        <v>2676</v>
      </c>
      <c r="K461" s="662" t="s">
        <v>2677</v>
      </c>
      <c r="L461" s="663">
        <v>0</v>
      </c>
      <c r="M461" s="663">
        <v>0</v>
      </c>
      <c r="N461" s="662">
        <v>1</v>
      </c>
      <c r="O461" s="745">
        <v>0.5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7</v>
      </c>
      <c r="B462" s="662" t="s">
        <v>2285</v>
      </c>
      <c r="C462" s="662" t="s">
        <v>2533</v>
      </c>
      <c r="D462" s="743" t="s">
        <v>3735</v>
      </c>
      <c r="E462" s="744" t="s">
        <v>2552</v>
      </c>
      <c r="F462" s="662" t="s">
        <v>2529</v>
      </c>
      <c r="G462" s="662" t="s">
        <v>2909</v>
      </c>
      <c r="H462" s="662" t="s">
        <v>523</v>
      </c>
      <c r="I462" s="662" t="s">
        <v>3047</v>
      </c>
      <c r="J462" s="662" t="s">
        <v>2911</v>
      </c>
      <c r="K462" s="662" t="s">
        <v>3048</v>
      </c>
      <c r="L462" s="663">
        <v>24.35</v>
      </c>
      <c r="M462" s="663">
        <v>48.7</v>
      </c>
      <c r="N462" s="662">
        <v>2</v>
      </c>
      <c r="O462" s="745">
        <v>1</v>
      </c>
      <c r="P462" s="663">
        <v>48.7</v>
      </c>
      <c r="Q462" s="678">
        <v>1</v>
      </c>
      <c r="R462" s="662">
        <v>2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7</v>
      </c>
      <c r="B463" s="662" t="s">
        <v>2285</v>
      </c>
      <c r="C463" s="662" t="s">
        <v>2533</v>
      </c>
      <c r="D463" s="743" t="s">
        <v>3735</v>
      </c>
      <c r="E463" s="744" t="s">
        <v>2552</v>
      </c>
      <c r="F463" s="662" t="s">
        <v>2529</v>
      </c>
      <c r="G463" s="662" t="s">
        <v>2909</v>
      </c>
      <c r="H463" s="662" t="s">
        <v>523</v>
      </c>
      <c r="I463" s="662" t="s">
        <v>2910</v>
      </c>
      <c r="J463" s="662" t="s">
        <v>2911</v>
      </c>
      <c r="K463" s="662" t="s">
        <v>2912</v>
      </c>
      <c r="L463" s="663">
        <v>73.069999999999993</v>
      </c>
      <c r="M463" s="663">
        <v>2484.3799999999992</v>
      </c>
      <c r="N463" s="662">
        <v>34</v>
      </c>
      <c r="O463" s="745">
        <v>12</v>
      </c>
      <c r="P463" s="663">
        <v>1096.0499999999997</v>
      </c>
      <c r="Q463" s="678">
        <v>0.44117647058823534</v>
      </c>
      <c r="R463" s="662">
        <v>15</v>
      </c>
      <c r="S463" s="678">
        <v>0.44117647058823528</v>
      </c>
      <c r="T463" s="745">
        <v>6</v>
      </c>
      <c r="U463" s="701">
        <v>0.5</v>
      </c>
    </row>
    <row r="464" spans="1:21" ht="14.4" customHeight="1" x14ac:dyDescent="0.3">
      <c r="A464" s="661">
        <v>7</v>
      </c>
      <c r="B464" s="662" t="s">
        <v>2285</v>
      </c>
      <c r="C464" s="662" t="s">
        <v>2533</v>
      </c>
      <c r="D464" s="743" t="s">
        <v>3735</v>
      </c>
      <c r="E464" s="744" t="s">
        <v>2552</v>
      </c>
      <c r="F464" s="662" t="s">
        <v>2529</v>
      </c>
      <c r="G464" s="662" t="s">
        <v>3194</v>
      </c>
      <c r="H464" s="662" t="s">
        <v>523</v>
      </c>
      <c r="I464" s="662" t="s">
        <v>3417</v>
      </c>
      <c r="J464" s="662" t="s">
        <v>3196</v>
      </c>
      <c r="K464" s="662" t="s">
        <v>3418</v>
      </c>
      <c r="L464" s="663">
        <v>0</v>
      </c>
      <c r="M464" s="663">
        <v>0</v>
      </c>
      <c r="N464" s="662">
        <v>5</v>
      </c>
      <c r="O464" s="745">
        <v>4</v>
      </c>
      <c r="P464" s="663">
        <v>0</v>
      </c>
      <c r="Q464" s="678"/>
      <c r="R464" s="662">
        <v>3</v>
      </c>
      <c r="S464" s="678">
        <v>0.6</v>
      </c>
      <c r="T464" s="745">
        <v>2</v>
      </c>
      <c r="U464" s="701">
        <v>0.5</v>
      </c>
    </row>
    <row r="465" spans="1:21" ht="14.4" customHeight="1" x14ac:dyDescent="0.3">
      <c r="A465" s="661">
        <v>7</v>
      </c>
      <c r="B465" s="662" t="s">
        <v>2285</v>
      </c>
      <c r="C465" s="662" t="s">
        <v>2533</v>
      </c>
      <c r="D465" s="743" t="s">
        <v>3735</v>
      </c>
      <c r="E465" s="744" t="s">
        <v>2552</v>
      </c>
      <c r="F465" s="662" t="s">
        <v>2529</v>
      </c>
      <c r="G465" s="662" t="s">
        <v>2646</v>
      </c>
      <c r="H465" s="662" t="s">
        <v>523</v>
      </c>
      <c r="I465" s="662" t="s">
        <v>3419</v>
      </c>
      <c r="J465" s="662" t="s">
        <v>3420</v>
      </c>
      <c r="K465" s="662" t="s">
        <v>2651</v>
      </c>
      <c r="L465" s="663">
        <v>154.36000000000001</v>
      </c>
      <c r="M465" s="663">
        <v>308.72000000000003</v>
      </c>
      <c r="N465" s="662">
        <v>2</v>
      </c>
      <c r="O465" s="745">
        <v>0.5</v>
      </c>
      <c r="P465" s="663">
        <v>308.72000000000003</v>
      </c>
      <c r="Q465" s="678">
        <v>1</v>
      </c>
      <c r="R465" s="662">
        <v>2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7</v>
      </c>
      <c r="B466" s="662" t="s">
        <v>2285</v>
      </c>
      <c r="C466" s="662" t="s">
        <v>2533</v>
      </c>
      <c r="D466" s="743" t="s">
        <v>3735</v>
      </c>
      <c r="E466" s="744" t="s">
        <v>2552</v>
      </c>
      <c r="F466" s="662" t="s">
        <v>2529</v>
      </c>
      <c r="G466" s="662" t="s">
        <v>3421</v>
      </c>
      <c r="H466" s="662" t="s">
        <v>523</v>
      </c>
      <c r="I466" s="662" t="s">
        <v>1342</v>
      </c>
      <c r="J466" s="662" t="s">
        <v>3422</v>
      </c>
      <c r="K466" s="662" t="s">
        <v>1482</v>
      </c>
      <c r="L466" s="663">
        <v>55.95</v>
      </c>
      <c r="M466" s="663">
        <v>55.95</v>
      </c>
      <c r="N466" s="662">
        <v>1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7</v>
      </c>
      <c r="B467" s="662" t="s">
        <v>2285</v>
      </c>
      <c r="C467" s="662" t="s">
        <v>2533</v>
      </c>
      <c r="D467" s="743" t="s">
        <v>3735</v>
      </c>
      <c r="E467" s="744" t="s">
        <v>2552</v>
      </c>
      <c r="F467" s="662" t="s">
        <v>2529</v>
      </c>
      <c r="G467" s="662" t="s">
        <v>2707</v>
      </c>
      <c r="H467" s="662" t="s">
        <v>523</v>
      </c>
      <c r="I467" s="662" t="s">
        <v>3423</v>
      </c>
      <c r="J467" s="662" t="s">
        <v>847</v>
      </c>
      <c r="K467" s="662" t="s">
        <v>848</v>
      </c>
      <c r="L467" s="663">
        <v>0</v>
      </c>
      <c r="M467" s="663">
        <v>0</v>
      </c>
      <c r="N467" s="662">
        <v>5</v>
      </c>
      <c r="O467" s="745">
        <v>0.5</v>
      </c>
      <c r="P467" s="663">
        <v>0</v>
      </c>
      <c r="Q467" s="678"/>
      <c r="R467" s="662">
        <v>5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7</v>
      </c>
      <c r="B468" s="662" t="s">
        <v>2285</v>
      </c>
      <c r="C468" s="662" t="s">
        <v>2533</v>
      </c>
      <c r="D468" s="743" t="s">
        <v>3735</v>
      </c>
      <c r="E468" s="744" t="s">
        <v>2552</v>
      </c>
      <c r="F468" s="662" t="s">
        <v>2529</v>
      </c>
      <c r="G468" s="662" t="s">
        <v>3011</v>
      </c>
      <c r="H468" s="662" t="s">
        <v>602</v>
      </c>
      <c r="I468" s="662" t="s">
        <v>3052</v>
      </c>
      <c r="J468" s="662" t="s">
        <v>3053</v>
      </c>
      <c r="K468" s="662" t="s">
        <v>3014</v>
      </c>
      <c r="L468" s="663">
        <v>754.04</v>
      </c>
      <c r="M468" s="663">
        <v>25637.359999999993</v>
      </c>
      <c r="N468" s="662">
        <v>34</v>
      </c>
      <c r="O468" s="745">
        <v>6</v>
      </c>
      <c r="P468" s="663">
        <v>21113.119999999995</v>
      </c>
      <c r="Q468" s="678">
        <v>0.82352941176470595</v>
      </c>
      <c r="R468" s="662">
        <v>28</v>
      </c>
      <c r="S468" s="678">
        <v>0.82352941176470584</v>
      </c>
      <c r="T468" s="745">
        <v>5</v>
      </c>
      <c r="U468" s="701">
        <v>0.83333333333333337</v>
      </c>
    </row>
    <row r="469" spans="1:21" ht="14.4" customHeight="1" x14ac:dyDescent="0.3">
      <c r="A469" s="661">
        <v>7</v>
      </c>
      <c r="B469" s="662" t="s">
        <v>2285</v>
      </c>
      <c r="C469" s="662" t="s">
        <v>2533</v>
      </c>
      <c r="D469" s="743" t="s">
        <v>3735</v>
      </c>
      <c r="E469" s="744" t="s">
        <v>2552</v>
      </c>
      <c r="F469" s="662" t="s">
        <v>2529</v>
      </c>
      <c r="G469" s="662" t="s">
        <v>3011</v>
      </c>
      <c r="H469" s="662" t="s">
        <v>602</v>
      </c>
      <c r="I469" s="662" t="s">
        <v>3201</v>
      </c>
      <c r="J469" s="662" t="s">
        <v>3202</v>
      </c>
      <c r="K469" s="662" t="s">
        <v>3014</v>
      </c>
      <c r="L469" s="663">
        <v>1131.06</v>
      </c>
      <c r="M469" s="663">
        <v>42980.28</v>
      </c>
      <c r="N469" s="662">
        <v>38</v>
      </c>
      <c r="O469" s="745">
        <v>6</v>
      </c>
      <c r="P469" s="663">
        <v>27145.439999999999</v>
      </c>
      <c r="Q469" s="678">
        <v>0.63157894736842102</v>
      </c>
      <c r="R469" s="662">
        <v>24</v>
      </c>
      <c r="S469" s="678">
        <v>0.63157894736842102</v>
      </c>
      <c r="T469" s="745">
        <v>4</v>
      </c>
      <c r="U469" s="701">
        <v>0.66666666666666663</v>
      </c>
    </row>
    <row r="470" spans="1:21" ht="14.4" customHeight="1" x14ac:dyDescent="0.3">
      <c r="A470" s="661">
        <v>7</v>
      </c>
      <c r="B470" s="662" t="s">
        <v>2285</v>
      </c>
      <c r="C470" s="662" t="s">
        <v>2533</v>
      </c>
      <c r="D470" s="743" t="s">
        <v>3735</v>
      </c>
      <c r="E470" s="744" t="s">
        <v>2552</v>
      </c>
      <c r="F470" s="662" t="s">
        <v>2529</v>
      </c>
      <c r="G470" s="662" t="s">
        <v>3011</v>
      </c>
      <c r="H470" s="662" t="s">
        <v>602</v>
      </c>
      <c r="I470" s="662" t="s">
        <v>3012</v>
      </c>
      <c r="J470" s="662" t="s">
        <v>3013</v>
      </c>
      <c r="K470" s="662" t="s">
        <v>3014</v>
      </c>
      <c r="L470" s="663">
        <v>1508.08</v>
      </c>
      <c r="M470" s="663">
        <v>27145.439999999999</v>
      </c>
      <c r="N470" s="662">
        <v>18</v>
      </c>
      <c r="O470" s="745">
        <v>3</v>
      </c>
      <c r="P470" s="663">
        <v>18096.96</v>
      </c>
      <c r="Q470" s="678">
        <v>0.66666666666666663</v>
      </c>
      <c r="R470" s="662">
        <v>12</v>
      </c>
      <c r="S470" s="678">
        <v>0.66666666666666663</v>
      </c>
      <c r="T470" s="745">
        <v>2</v>
      </c>
      <c r="U470" s="701">
        <v>0.66666666666666663</v>
      </c>
    </row>
    <row r="471" spans="1:21" ht="14.4" customHeight="1" x14ac:dyDescent="0.3">
      <c r="A471" s="661">
        <v>7</v>
      </c>
      <c r="B471" s="662" t="s">
        <v>2285</v>
      </c>
      <c r="C471" s="662" t="s">
        <v>2533</v>
      </c>
      <c r="D471" s="743" t="s">
        <v>3735</v>
      </c>
      <c r="E471" s="744" t="s">
        <v>2552</v>
      </c>
      <c r="F471" s="662" t="s">
        <v>2529</v>
      </c>
      <c r="G471" s="662" t="s">
        <v>3011</v>
      </c>
      <c r="H471" s="662" t="s">
        <v>523</v>
      </c>
      <c r="I471" s="662" t="s">
        <v>3015</v>
      </c>
      <c r="J471" s="662" t="s">
        <v>3016</v>
      </c>
      <c r="K471" s="662" t="s">
        <v>3017</v>
      </c>
      <c r="L471" s="663">
        <v>646.32000000000005</v>
      </c>
      <c r="M471" s="663">
        <v>9694.8000000000011</v>
      </c>
      <c r="N471" s="662">
        <v>15</v>
      </c>
      <c r="O471" s="745">
        <v>3</v>
      </c>
      <c r="P471" s="663">
        <v>7109.52</v>
      </c>
      <c r="Q471" s="678">
        <v>0.73333333333333328</v>
      </c>
      <c r="R471" s="662">
        <v>11</v>
      </c>
      <c r="S471" s="678">
        <v>0.73333333333333328</v>
      </c>
      <c r="T471" s="745">
        <v>2</v>
      </c>
      <c r="U471" s="701">
        <v>0.66666666666666663</v>
      </c>
    </row>
    <row r="472" spans="1:21" ht="14.4" customHeight="1" x14ac:dyDescent="0.3">
      <c r="A472" s="661">
        <v>7</v>
      </c>
      <c r="B472" s="662" t="s">
        <v>2285</v>
      </c>
      <c r="C472" s="662" t="s">
        <v>2533</v>
      </c>
      <c r="D472" s="743" t="s">
        <v>3735</v>
      </c>
      <c r="E472" s="744" t="s">
        <v>2552</v>
      </c>
      <c r="F472" s="662" t="s">
        <v>2529</v>
      </c>
      <c r="G472" s="662" t="s">
        <v>3424</v>
      </c>
      <c r="H472" s="662" t="s">
        <v>523</v>
      </c>
      <c r="I472" s="662" t="s">
        <v>3425</v>
      </c>
      <c r="J472" s="662" t="s">
        <v>3426</v>
      </c>
      <c r="K472" s="662" t="s">
        <v>3427</v>
      </c>
      <c r="L472" s="663">
        <v>0</v>
      </c>
      <c r="M472" s="663">
        <v>0</v>
      </c>
      <c r="N472" s="662">
        <v>3</v>
      </c>
      <c r="O472" s="745">
        <v>0.5</v>
      </c>
      <c r="P472" s="663">
        <v>0</v>
      </c>
      <c r="Q472" s="678"/>
      <c r="R472" s="662">
        <v>3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7</v>
      </c>
      <c r="B473" s="662" t="s">
        <v>2285</v>
      </c>
      <c r="C473" s="662" t="s">
        <v>2533</v>
      </c>
      <c r="D473" s="743" t="s">
        <v>3735</v>
      </c>
      <c r="E473" s="744" t="s">
        <v>2552</v>
      </c>
      <c r="F473" s="662" t="s">
        <v>2529</v>
      </c>
      <c r="G473" s="662" t="s">
        <v>3424</v>
      </c>
      <c r="H473" s="662" t="s">
        <v>523</v>
      </c>
      <c r="I473" s="662" t="s">
        <v>3428</v>
      </c>
      <c r="J473" s="662" t="s">
        <v>3426</v>
      </c>
      <c r="K473" s="662" t="s">
        <v>3429</v>
      </c>
      <c r="L473" s="663">
        <v>0</v>
      </c>
      <c r="M473" s="663">
        <v>0</v>
      </c>
      <c r="N473" s="662">
        <v>3</v>
      </c>
      <c r="O473" s="745">
        <v>0.5</v>
      </c>
      <c r="P473" s="663">
        <v>0</v>
      </c>
      <c r="Q473" s="678"/>
      <c r="R473" s="662">
        <v>3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7</v>
      </c>
      <c r="B474" s="662" t="s">
        <v>2285</v>
      </c>
      <c r="C474" s="662" t="s">
        <v>2533</v>
      </c>
      <c r="D474" s="743" t="s">
        <v>3735</v>
      </c>
      <c r="E474" s="744" t="s">
        <v>2552</v>
      </c>
      <c r="F474" s="662" t="s">
        <v>2529</v>
      </c>
      <c r="G474" s="662" t="s">
        <v>2606</v>
      </c>
      <c r="H474" s="662" t="s">
        <v>602</v>
      </c>
      <c r="I474" s="662" t="s">
        <v>3054</v>
      </c>
      <c r="J474" s="662" t="s">
        <v>3055</v>
      </c>
      <c r="K474" s="662" t="s">
        <v>1689</v>
      </c>
      <c r="L474" s="663">
        <v>65.989999999999995</v>
      </c>
      <c r="M474" s="663">
        <v>989.84999999999991</v>
      </c>
      <c r="N474" s="662">
        <v>15</v>
      </c>
      <c r="O474" s="745">
        <v>2.5</v>
      </c>
      <c r="P474" s="663">
        <v>791.87999999999988</v>
      </c>
      <c r="Q474" s="678">
        <v>0.79999999999999993</v>
      </c>
      <c r="R474" s="662">
        <v>12</v>
      </c>
      <c r="S474" s="678">
        <v>0.8</v>
      </c>
      <c r="T474" s="745">
        <v>2</v>
      </c>
      <c r="U474" s="701">
        <v>0.8</v>
      </c>
    </row>
    <row r="475" spans="1:21" ht="14.4" customHeight="1" x14ac:dyDescent="0.3">
      <c r="A475" s="661">
        <v>7</v>
      </c>
      <c r="B475" s="662" t="s">
        <v>2285</v>
      </c>
      <c r="C475" s="662" t="s">
        <v>2533</v>
      </c>
      <c r="D475" s="743" t="s">
        <v>3735</v>
      </c>
      <c r="E475" s="744" t="s">
        <v>2552</v>
      </c>
      <c r="F475" s="662" t="s">
        <v>2529</v>
      </c>
      <c r="G475" s="662" t="s">
        <v>2606</v>
      </c>
      <c r="H475" s="662" t="s">
        <v>602</v>
      </c>
      <c r="I475" s="662" t="s">
        <v>3018</v>
      </c>
      <c r="J475" s="662" t="s">
        <v>2732</v>
      </c>
      <c r="K475" s="662" t="s">
        <v>901</v>
      </c>
      <c r="L475" s="663">
        <v>132</v>
      </c>
      <c r="M475" s="663">
        <v>1980</v>
      </c>
      <c r="N475" s="662">
        <v>15</v>
      </c>
      <c r="O475" s="745">
        <v>3.5</v>
      </c>
      <c r="P475" s="663">
        <v>1980</v>
      </c>
      <c r="Q475" s="678">
        <v>1</v>
      </c>
      <c r="R475" s="662">
        <v>15</v>
      </c>
      <c r="S475" s="678">
        <v>1</v>
      </c>
      <c r="T475" s="745">
        <v>3.5</v>
      </c>
      <c r="U475" s="701">
        <v>1</v>
      </c>
    </row>
    <row r="476" spans="1:21" ht="14.4" customHeight="1" x14ac:dyDescent="0.3">
      <c r="A476" s="661">
        <v>7</v>
      </c>
      <c r="B476" s="662" t="s">
        <v>2285</v>
      </c>
      <c r="C476" s="662" t="s">
        <v>2533</v>
      </c>
      <c r="D476" s="743" t="s">
        <v>3735</v>
      </c>
      <c r="E476" s="744" t="s">
        <v>2552</v>
      </c>
      <c r="F476" s="662" t="s">
        <v>2529</v>
      </c>
      <c r="G476" s="662" t="s">
        <v>2606</v>
      </c>
      <c r="H476" s="662" t="s">
        <v>523</v>
      </c>
      <c r="I476" s="662" t="s">
        <v>2607</v>
      </c>
      <c r="J476" s="662" t="s">
        <v>2608</v>
      </c>
      <c r="K476" s="662" t="s">
        <v>2609</v>
      </c>
      <c r="L476" s="663">
        <v>123.2</v>
      </c>
      <c r="M476" s="663">
        <v>369.6</v>
      </c>
      <c r="N476" s="662">
        <v>3</v>
      </c>
      <c r="O476" s="745">
        <v>0.5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7</v>
      </c>
      <c r="B477" s="662" t="s">
        <v>2285</v>
      </c>
      <c r="C477" s="662" t="s">
        <v>2533</v>
      </c>
      <c r="D477" s="743" t="s">
        <v>3735</v>
      </c>
      <c r="E477" s="744" t="s">
        <v>2552</v>
      </c>
      <c r="F477" s="662" t="s">
        <v>2529</v>
      </c>
      <c r="G477" s="662" t="s">
        <v>3430</v>
      </c>
      <c r="H477" s="662" t="s">
        <v>523</v>
      </c>
      <c r="I477" s="662" t="s">
        <v>691</v>
      </c>
      <c r="J477" s="662" t="s">
        <v>3431</v>
      </c>
      <c r="K477" s="662" t="s">
        <v>3432</v>
      </c>
      <c r="L477" s="663">
        <v>18.809999999999999</v>
      </c>
      <c r="M477" s="663">
        <v>18.809999999999999</v>
      </c>
      <c r="N477" s="662">
        <v>1</v>
      </c>
      <c r="O477" s="745">
        <v>1</v>
      </c>
      <c r="P477" s="663">
        <v>18.809999999999999</v>
      </c>
      <c r="Q477" s="678">
        <v>1</v>
      </c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7</v>
      </c>
      <c r="B478" s="662" t="s">
        <v>2285</v>
      </c>
      <c r="C478" s="662" t="s">
        <v>2533</v>
      </c>
      <c r="D478" s="743" t="s">
        <v>3735</v>
      </c>
      <c r="E478" s="744" t="s">
        <v>2552</v>
      </c>
      <c r="F478" s="662" t="s">
        <v>2529</v>
      </c>
      <c r="G478" s="662" t="s">
        <v>2708</v>
      </c>
      <c r="H478" s="662" t="s">
        <v>523</v>
      </c>
      <c r="I478" s="662" t="s">
        <v>3433</v>
      </c>
      <c r="J478" s="662" t="s">
        <v>3434</v>
      </c>
      <c r="K478" s="662" t="s">
        <v>3435</v>
      </c>
      <c r="L478" s="663">
        <v>140.94999999999999</v>
      </c>
      <c r="M478" s="663">
        <v>281.89999999999998</v>
      </c>
      <c r="N478" s="662">
        <v>2</v>
      </c>
      <c r="O478" s="745">
        <v>1</v>
      </c>
      <c r="P478" s="663">
        <v>281.89999999999998</v>
      </c>
      <c r="Q478" s="678">
        <v>1</v>
      </c>
      <c r="R478" s="662">
        <v>2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7</v>
      </c>
      <c r="B479" s="662" t="s">
        <v>2285</v>
      </c>
      <c r="C479" s="662" t="s">
        <v>2533</v>
      </c>
      <c r="D479" s="743" t="s">
        <v>3735</v>
      </c>
      <c r="E479" s="744" t="s">
        <v>2552</v>
      </c>
      <c r="F479" s="662" t="s">
        <v>2529</v>
      </c>
      <c r="G479" s="662" t="s">
        <v>2708</v>
      </c>
      <c r="H479" s="662" t="s">
        <v>523</v>
      </c>
      <c r="I479" s="662" t="s">
        <v>2709</v>
      </c>
      <c r="J479" s="662" t="s">
        <v>2710</v>
      </c>
      <c r="K479" s="662" t="s">
        <v>2711</v>
      </c>
      <c r="L479" s="663">
        <v>0</v>
      </c>
      <c r="M479" s="663">
        <v>0</v>
      </c>
      <c r="N479" s="662">
        <v>3</v>
      </c>
      <c r="O479" s="745">
        <v>1</v>
      </c>
      <c r="P479" s="663">
        <v>0</v>
      </c>
      <c r="Q479" s="678"/>
      <c r="R479" s="662">
        <v>3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7</v>
      </c>
      <c r="B480" s="662" t="s">
        <v>2285</v>
      </c>
      <c r="C480" s="662" t="s">
        <v>2533</v>
      </c>
      <c r="D480" s="743" t="s">
        <v>3735</v>
      </c>
      <c r="E480" s="744" t="s">
        <v>2552</v>
      </c>
      <c r="F480" s="662" t="s">
        <v>2529</v>
      </c>
      <c r="G480" s="662" t="s">
        <v>2708</v>
      </c>
      <c r="H480" s="662" t="s">
        <v>523</v>
      </c>
      <c r="I480" s="662" t="s">
        <v>3436</v>
      </c>
      <c r="J480" s="662" t="s">
        <v>3434</v>
      </c>
      <c r="K480" s="662" t="s">
        <v>3437</v>
      </c>
      <c r="L480" s="663">
        <v>0</v>
      </c>
      <c r="M480" s="663">
        <v>0</v>
      </c>
      <c r="N480" s="662">
        <v>4</v>
      </c>
      <c r="O480" s="745">
        <v>1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7</v>
      </c>
      <c r="B481" s="662" t="s">
        <v>2285</v>
      </c>
      <c r="C481" s="662" t="s">
        <v>2533</v>
      </c>
      <c r="D481" s="743" t="s">
        <v>3735</v>
      </c>
      <c r="E481" s="744" t="s">
        <v>2552</v>
      </c>
      <c r="F481" s="662" t="s">
        <v>2529</v>
      </c>
      <c r="G481" s="662" t="s">
        <v>2708</v>
      </c>
      <c r="H481" s="662" t="s">
        <v>523</v>
      </c>
      <c r="I481" s="662" t="s">
        <v>2712</v>
      </c>
      <c r="J481" s="662" t="s">
        <v>2710</v>
      </c>
      <c r="K481" s="662" t="s">
        <v>2713</v>
      </c>
      <c r="L481" s="663">
        <v>281.88</v>
      </c>
      <c r="M481" s="663">
        <v>1691.28</v>
      </c>
      <c r="N481" s="662">
        <v>6</v>
      </c>
      <c r="O481" s="745">
        <v>1.5</v>
      </c>
      <c r="P481" s="663">
        <v>845.64</v>
      </c>
      <c r="Q481" s="678">
        <v>0.5</v>
      </c>
      <c r="R481" s="662">
        <v>3</v>
      </c>
      <c r="S481" s="678">
        <v>0.5</v>
      </c>
      <c r="T481" s="745">
        <v>1</v>
      </c>
      <c r="U481" s="701">
        <v>0.66666666666666663</v>
      </c>
    </row>
    <row r="482" spans="1:21" ht="14.4" customHeight="1" x14ac:dyDescent="0.3">
      <c r="A482" s="661">
        <v>7</v>
      </c>
      <c r="B482" s="662" t="s">
        <v>2285</v>
      </c>
      <c r="C482" s="662" t="s">
        <v>2533</v>
      </c>
      <c r="D482" s="743" t="s">
        <v>3735</v>
      </c>
      <c r="E482" s="744" t="s">
        <v>2552</v>
      </c>
      <c r="F482" s="662" t="s">
        <v>2529</v>
      </c>
      <c r="G482" s="662" t="s">
        <v>2610</v>
      </c>
      <c r="H482" s="662" t="s">
        <v>523</v>
      </c>
      <c r="I482" s="662" t="s">
        <v>2611</v>
      </c>
      <c r="J482" s="662" t="s">
        <v>2612</v>
      </c>
      <c r="K482" s="662" t="s">
        <v>2613</v>
      </c>
      <c r="L482" s="663">
        <v>24.68</v>
      </c>
      <c r="M482" s="663">
        <v>913.15999999999985</v>
      </c>
      <c r="N482" s="662">
        <v>37</v>
      </c>
      <c r="O482" s="745">
        <v>6.5</v>
      </c>
      <c r="P482" s="663">
        <v>468.91999999999996</v>
      </c>
      <c r="Q482" s="678">
        <v>0.5135135135135136</v>
      </c>
      <c r="R482" s="662">
        <v>19</v>
      </c>
      <c r="S482" s="678">
        <v>0.51351351351351349</v>
      </c>
      <c r="T482" s="745">
        <v>4.5</v>
      </c>
      <c r="U482" s="701">
        <v>0.69230769230769229</v>
      </c>
    </row>
    <row r="483" spans="1:21" ht="14.4" customHeight="1" x14ac:dyDescent="0.3">
      <c r="A483" s="661">
        <v>7</v>
      </c>
      <c r="B483" s="662" t="s">
        <v>2285</v>
      </c>
      <c r="C483" s="662" t="s">
        <v>2533</v>
      </c>
      <c r="D483" s="743" t="s">
        <v>3735</v>
      </c>
      <c r="E483" s="744" t="s">
        <v>2552</v>
      </c>
      <c r="F483" s="662" t="s">
        <v>2529</v>
      </c>
      <c r="G483" s="662" t="s">
        <v>2610</v>
      </c>
      <c r="H483" s="662" t="s">
        <v>523</v>
      </c>
      <c r="I483" s="662" t="s">
        <v>3206</v>
      </c>
      <c r="J483" s="662" t="s">
        <v>3207</v>
      </c>
      <c r="K483" s="662" t="s">
        <v>3208</v>
      </c>
      <c r="L483" s="663">
        <v>74.06</v>
      </c>
      <c r="M483" s="663">
        <v>592.48</v>
      </c>
      <c r="N483" s="662">
        <v>8</v>
      </c>
      <c r="O483" s="745">
        <v>1.5</v>
      </c>
      <c r="P483" s="663">
        <v>370.3</v>
      </c>
      <c r="Q483" s="678">
        <v>0.625</v>
      </c>
      <c r="R483" s="662">
        <v>5</v>
      </c>
      <c r="S483" s="678">
        <v>0.625</v>
      </c>
      <c r="T483" s="745">
        <v>1</v>
      </c>
      <c r="U483" s="701">
        <v>0.66666666666666663</v>
      </c>
    </row>
    <row r="484" spans="1:21" ht="14.4" customHeight="1" x14ac:dyDescent="0.3">
      <c r="A484" s="661">
        <v>7</v>
      </c>
      <c r="B484" s="662" t="s">
        <v>2285</v>
      </c>
      <c r="C484" s="662" t="s">
        <v>2533</v>
      </c>
      <c r="D484" s="743" t="s">
        <v>3735</v>
      </c>
      <c r="E484" s="744" t="s">
        <v>2552</v>
      </c>
      <c r="F484" s="662" t="s">
        <v>2529</v>
      </c>
      <c r="G484" s="662" t="s">
        <v>3438</v>
      </c>
      <c r="H484" s="662" t="s">
        <v>523</v>
      </c>
      <c r="I484" s="662" t="s">
        <v>3439</v>
      </c>
      <c r="J484" s="662" t="s">
        <v>3440</v>
      </c>
      <c r="K484" s="662" t="s">
        <v>3441</v>
      </c>
      <c r="L484" s="663">
        <v>15.46</v>
      </c>
      <c r="M484" s="663">
        <v>30.92</v>
      </c>
      <c r="N484" s="662">
        <v>2</v>
      </c>
      <c r="O484" s="745">
        <v>0.5</v>
      </c>
      <c r="P484" s="663">
        <v>30.92</v>
      </c>
      <c r="Q484" s="678">
        <v>1</v>
      </c>
      <c r="R484" s="662">
        <v>2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7</v>
      </c>
      <c r="B485" s="662" t="s">
        <v>2285</v>
      </c>
      <c r="C485" s="662" t="s">
        <v>2533</v>
      </c>
      <c r="D485" s="743" t="s">
        <v>3735</v>
      </c>
      <c r="E485" s="744" t="s">
        <v>2552</v>
      </c>
      <c r="F485" s="662" t="s">
        <v>2529</v>
      </c>
      <c r="G485" s="662" t="s">
        <v>3061</v>
      </c>
      <c r="H485" s="662" t="s">
        <v>523</v>
      </c>
      <c r="I485" s="662" t="s">
        <v>3062</v>
      </c>
      <c r="J485" s="662" t="s">
        <v>3063</v>
      </c>
      <c r="K485" s="662" t="s">
        <v>3064</v>
      </c>
      <c r="L485" s="663">
        <v>232.68</v>
      </c>
      <c r="M485" s="663">
        <v>6049.6799999999994</v>
      </c>
      <c r="N485" s="662">
        <v>26</v>
      </c>
      <c r="O485" s="745">
        <v>7</v>
      </c>
      <c r="P485" s="663">
        <v>4653.5999999999995</v>
      </c>
      <c r="Q485" s="678">
        <v>0.76923076923076927</v>
      </c>
      <c r="R485" s="662">
        <v>20</v>
      </c>
      <c r="S485" s="678">
        <v>0.76923076923076927</v>
      </c>
      <c r="T485" s="745">
        <v>6</v>
      </c>
      <c r="U485" s="701">
        <v>0.8571428571428571</v>
      </c>
    </row>
    <row r="486" spans="1:21" ht="14.4" customHeight="1" x14ac:dyDescent="0.3">
      <c r="A486" s="661">
        <v>7</v>
      </c>
      <c r="B486" s="662" t="s">
        <v>2285</v>
      </c>
      <c r="C486" s="662" t="s">
        <v>2533</v>
      </c>
      <c r="D486" s="743" t="s">
        <v>3735</v>
      </c>
      <c r="E486" s="744" t="s">
        <v>2552</v>
      </c>
      <c r="F486" s="662" t="s">
        <v>2529</v>
      </c>
      <c r="G486" s="662" t="s">
        <v>3061</v>
      </c>
      <c r="H486" s="662" t="s">
        <v>523</v>
      </c>
      <c r="I486" s="662" t="s">
        <v>3065</v>
      </c>
      <c r="J486" s="662" t="s">
        <v>3066</v>
      </c>
      <c r="K486" s="662" t="s">
        <v>3067</v>
      </c>
      <c r="L486" s="663">
        <v>969.48</v>
      </c>
      <c r="M486" s="663">
        <v>5816.88</v>
      </c>
      <c r="N486" s="662">
        <v>6</v>
      </c>
      <c r="O486" s="745">
        <v>1</v>
      </c>
      <c r="P486" s="663">
        <v>5816.88</v>
      </c>
      <c r="Q486" s="678">
        <v>1</v>
      </c>
      <c r="R486" s="662">
        <v>6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7</v>
      </c>
      <c r="B487" s="662" t="s">
        <v>2285</v>
      </c>
      <c r="C487" s="662" t="s">
        <v>2533</v>
      </c>
      <c r="D487" s="743" t="s">
        <v>3735</v>
      </c>
      <c r="E487" s="744" t="s">
        <v>2552</v>
      </c>
      <c r="F487" s="662" t="s">
        <v>2529</v>
      </c>
      <c r="G487" s="662" t="s">
        <v>3061</v>
      </c>
      <c r="H487" s="662" t="s">
        <v>523</v>
      </c>
      <c r="I487" s="662" t="s">
        <v>3307</v>
      </c>
      <c r="J487" s="662" t="s">
        <v>3308</v>
      </c>
      <c r="K487" s="662" t="s">
        <v>3309</v>
      </c>
      <c r="L487" s="663">
        <v>5322.08</v>
      </c>
      <c r="M487" s="663">
        <v>10644.16</v>
      </c>
      <c r="N487" s="662">
        <v>2</v>
      </c>
      <c r="O487" s="745">
        <v>1</v>
      </c>
      <c r="P487" s="663">
        <v>10644.16</v>
      </c>
      <c r="Q487" s="678">
        <v>1</v>
      </c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7</v>
      </c>
      <c r="B488" s="662" t="s">
        <v>2285</v>
      </c>
      <c r="C488" s="662" t="s">
        <v>2533</v>
      </c>
      <c r="D488" s="743" t="s">
        <v>3735</v>
      </c>
      <c r="E488" s="744" t="s">
        <v>2552</v>
      </c>
      <c r="F488" s="662" t="s">
        <v>2529</v>
      </c>
      <c r="G488" s="662" t="s">
        <v>3061</v>
      </c>
      <c r="H488" s="662" t="s">
        <v>523</v>
      </c>
      <c r="I488" s="662" t="s">
        <v>3442</v>
      </c>
      <c r="J488" s="662" t="s">
        <v>3443</v>
      </c>
      <c r="K488" s="662" t="s">
        <v>3444</v>
      </c>
      <c r="L488" s="663">
        <v>0</v>
      </c>
      <c r="M488" s="663">
        <v>0</v>
      </c>
      <c r="N488" s="662">
        <v>6</v>
      </c>
      <c r="O488" s="745">
        <v>1</v>
      </c>
      <c r="P488" s="663">
        <v>0</v>
      </c>
      <c r="Q488" s="678"/>
      <c r="R488" s="662">
        <v>6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7</v>
      </c>
      <c r="B489" s="662" t="s">
        <v>2285</v>
      </c>
      <c r="C489" s="662" t="s">
        <v>2533</v>
      </c>
      <c r="D489" s="743" t="s">
        <v>3735</v>
      </c>
      <c r="E489" s="744" t="s">
        <v>2552</v>
      </c>
      <c r="F489" s="662" t="s">
        <v>2529</v>
      </c>
      <c r="G489" s="662" t="s">
        <v>3061</v>
      </c>
      <c r="H489" s="662" t="s">
        <v>523</v>
      </c>
      <c r="I489" s="662" t="s">
        <v>3310</v>
      </c>
      <c r="J489" s="662" t="s">
        <v>3311</v>
      </c>
      <c r="K489" s="662" t="s">
        <v>3312</v>
      </c>
      <c r="L489" s="663">
        <v>1938.97</v>
      </c>
      <c r="M489" s="663">
        <v>15511.76</v>
      </c>
      <c r="N489" s="662">
        <v>8</v>
      </c>
      <c r="O489" s="745">
        <v>2</v>
      </c>
      <c r="P489" s="663">
        <v>15511.76</v>
      </c>
      <c r="Q489" s="678">
        <v>1</v>
      </c>
      <c r="R489" s="662">
        <v>8</v>
      </c>
      <c r="S489" s="678">
        <v>1</v>
      </c>
      <c r="T489" s="745">
        <v>2</v>
      </c>
      <c r="U489" s="701">
        <v>1</v>
      </c>
    </row>
    <row r="490" spans="1:21" ht="14.4" customHeight="1" x14ac:dyDescent="0.3">
      <c r="A490" s="661">
        <v>7</v>
      </c>
      <c r="B490" s="662" t="s">
        <v>2285</v>
      </c>
      <c r="C490" s="662" t="s">
        <v>2533</v>
      </c>
      <c r="D490" s="743" t="s">
        <v>3735</v>
      </c>
      <c r="E490" s="744" t="s">
        <v>2552</v>
      </c>
      <c r="F490" s="662" t="s">
        <v>2529</v>
      </c>
      <c r="G490" s="662" t="s">
        <v>3061</v>
      </c>
      <c r="H490" s="662" t="s">
        <v>523</v>
      </c>
      <c r="I490" s="662" t="s">
        <v>3068</v>
      </c>
      <c r="J490" s="662" t="s">
        <v>3069</v>
      </c>
      <c r="K490" s="662" t="s">
        <v>3070</v>
      </c>
      <c r="L490" s="663">
        <v>1454.23</v>
      </c>
      <c r="M490" s="663">
        <v>36355.750000000007</v>
      </c>
      <c r="N490" s="662">
        <v>25</v>
      </c>
      <c r="O490" s="745">
        <v>6</v>
      </c>
      <c r="P490" s="663">
        <v>33447.290000000008</v>
      </c>
      <c r="Q490" s="678">
        <v>0.92</v>
      </c>
      <c r="R490" s="662">
        <v>23</v>
      </c>
      <c r="S490" s="678">
        <v>0.92</v>
      </c>
      <c r="T490" s="745">
        <v>5</v>
      </c>
      <c r="U490" s="701">
        <v>0.83333333333333337</v>
      </c>
    </row>
    <row r="491" spans="1:21" ht="14.4" customHeight="1" x14ac:dyDescent="0.3">
      <c r="A491" s="661">
        <v>7</v>
      </c>
      <c r="B491" s="662" t="s">
        <v>2285</v>
      </c>
      <c r="C491" s="662" t="s">
        <v>2533</v>
      </c>
      <c r="D491" s="743" t="s">
        <v>3735</v>
      </c>
      <c r="E491" s="744" t="s">
        <v>2552</v>
      </c>
      <c r="F491" s="662" t="s">
        <v>2529</v>
      </c>
      <c r="G491" s="662" t="s">
        <v>3061</v>
      </c>
      <c r="H491" s="662" t="s">
        <v>523</v>
      </c>
      <c r="I491" s="662" t="s">
        <v>3071</v>
      </c>
      <c r="J491" s="662" t="s">
        <v>3072</v>
      </c>
      <c r="K491" s="662" t="s">
        <v>3073</v>
      </c>
      <c r="L491" s="663">
        <v>484.75</v>
      </c>
      <c r="M491" s="663">
        <v>15996.75</v>
      </c>
      <c r="N491" s="662">
        <v>33</v>
      </c>
      <c r="O491" s="745">
        <v>7</v>
      </c>
      <c r="P491" s="663">
        <v>9210.25</v>
      </c>
      <c r="Q491" s="678">
        <v>0.5757575757575758</v>
      </c>
      <c r="R491" s="662">
        <v>19</v>
      </c>
      <c r="S491" s="678">
        <v>0.5757575757575758</v>
      </c>
      <c r="T491" s="745">
        <v>4</v>
      </c>
      <c r="U491" s="701">
        <v>0.5714285714285714</v>
      </c>
    </row>
    <row r="492" spans="1:21" ht="14.4" customHeight="1" x14ac:dyDescent="0.3">
      <c r="A492" s="661">
        <v>7</v>
      </c>
      <c r="B492" s="662" t="s">
        <v>2285</v>
      </c>
      <c r="C492" s="662" t="s">
        <v>2533</v>
      </c>
      <c r="D492" s="743" t="s">
        <v>3735</v>
      </c>
      <c r="E492" s="744" t="s">
        <v>2552</v>
      </c>
      <c r="F492" s="662" t="s">
        <v>2529</v>
      </c>
      <c r="G492" s="662" t="s">
        <v>3061</v>
      </c>
      <c r="H492" s="662" t="s">
        <v>523</v>
      </c>
      <c r="I492" s="662" t="s">
        <v>3074</v>
      </c>
      <c r="J492" s="662" t="s">
        <v>3075</v>
      </c>
      <c r="K492" s="662" t="s">
        <v>3076</v>
      </c>
      <c r="L492" s="663">
        <v>969.48</v>
      </c>
      <c r="M492" s="663">
        <v>38779.199999999997</v>
      </c>
      <c r="N492" s="662">
        <v>40</v>
      </c>
      <c r="O492" s="745">
        <v>10</v>
      </c>
      <c r="P492" s="663">
        <v>13572.72</v>
      </c>
      <c r="Q492" s="678">
        <v>0.35000000000000003</v>
      </c>
      <c r="R492" s="662">
        <v>14</v>
      </c>
      <c r="S492" s="678">
        <v>0.35</v>
      </c>
      <c r="T492" s="745">
        <v>5</v>
      </c>
      <c r="U492" s="701">
        <v>0.5</v>
      </c>
    </row>
    <row r="493" spans="1:21" ht="14.4" customHeight="1" x14ac:dyDescent="0.3">
      <c r="A493" s="661">
        <v>7</v>
      </c>
      <c r="B493" s="662" t="s">
        <v>2285</v>
      </c>
      <c r="C493" s="662" t="s">
        <v>2533</v>
      </c>
      <c r="D493" s="743" t="s">
        <v>3735</v>
      </c>
      <c r="E493" s="744" t="s">
        <v>2552</v>
      </c>
      <c r="F493" s="662" t="s">
        <v>2529</v>
      </c>
      <c r="G493" s="662" t="s">
        <v>3061</v>
      </c>
      <c r="H493" s="662" t="s">
        <v>523</v>
      </c>
      <c r="I493" s="662" t="s">
        <v>3316</v>
      </c>
      <c r="J493" s="662" t="s">
        <v>3317</v>
      </c>
      <c r="K493" s="662" t="s">
        <v>3315</v>
      </c>
      <c r="L493" s="663">
        <v>969.48</v>
      </c>
      <c r="M493" s="663">
        <v>11633.76</v>
      </c>
      <c r="N493" s="662">
        <v>12</v>
      </c>
      <c r="O493" s="745">
        <v>2</v>
      </c>
      <c r="P493" s="663">
        <v>11633.76</v>
      </c>
      <c r="Q493" s="678">
        <v>1</v>
      </c>
      <c r="R493" s="662">
        <v>12</v>
      </c>
      <c r="S493" s="678">
        <v>1</v>
      </c>
      <c r="T493" s="745">
        <v>2</v>
      </c>
      <c r="U493" s="701">
        <v>1</v>
      </c>
    </row>
    <row r="494" spans="1:21" ht="14.4" customHeight="1" x14ac:dyDescent="0.3">
      <c r="A494" s="661">
        <v>7</v>
      </c>
      <c r="B494" s="662" t="s">
        <v>2285</v>
      </c>
      <c r="C494" s="662" t="s">
        <v>2533</v>
      </c>
      <c r="D494" s="743" t="s">
        <v>3735</v>
      </c>
      <c r="E494" s="744" t="s">
        <v>2552</v>
      </c>
      <c r="F494" s="662" t="s">
        <v>2529</v>
      </c>
      <c r="G494" s="662" t="s">
        <v>3061</v>
      </c>
      <c r="H494" s="662" t="s">
        <v>523</v>
      </c>
      <c r="I494" s="662" t="s">
        <v>3445</v>
      </c>
      <c r="J494" s="662" t="s">
        <v>3317</v>
      </c>
      <c r="K494" s="662" t="s">
        <v>3444</v>
      </c>
      <c r="L494" s="663">
        <v>0</v>
      </c>
      <c r="M494" s="663">
        <v>0</v>
      </c>
      <c r="N494" s="662">
        <v>6</v>
      </c>
      <c r="O494" s="745">
        <v>1</v>
      </c>
      <c r="P494" s="663">
        <v>0</v>
      </c>
      <c r="Q494" s="678"/>
      <c r="R494" s="662">
        <v>6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7</v>
      </c>
      <c r="B495" s="662" t="s">
        <v>2285</v>
      </c>
      <c r="C495" s="662" t="s">
        <v>2533</v>
      </c>
      <c r="D495" s="743" t="s">
        <v>3735</v>
      </c>
      <c r="E495" s="744" t="s">
        <v>2552</v>
      </c>
      <c r="F495" s="662" t="s">
        <v>2529</v>
      </c>
      <c r="G495" s="662" t="s">
        <v>3061</v>
      </c>
      <c r="H495" s="662" t="s">
        <v>523</v>
      </c>
      <c r="I495" s="662" t="s">
        <v>3446</v>
      </c>
      <c r="J495" s="662" t="s">
        <v>3447</v>
      </c>
      <c r="K495" s="662" t="s">
        <v>3448</v>
      </c>
      <c r="L495" s="663">
        <v>1938.97</v>
      </c>
      <c r="M495" s="663">
        <v>11633.82</v>
      </c>
      <c r="N495" s="662">
        <v>6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7</v>
      </c>
      <c r="B496" s="662" t="s">
        <v>2285</v>
      </c>
      <c r="C496" s="662" t="s">
        <v>2533</v>
      </c>
      <c r="D496" s="743" t="s">
        <v>3735</v>
      </c>
      <c r="E496" s="744" t="s">
        <v>2552</v>
      </c>
      <c r="F496" s="662" t="s">
        <v>2529</v>
      </c>
      <c r="G496" s="662" t="s">
        <v>3061</v>
      </c>
      <c r="H496" s="662" t="s">
        <v>523</v>
      </c>
      <c r="I496" s="662" t="s">
        <v>3318</v>
      </c>
      <c r="J496" s="662" t="s">
        <v>3319</v>
      </c>
      <c r="K496" s="662" t="s">
        <v>3320</v>
      </c>
      <c r="L496" s="663">
        <v>7096.12</v>
      </c>
      <c r="M496" s="663">
        <v>14192.24</v>
      </c>
      <c r="N496" s="662">
        <v>2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7</v>
      </c>
      <c r="B497" s="662" t="s">
        <v>2285</v>
      </c>
      <c r="C497" s="662" t="s">
        <v>2533</v>
      </c>
      <c r="D497" s="743" t="s">
        <v>3735</v>
      </c>
      <c r="E497" s="744" t="s">
        <v>2552</v>
      </c>
      <c r="F497" s="662" t="s">
        <v>2529</v>
      </c>
      <c r="G497" s="662" t="s">
        <v>3019</v>
      </c>
      <c r="H497" s="662" t="s">
        <v>523</v>
      </c>
      <c r="I497" s="662" t="s">
        <v>3321</v>
      </c>
      <c r="J497" s="662" t="s">
        <v>3322</v>
      </c>
      <c r="K497" s="662" t="s">
        <v>3021</v>
      </c>
      <c r="L497" s="663">
        <v>848.49</v>
      </c>
      <c r="M497" s="663">
        <v>2545.4700000000003</v>
      </c>
      <c r="N497" s="662">
        <v>3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7</v>
      </c>
      <c r="B498" s="662" t="s">
        <v>2285</v>
      </c>
      <c r="C498" s="662" t="s">
        <v>2533</v>
      </c>
      <c r="D498" s="743" t="s">
        <v>3735</v>
      </c>
      <c r="E498" s="744" t="s">
        <v>2552</v>
      </c>
      <c r="F498" s="662" t="s">
        <v>2529</v>
      </c>
      <c r="G498" s="662" t="s">
        <v>3019</v>
      </c>
      <c r="H498" s="662" t="s">
        <v>523</v>
      </c>
      <c r="I498" s="662" t="s">
        <v>3449</v>
      </c>
      <c r="J498" s="662" t="s">
        <v>3450</v>
      </c>
      <c r="K498" s="662" t="s">
        <v>3021</v>
      </c>
      <c r="L498" s="663">
        <v>848.49</v>
      </c>
      <c r="M498" s="663">
        <v>2545.4700000000003</v>
      </c>
      <c r="N498" s="662">
        <v>3</v>
      </c>
      <c r="O498" s="745">
        <v>0.5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7</v>
      </c>
      <c r="B499" s="662" t="s">
        <v>2285</v>
      </c>
      <c r="C499" s="662" t="s">
        <v>2533</v>
      </c>
      <c r="D499" s="743" t="s">
        <v>3735</v>
      </c>
      <c r="E499" s="744" t="s">
        <v>2552</v>
      </c>
      <c r="F499" s="662" t="s">
        <v>2529</v>
      </c>
      <c r="G499" s="662" t="s">
        <v>3019</v>
      </c>
      <c r="H499" s="662" t="s">
        <v>523</v>
      </c>
      <c r="I499" s="662" t="s">
        <v>3451</v>
      </c>
      <c r="J499" s="662" t="s">
        <v>3452</v>
      </c>
      <c r="K499" s="662" t="s">
        <v>3021</v>
      </c>
      <c r="L499" s="663">
        <v>848.49</v>
      </c>
      <c r="M499" s="663">
        <v>3393.96</v>
      </c>
      <c r="N499" s="662">
        <v>4</v>
      </c>
      <c r="O499" s="745">
        <v>1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7</v>
      </c>
      <c r="B500" s="662" t="s">
        <v>2285</v>
      </c>
      <c r="C500" s="662" t="s">
        <v>2533</v>
      </c>
      <c r="D500" s="743" t="s">
        <v>3735</v>
      </c>
      <c r="E500" s="744" t="s">
        <v>2552</v>
      </c>
      <c r="F500" s="662" t="s">
        <v>2529</v>
      </c>
      <c r="G500" s="662" t="s">
        <v>3019</v>
      </c>
      <c r="H500" s="662" t="s">
        <v>602</v>
      </c>
      <c r="I500" s="662" t="s">
        <v>3080</v>
      </c>
      <c r="J500" s="662" t="s">
        <v>2483</v>
      </c>
      <c r="K500" s="662" t="s">
        <v>3081</v>
      </c>
      <c r="L500" s="663">
        <v>537.12</v>
      </c>
      <c r="M500" s="663">
        <v>8593.9200000000019</v>
      </c>
      <c r="N500" s="662">
        <v>16</v>
      </c>
      <c r="O500" s="745">
        <v>5</v>
      </c>
      <c r="P500" s="663">
        <v>5371.2000000000007</v>
      </c>
      <c r="Q500" s="678">
        <v>0.625</v>
      </c>
      <c r="R500" s="662">
        <v>10</v>
      </c>
      <c r="S500" s="678">
        <v>0.625</v>
      </c>
      <c r="T500" s="745">
        <v>3.5</v>
      </c>
      <c r="U500" s="701">
        <v>0.7</v>
      </c>
    </row>
    <row r="501" spans="1:21" ht="14.4" customHeight="1" x14ac:dyDescent="0.3">
      <c r="A501" s="661">
        <v>7</v>
      </c>
      <c r="B501" s="662" t="s">
        <v>2285</v>
      </c>
      <c r="C501" s="662" t="s">
        <v>2533</v>
      </c>
      <c r="D501" s="743" t="s">
        <v>3735</v>
      </c>
      <c r="E501" s="744" t="s">
        <v>2552</v>
      </c>
      <c r="F501" s="662" t="s">
        <v>2529</v>
      </c>
      <c r="G501" s="662" t="s">
        <v>3019</v>
      </c>
      <c r="H501" s="662" t="s">
        <v>602</v>
      </c>
      <c r="I501" s="662" t="s">
        <v>3020</v>
      </c>
      <c r="J501" s="662" t="s">
        <v>2485</v>
      </c>
      <c r="K501" s="662" t="s">
        <v>3021</v>
      </c>
      <c r="L501" s="663">
        <v>848.49</v>
      </c>
      <c r="M501" s="663">
        <v>79758.060000000027</v>
      </c>
      <c r="N501" s="662">
        <v>94</v>
      </c>
      <c r="O501" s="745">
        <v>24</v>
      </c>
      <c r="P501" s="663">
        <v>55151.85000000002</v>
      </c>
      <c r="Q501" s="678">
        <v>0.69148936170212771</v>
      </c>
      <c r="R501" s="662">
        <v>65</v>
      </c>
      <c r="S501" s="678">
        <v>0.69148936170212771</v>
      </c>
      <c r="T501" s="745">
        <v>16.5</v>
      </c>
      <c r="U501" s="701">
        <v>0.6875</v>
      </c>
    </row>
    <row r="502" spans="1:21" ht="14.4" customHeight="1" x14ac:dyDescent="0.3">
      <c r="A502" s="661">
        <v>7</v>
      </c>
      <c r="B502" s="662" t="s">
        <v>2285</v>
      </c>
      <c r="C502" s="662" t="s">
        <v>2533</v>
      </c>
      <c r="D502" s="743" t="s">
        <v>3735</v>
      </c>
      <c r="E502" s="744" t="s">
        <v>2552</v>
      </c>
      <c r="F502" s="662" t="s">
        <v>2529</v>
      </c>
      <c r="G502" s="662" t="s">
        <v>3019</v>
      </c>
      <c r="H502" s="662" t="s">
        <v>602</v>
      </c>
      <c r="I502" s="662" t="s">
        <v>3453</v>
      </c>
      <c r="J502" s="662" t="s">
        <v>3454</v>
      </c>
      <c r="K502" s="662" t="s">
        <v>3455</v>
      </c>
      <c r="L502" s="663">
        <v>478.07</v>
      </c>
      <c r="M502" s="663">
        <v>2868.42</v>
      </c>
      <c r="N502" s="662">
        <v>6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7</v>
      </c>
      <c r="B503" s="662" t="s">
        <v>2285</v>
      </c>
      <c r="C503" s="662" t="s">
        <v>2533</v>
      </c>
      <c r="D503" s="743" t="s">
        <v>3735</v>
      </c>
      <c r="E503" s="744" t="s">
        <v>2552</v>
      </c>
      <c r="F503" s="662" t="s">
        <v>2529</v>
      </c>
      <c r="G503" s="662" t="s">
        <v>3086</v>
      </c>
      <c r="H503" s="662" t="s">
        <v>523</v>
      </c>
      <c r="I503" s="662" t="s">
        <v>3220</v>
      </c>
      <c r="J503" s="662" t="s">
        <v>3221</v>
      </c>
      <c r="K503" s="662" t="s">
        <v>3222</v>
      </c>
      <c r="L503" s="663">
        <v>1677.3</v>
      </c>
      <c r="M503" s="663">
        <v>10063.799999999999</v>
      </c>
      <c r="N503" s="662">
        <v>6</v>
      </c>
      <c r="O503" s="745">
        <v>2</v>
      </c>
      <c r="P503" s="663">
        <v>10063.799999999999</v>
      </c>
      <c r="Q503" s="678">
        <v>1</v>
      </c>
      <c r="R503" s="662">
        <v>6</v>
      </c>
      <c r="S503" s="678">
        <v>1</v>
      </c>
      <c r="T503" s="745">
        <v>2</v>
      </c>
      <c r="U503" s="701">
        <v>1</v>
      </c>
    </row>
    <row r="504" spans="1:21" ht="14.4" customHeight="1" x14ac:dyDescent="0.3">
      <c r="A504" s="661">
        <v>7</v>
      </c>
      <c r="B504" s="662" t="s">
        <v>2285</v>
      </c>
      <c r="C504" s="662" t="s">
        <v>2533</v>
      </c>
      <c r="D504" s="743" t="s">
        <v>3735</v>
      </c>
      <c r="E504" s="744" t="s">
        <v>2552</v>
      </c>
      <c r="F504" s="662" t="s">
        <v>2529</v>
      </c>
      <c r="G504" s="662" t="s">
        <v>3086</v>
      </c>
      <c r="H504" s="662" t="s">
        <v>523</v>
      </c>
      <c r="I504" s="662" t="s">
        <v>3323</v>
      </c>
      <c r="J504" s="662" t="s">
        <v>3088</v>
      </c>
      <c r="K504" s="662" t="s">
        <v>3324</v>
      </c>
      <c r="L504" s="663">
        <v>1677.3</v>
      </c>
      <c r="M504" s="663">
        <v>23482.199999999997</v>
      </c>
      <c r="N504" s="662">
        <v>14</v>
      </c>
      <c r="O504" s="745">
        <v>4</v>
      </c>
      <c r="P504" s="663">
        <v>23482.199999999997</v>
      </c>
      <c r="Q504" s="678">
        <v>1</v>
      </c>
      <c r="R504" s="662">
        <v>14</v>
      </c>
      <c r="S504" s="678">
        <v>1</v>
      </c>
      <c r="T504" s="745">
        <v>4</v>
      </c>
      <c r="U504" s="701">
        <v>1</v>
      </c>
    </row>
    <row r="505" spans="1:21" ht="14.4" customHeight="1" x14ac:dyDescent="0.3">
      <c r="A505" s="661">
        <v>7</v>
      </c>
      <c r="B505" s="662" t="s">
        <v>2285</v>
      </c>
      <c r="C505" s="662" t="s">
        <v>2533</v>
      </c>
      <c r="D505" s="743" t="s">
        <v>3735</v>
      </c>
      <c r="E505" s="744" t="s">
        <v>2552</v>
      </c>
      <c r="F505" s="662" t="s">
        <v>2529</v>
      </c>
      <c r="G505" s="662" t="s">
        <v>2749</v>
      </c>
      <c r="H505" s="662" t="s">
        <v>523</v>
      </c>
      <c r="I505" s="662" t="s">
        <v>1043</v>
      </c>
      <c r="J505" s="662" t="s">
        <v>1044</v>
      </c>
      <c r="K505" s="662" t="s">
        <v>2750</v>
      </c>
      <c r="L505" s="663">
        <v>60.9</v>
      </c>
      <c r="M505" s="663">
        <v>182.7</v>
      </c>
      <c r="N505" s="662">
        <v>3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7</v>
      </c>
      <c r="B506" s="662" t="s">
        <v>2285</v>
      </c>
      <c r="C506" s="662" t="s">
        <v>2533</v>
      </c>
      <c r="D506" s="743" t="s">
        <v>3735</v>
      </c>
      <c r="E506" s="744" t="s">
        <v>2552</v>
      </c>
      <c r="F506" s="662" t="s">
        <v>2529</v>
      </c>
      <c r="G506" s="662" t="s">
        <v>3229</v>
      </c>
      <c r="H506" s="662" t="s">
        <v>523</v>
      </c>
      <c r="I506" s="662" t="s">
        <v>3328</v>
      </c>
      <c r="J506" s="662" t="s">
        <v>3329</v>
      </c>
      <c r="K506" s="662" t="s">
        <v>3330</v>
      </c>
      <c r="L506" s="663">
        <v>105.08</v>
      </c>
      <c r="M506" s="663">
        <v>840.64</v>
      </c>
      <c r="N506" s="662">
        <v>8</v>
      </c>
      <c r="O506" s="745">
        <v>2</v>
      </c>
      <c r="P506" s="663">
        <v>630.48</v>
      </c>
      <c r="Q506" s="678">
        <v>0.75</v>
      </c>
      <c r="R506" s="662">
        <v>6</v>
      </c>
      <c r="S506" s="678">
        <v>0.75</v>
      </c>
      <c r="T506" s="745">
        <v>1.5</v>
      </c>
      <c r="U506" s="701">
        <v>0.75</v>
      </c>
    </row>
    <row r="507" spans="1:21" ht="14.4" customHeight="1" x14ac:dyDescent="0.3">
      <c r="A507" s="661">
        <v>7</v>
      </c>
      <c r="B507" s="662" t="s">
        <v>2285</v>
      </c>
      <c r="C507" s="662" t="s">
        <v>2533</v>
      </c>
      <c r="D507" s="743" t="s">
        <v>3735</v>
      </c>
      <c r="E507" s="744" t="s">
        <v>2552</v>
      </c>
      <c r="F507" s="662" t="s">
        <v>2529</v>
      </c>
      <c r="G507" s="662" t="s">
        <v>3229</v>
      </c>
      <c r="H507" s="662" t="s">
        <v>523</v>
      </c>
      <c r="I507" s="662" t="s">
        <v>3331</v>
      </c>
      <c r="J507" s="662" t="s">
        <v>3332</v>
      </c>
      <c r="K507" s="662" t="s">
        <v>3232</v>
      </c>
      <c r="L507" s="663">
        <v>70.05</v>
      </c>
      <c r="M507" s="663">
        <v>140.1</v>
      </c>
      <c r="N507" s="662">
        <v>2</v>
      </c>
      <c r="O507" s="745">
        <v>0.5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7</v>
      </c>
      <c r="B508" s="662" t="s">
        <v>2285</v>
      </c>
      <c r="C508" s="662" t="s">
        <v>2533</v>
      </c>
      <c r="D508" s="743" t="s">
        <v>3735</v>
      </c>
      <c r="E508" s="744" t="s">
        <v>2552</v>
      </c>
      <c r="F508" s="662" t="s">
        <v>2529</v>
      </c>
      <c r="G508" s="662" t="s">
        <v>3099</v>
      </c>
      <c r="H508" s="662" t="s">
        <v>523</v>
      </c>
      <c r="I508" s="662" t="s">
        <v>3456</v>
      </c>
      <c r="J508" s="662" t="s">
        <v>3457</v>
      </c>
      <c r="K508" s="662" t="s">
        <v>3458</v>
      </c>
      <c r="L508" s="663">
        <v>23.61</v>
      </c>
      <c r="M508" s="663">
        <v>283.32</v>
      </c>
      <c r="N508" s="662">
        <v>12</v>
      </c>
      <c r="O508" s="745">
        <v>3</v>
      </c>
      <c r="P508" s="663">
        <v>47.22</v>
      </c>
      <c r="Q508" s="678">
        <v>0.16666666666666666</v>
      </c>
      <c r="R508" s="662">
        <v>2</v>
      </c>
      <c r="S508" s="678">
        <v>0.16666666666666666</v>
      </c>
      <c r="T508" s="745">
        <v>0.5</v>
      </c>
      <c r="U508" s="701">
        <v>0.16666666666666666</v>
      </c>
    </row>
    <row r="509" spans="1:21" ht="14.4" customHeight="1" x14ac:dyDescent="0.3">
      <c r="A509" s="661">
        <v>7</v>
      </c>
      <c r="B509" s="662" t="s">
        <v>2285</v>
      </c>
      <c r="C509" s="662" t="s">
        <v>2533</v>
      </c>
      <c r="D509" s="743" t="s">
        <v>3735</v>
      </c>
      <c r="E509" s="744" t="s">
        <v>2552</v>
      </c>
      <c r="F509" s="662" t="s">
        <v>2529</v>
      </c>
      <c r="G509" s="662" t="s">
        <v>3099</v>
      </c>
      <c r="H509" s="662" t="s">
        <v>523</v>
      </c>
      <c r="I509" s="662" t="s">
        <v>3459</v>
      </c>
      <c r="J509" s="662" t="s">
        <v>3101</v>
      </c>
      <c r="K509" s="662" t="s">
        <v>3460</v>
      </c>
      <c r="L509" s="663">
        <v>0</v>
      </c>
      <c r="M509" s="663">
        <v>0</v>
      </c>
      <c r="N509" s="662">
        <v>1</v>
      </c>
      <c r="O509" s="745">
        <v>0.5</v>
      </c>
      <c r="P509" s="663">
        <v>0</v>
      </c>
      <c r="Q509" s="678"/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7</v>
      </c>
      <c r="B510" s="662" t="s">
        <v>2285</v>
      </c>
      <c r="C510" s="662" t="s">
        <v>2533</v>
      </c>
      <c r="D510" s="743" t="s">
        <v>3735</v>
      </c>
      <c r="E510" s="744" t="s">
        <v>2552</v>
      </c>
      <c r="F510" s="662" t="s">
        <v>2529</v>
      </c>
      <c r="G510" s="662" t="s">
        <v>3336</v>
      </c>
      <c r="H510" s="662" t="s">
        <v>523</v>
      </c>
      <c r="I510" s="662" t="s">
        <v>3337</v>
      </c>
      <c r="J510" s="662" t="s">
        <v>3338</v>
      </c>
      <c r="K510" s="662" t="s">
        <v>877</v>
      </c>
      <c r="L510" s="663">
        <v>65.36</v>
      </c>
      <c r="M510" s="663">
        <v>980.4</v>
      </c>
      <c r="N510" s="662">
        <v>15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7</v>
      </c>
      <c r="B511" s="662" t="s">
        <v>2285</v>
      </c>
      <c r="C511" s="662" t="s">
        <v>2533</v>
      </c>
      <c r="D511" s="743" t="s">
        <v>3735</v>
      </c>
      <c r="E511" s="744" t="s">
        <v>2552</v>
      </c>
      <c r="F511" s="662" t="s">
        <v>2529</v>
      </c>
      <c r="G511" s="662" t="s">
        <v>3336</v>
      </c>
      <c r="H511" s="662" t="s">
        <v>523</v>
      </c>
      <c r="I511" s="662" t="s">
        <v>3461</v>
      </c>
      <c r="J511" s="662" t="s">
        <v>3338</v>
      </c>
      <c r="K511" s="662" t="s">
        <v>3462</v>
      </c>
      <c r="L511" s="663">
        <v>0</v>
      </c>
      <c r="M511" s="663">
        <v>0</v>
      </c>
      <c r="N511" s="662">
        <v>12</v>
      </c>
      <c r="O511" s="745">
        <v>4</v>
      </c>
      <c r="P511" s="663">
        <v>0</v>
      </c>
      <c r="Q511" s="678"/>
      <c r="R511" s="662">
        <v>8</v>
      </c>
      <c r="S511" s="678">
        <v>0.66666666666666663</v>
      </c>
      <c r="T511" s="745">
        <v>3</v>
      </c>
      <c r="U511" s="701">
        <v>0.75</v>
      </c>
    </row>
    <row r="512" spans="1:21" ht="14.4" customHeight="1" x14ac:dyDescent="0.3">
      <c r="A512" s="661">
        <v>7</v>
      </c>
      <c r="B512" s="662" t="s">
        <v>2285</v>
      </c>
      <c r="C512" s="662" t="s">
        <v>2533</v>
      </c>
      <c r="D512" s="743" t="s">
        <v>3735</v>
      </c>
      <c r="E512" s="744" t="s">
        <v>2552</v>
      </c>
      <c r="F512" s="662" t="s">
        <v>2529</v>
      </c>
      <c r="G512" s="662" t="s">
        <v>2579</v>
      </c>
      <c r="H512" s="662" t="s">
        <v>602</v>
      </c>
      <c r="I512" s="662" t="s">
        <v>2580</v>
      </c>
      <c r="J512" s="662" t="s">
        <v>2581</v>
      </c>
      <c r="K512" s="662" t="s">
        <v>2582</v>
      </c>
      <c r="L512" s="663">
        <v>69.16</v>
      </c>
      <c r="M512" s="663">
        <v>414.96</v>
      </c>
      <c r="N512" s="662">
        <v>6</v>
      </c>
      <c r="O512" s="745">
        <v>2</v>
      </c>
      <c r="P512" s="663">
        <v>414.96</v>
      </c>
      <c r="Q512" s="678">
        <v>1</v>
      </c>
      <c r="R512" s="662">
        <v>6</v>
      </c>
      <c r="S512" s="678">
        <v>1</v>
      </c>
      <c r="T512" s="745">
        <v>2</v>
      </c>
      <c r="U512" s="701">
        <v>1</v>
      </c>
    </row>
    <row r="513" spans="1:21" ht="14.4" customHeight="1" x14ac:dyDescent="0.3">
      <c r="A513" s="661">
        <v>7</v>
      </c>
      <c r="B513" s="662" t="s">
        <v>2285</v>
      </c>
      <c r="C513" s="662" t="s">
        <v>2533</v>
      </c>
      <c r="D513" s="743" t="s">
        <v>3735</v>
      </c>
      <c r="E513" s="744" t="s">
        <v>2552</v>
      </c>
      <c r="F513" s="662" t="s">
        <v>2529</v>
      </c>
      <c r="G513" s="662" t="s">
        <v>3463</v>
      </c>
      <c r="H513" s="662" t="s">
        <v>523</v>
      </c>
      <c r="I513" s="662" t="s">
        <v>3464</v>
      </c>
      <c r="J513" s="662" t="s">
        <v>3465</v>
      </c>
      <c r="K513" s="662" t="s">
        <v>3466</v>
      </c>
      <c r="L513" s="663">
        <v>0</v>
      </c>
      <c r="M513" s="663">
        <v>0</v>
      </c>
      <c r="N513" s="662">
        <v>1</v>
      </c>
      <c r="O513" s="745">
        <v>1</v>
      </c>
      <c r="P513" s="663">
        <v>0</v>
      </c>
      <c r="Q513" s="678"/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7</v>
      </c>
      <c r="B514" s="662" t="s">
        <v>2285</v>
      </c>
      <c r="C514" s="662" t="s">
        <v>2533</v>
      </c>
      <c r="D514" s="743" t="s">
        <v>3735</v>
      </c>
      <c r="E514" s="744" t="s">
        <v>2552</v>
      </c>
      <c r="F514" s="662" t="s">
        <v>2529</v>
      </c>
      <c r="G514" s="662" t="s">
        <v>3108</v>
      </c>
      <c r="H514" s="662" t="s">
        <v>523</v>
      </c>
      <c r="I514" s="662" t="s">
        <v>3109</v>
      </c>
      <c r="J514" s="662" t="s">
        <v>3110</v>
      </c>
      <c r="K514" s="662" t="s">
        <v>3111</v>
      </c>
      <c r="L514" s="663">
        <v>48.72</v>
      </c>
      <c r="M514" s="663">
        <v>48.72</v>
      </c>
      <c r="N514" s="662">
        <v>1</v>
      </c>
      <c r="O514" s="745">
        <v>0.5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7</v>
      </c>
      <c r="B515" s="662" t="s">
        <v>2285</v>
      </c>
      <c r="C515" s="662" t="s">
        <v>2533</v>
      </c>
      <c r="D515" s="743" t="s">
        <v>3735</v>
      </c>
      <c r="E515" s="744" t="s">
        <v>2552</v>
      </c>
      <c r="F515" s="662" t="s">
        <v>2529</v>
      </c>
      <c r="G515" s="662" t="s">
        <v>3236</v>
      </c>
      <c r="H515" s="662" t="s">
        <v>523</v>
      </c>
      <c r="I515" s="662" t="s">
        <v>3237</v>
      </c>
      <c r="J515" s="662" t="s">
        <v>3238</v>
      </c>
      <c r="K515" s="662" t="s">
        <v>3239</v>
      </c>
      <c r="L515" s="663">
        <v>127</v>
      </c>
      <c r="M515" s="663">
        <v>1651</v>
      </c>
      <c r="N515" s="662">
        <v>13</v>
      </c>
      <c r="O515" s="745">
        <v>4</v>
      </c>
      <c r="P515" s="663">
        <v>254</v>
      </c>
      <c r="Q515" s="678">
        <v>0.15384615384615385</v>
      </c>
      <c r="R515" s="662">
        <v>2</v>
      </c>
      <c r="S515" s="678">
        <v>0.15384615384615385</v>
      </c>
      <c r="T515" s="745">
        <v>1</v>
      </c>
      <c r="U515" s="701">
        <v>0.25</v>
      </c>
    </row>
    <row r="516" spans="1:21" ht="14.4" customHeight="1" x14ac:dyDescent="0.3">
      <c r="A516" s="661">
        <v>7</v>
      </c>
      <c r="B516" s="662" t="s">
        <v>2285</v>
      </c>
      <c r="C516" s="662" t="s">
        <v>2533</v>
      </c>
      <c r="D516" s="743" t="s">
        <v>3735</v>
      </c>
      <c r="E516" s="744" t="s">
        <v>2552</v>
      </c>
      <c r="F516" s="662" t="s">
        <v>2529</v>
      </c>
      <c r="G516" s="662" t="s">
        <v>3236</v>
      </c>
      <c r="H516" s="662" t="s">
        <v>523</v>
      </c>
      <c r="I516" s="662" t="s">
        <v>3240</v>
      </c>
      <c r="J516" s="662" t="s">
        <v>3241</v>
      </c>
      <c r="K516" s="662" t="s">
        <v>2946</v>
      </c>
      <c r="L516" s="663">
        <v>389.92</v>
      </c>
      <c r="M516" s="663">
        <v>8188.32</v>
      </c>
      <c r="N516" s="662">
        <v>21</v>
      </c>
      <c r="O516" s="745">
        <v>3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7</v>
      </c>
      <c r="B517" s="662" t="s">
        <v>2285</v>
      </c>
      <c r="C517" s="662" t="s">
        <v>2533</v>
      </c>
      <c r="D517" s="743" t="s">
        <v>3735</v>
      </c>
      <c r="E517" s="744" t="s">
        <v>2552</v>
      </c>
      <c r="F517" s="662" t="s">
        <v>2529</v>
      </c>
      <c r="G517" s="662" t="s">
        <v>3236</v>
      </c>
      <c r="H517" s="662" t="s">
        <v>523</v>
      </c>
      <c r="I517" s="662" t="s">
        <v>3467</v>
      </c>
      <c r="J517" s="662" t="s">
        <v>3468</v>
      </c>
      <c r="K517" s="662" t="s">
        <v>3469</v>
      </c>
      <c r="L517" s="663">
        <v>0</v>
      </c>
      <c r="M517" s="663">
        <v>0</v>
      </c>
      <c r="N517" s="662">
        <v>1</v>
      </c>
      <c r="O517" s="745">
        <v>1</v>
      </c>
      <c r="P517" s="663">
        <v>0</v>
      </c>
      <c r="Q517" s="678"/>
      <c r="R517" s="662">
        <v>1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7</v>
      </c>
      <c r="B518" s="662" t="s">
        <v>2285</v>
      </c>
      <c r="C518" s="662" t="s">
        <v>2533</v>
      </c>
      <c r="D518" s="743" t="s">
        <v>3735</v>
      </c>
      <c r="E518" s="744" t="s">
        <v>2552</v>
      </c>
      <c r="F518" s="662" t="s">
        <v>2529</v>
      </c>
      <c r="G518" s="662" t="s">
        <v>3236</v>
      </c>
      <c r="H518" s="662" t="s">
        <v>523</v>
      </c>
      <c r="I518" s="662" t="s">
        <v>3352</v>
      </c>
      <c r="J518" s="662" t="s">
        <v>3353</v>
      </c>
      <c r="K518" s="662" t="s">
        <v>901</v>
      </c>
      <c r="L518" s="663">
        <v>383.18</v>
      </c>
      <c r="M518" s="663">
        <v>1532.72</v>
      </c>
      <c r="N518" s="662">
        <v>4</v>
      </c>
      <c r="O518" s="745">
        <v>2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7</v>
      </c>
      <c r="B519" s="662" t="s">
        <v>2285</v>
      </c>
      <c r="C519" s="662" t="s">
        <v>2533</v>
      </c>
      <c r="D519" s="743" t="s">
        <v>3735</v>
      </c>
      <c r="E519" s="744" t="s">
        <v>2552</v>
      </c>
      <c r="F519" s="662" t="s">
        <v>2529</v>
      </c>
      <c r="G519" s="662" t="s">
        <v>3236</v>
      </c>
      <c r="H519" s="662" t="s">
        <v>523</v>
      </c>
      <c r="I519" s="662" t="s">
        <v>3470</v>
      </c>
      <c r="J519" s="662" t="s">
        <v>3471</v>
      </c>
      <c r="K519" s="662" t="s">
        <v>3472</v>
      </c>
      <c r="L519" s="663">
        <v>233.95</v>
      </c>
      <c r="M519" s="663">
        <v>5614.7999999999993</v>
      </c>
      <c r="N519" s="662">
        <v>24</v>
      </c>
      <c r="O519" s="745">
        <v>4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7</v>
      </c>
      <c r="B520" s="662" t="s">
        <v>2285</v>
      </c>
      <c r="C520" s="662" t="s">
        <v>2533</v>
      </c>
      <c r="D520" s="743" t="s">
        <v>3735</v>
      </c>
      <c r="E520" s="744" t="s">
        <v>2552</v>
      </c>
      <c r="F520" s="662" t="s">
        <v>2529</v>
      </c>
      <c r="G520" s="662" t="s">
        <v>3236</v>
      </c>
      <c r="H520" s="662" t="s">
        <v>523</v>
      </c>
      <c r="I520" s="662" t="s">
        <v>3473</v>
      </c>
      <c r="J520" s="662" t="s">
        <v>3353</v>
      </c>
      <c r="K520" s="662" t="s">
        <v>2733</v>
      </c>
      <c r="L520" s="663">
        <v>0</v>
      </c>
      <c r="M520" s="663">
        <v>0</v>
      </c>
      <c r="N520" s="662">
        <v>3</v>
      </c>
      <c r="O520" s="745">
        <v>2</v>
      </c>
      <c r="P520" s="663">
        <v>0</v>
      </c>
      <c r="Q520" s="678"/>
      <c r="R520" s="662">
        <v>3</v>
      </c>
      <c r="S520" s="678">
        <v>1</v>
      </c>
      <c r="T520" s="745">
        <v>2</v>
      </c>
      <c r="U520" s="701">
        <v>1</v>
      </c>
    </row>
    <row r="521" spans="1:21" ht="14.4" customHeight="1" x14ac:dyDescent="0.3">
      <c r="A521" s="661">
        <v>7</v>
      </c>
      <c r="B521" s="662" t="s">
        <v>2285</v>
      </c>
      <c r="C521" s="662" t="s">
        <v>2533</v>
      </c>
      <c r="D521" s="743" t="s">
        <v>3735</v>
      </c>
      <c r="E521" s="744" t="s">
        <v>2552</v>
      </c>
      <c r="F521" s="662" t="s">
        <v>2529</v>
      </c>
      <c r="G521" s="662" t="s">
        <v>2624</v>
      </c>
      <c r="H521" s="662" t="s">
        <v>602</v>
      </c>
      <c r="I521" s="662" t="s">
        <v>2625</v>
      </c>
      <c r="J521" s="662" t="s">
        <v>727</v>
      </c>
      <c r="K521" s="662" t="s">
        <v>2626</v>
      </c>
      <c r="L521" s="663">
        <v>36.54</v>
      </c>
      <c r="M521" s="663">
        <v>36.54</v>
      </c>
      <c r="N521" s="662">
        <v>1</v>
      </c>
      <c r="O521" s="745">
        <v>1</v>
      </c>
      <c r="P521" s="663">
        <v>36.54</v>
      </c>
      <c r="Q521" s="678">
        <v>1</v>
      </c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7</v>
      </c>
      <c r="B522" s="662" t="s">
        <v>2285</v>
      </c>
      <c r="C522" s="662" t="s">
        <v>2533</v>
      </c>
      <c r="D522" s="743" t="s">
        <v>3735</v>
      </c>
      <c r="E522" s="744" t="s">
        <v>2552</v>
      </c>
      <c r="F522" s="662" t="s">
        <v>2529</v>
      </c>
      <c r="G522" s="662" t="s">
        <v>2624</v>
      </c>
      <c r="H522" s="662" t="s">
        <v>602</v>
      </c>
      <c r="I522" s="662" t="s">
        <v>2758</v>
      </c>
      <c r="J522" s="662" t="s">
        <v>727</v>
      </c>
      <c r="K522" s="662" t="s">
        <v>2759</v>
      </c>
      <c r="L522" s="663">
        <v>0</v>
      </c>
      <c r="M522" s="663">
        <v>0</v>
      </c>
      <c r="N522" s="662">
        <v>1</v>
      </c>
      <c r="O522" s="745">
        <v>1</v>
      </c>
      <c r="P522" s="663">
        <v>0</v>
      </c>
      <c r="Q522" s="678"/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7</v>
      </c>
      <c r="B523" s="662" t="s">
        <v>2285</v>
      </c>
      <c r="C523" s="662" t="s">
        <v>2533</v>
      </c>
      <c r="D523" s="743" t="s">
        <v>3735</v>
      </c>
      <c r="E523" s="744" t="s">
        <v>2552</v>
      </c>
      <c r="F523" s="662" t="s">
        <v>2529</v>
      </c>
      <c r="G523" s="662" t="s">
        <v>2583</v>
      </c>
      <c r="H523" s="662" t="s">
        <v>523</v>
      </c>
      <c r="I523" s="662" t="s">
        <v>3474</v>
      </c>
      <c r="J523" s="662" t="s">
        <v>3475</v>
      </c>
      <c r="K523" s="662" t="s">
        <v>2764</v>
      </c>
      <c r="L523" s="663">
        <v>0</v>
      </c>
      <c r="M523" s="663">
        <v>0</v>
      </c>
      <c r="N523" s="662">
        <v>1</v>
      </c>
      <c r="O523" s="745">
        <v>0.5</v>
      </c>
      <c r="P523" s="663">
        <v>0</v>
      </c>
      <c r="Q523" s="678"/>
      <c r="R523" s="662">
        <v>1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7</v>
      </c>
      <c r="B524" s="662" t="s">
        <v>2285</v>
      </c>
      <c r="C524" s="662" t="s">
        <v>2533</v>
      </c>
      <c r="D524" s="743" t="s">
        <v>3735</v>
      </c>
      <c r="E524" s="744" t="s">
        <v>2552</v>
      </c>
      <c r="F524" s="662" t="s">
        <v>2529</v>
      </c>
      <c r="G524" s="662" t="s">
        <v>3121</v>
      </c>
      <c r="H524" s="662" t="s">
        <v>523</v>
      </c>
      <c r="I524" s="662" t="s">
        <v>3365</v>
      </c>
      <c r="J524" s="662" t="s">
        <v>3366</v>
      </c>
      <c r="K524" s="662" t="s">
        <v>3367</v>
      </c>
      <c r="L524" s="663">
        <v>3354.59</v>
      </c>
      <c r="M524" s="663">
        <v>234821.3</v>
      </c>
      <c r="N524" s="662">
        <v>70</v>
      </c>
      <c r="O524" s="745">
        <v>15</v>
      </c>
      <c r="P524" s="663">
        <v>147601.96</v>
      </c>
      <c r="Q524" s="678">
        <v>0.62857142857142856</v>
      </c>
      <c r="R524" s="662">
        <v>44</v>
      </c>
      <c r="S524" s="678">
        <v>0.62857142857142856</v>
      </c>
      <c r="T524" s="745">
        <v>11</v>
      </c>
      <c r="U524" s="701">
        <v>0.73333333333333328</v>
      </c>
    </row>
    <row r="525" spans="1:21" ht="14.4" customHeight="1" x14ac:dyDescent="0.3">
      <c r="A525" s="661">
        <v>7</v>
      </c>
      <c r="B525" s="662" t="s">
        <v>2285</v>
      </c>
      <c r="C525" s="662" t="s">
        <v>2533</v>
      </c>
      <c r="D525" s="743" t="s">
        <v>3735</v>
      </c>
      <c r="E525" s="744" t="s">
        <v>2552</v>
      </c>
      <c r="F525" s="662" t="s">
        <v>2529</v>
      </c>
      <c r="G525" s="662" t="s">
        <v>3121</v>
      </c>
      <c r="H525" s="662" t="s">
        <v>523</v>
      </c>
      <c r="I525" s="662" t="s">
        <v>3122</v>
      </c>
      <c r="J525" s="662" t="s">
        <v>3123</v>
      </c>
      <c r="K525" s="662" t="s">
        <v>3124</v>
      </c>
      <c r="L525" s="663">
        <v>454.27</v>
      </c>
      <c r="M525" s="663">
        <v>8176.8599999999988</v>
      </c>
      <c r="N525" s="662">
        <v>18</v>
      </c>
      <c r="O525" s="745">
        <v>6</v>
      </c>
      <c r="P525" s="663">
        <v>8176.8599999999988</v>
      </c>
      <c r="Q525" s="678">
        <v>1</v>
      </c>
      <c r="R525" s="662">
        <v>18</v>
      </c>
      <c r="S525" s="678">
        <v>1</v>
      </c>
      <c r="T525" s="745">
        <v>6</v>
      </c>
      <c r="U525" s="701">
        <v>1</v>
      </c>
    </row>
    <row r="526" spans="1:21" ht="14.4" customHeight="1" x14ac:dyDescent="0.3">
      <c r="A526" s="661">
        <v>7</v>
      </c>
      <c r="B526" s="662" t="s">
        <v>2285</v>
      </c>
      <c r="C526" s="662" t="s">
        <v>2533</v>
      </c>
      <c r="D526" s="743" t="s">
        <v>3735</v>
      </c>
      <c r="E526" s="744" t="s">
        <v>2552</v>
      </c>
      <c r="F526" s="662" t="s">
        <v>2529</v>
      </c>
      <c r="G526" s="662" t="s">
        <v>3121</v>
      </c>
      <c r="H526" s="662" t="s">
        <v>523</v>
      </c>
      <c r="I526" s="662" t="s">
        <v>3125</v>
      </c>
      <c r="J526" s="662" t="s">
        <v>3123</v>
      </c>
      <c r="K526" s="662" t="s">
        <v>3126</v>
      </c>
      <c r="L526" s="663">
        <v>908.53</v>
      </c>
      <c r="M526" s="663">
        <v>57237.39</v>
      </c>
      <c r="N526" s="662">
        <v>63</v>
      </c>
      <c r="O526" s="745">
        <v>19</v>
      </c>
      <c r="P526" s="663">
        <v>47243.56</v>
      </c>
      <c r="Q526" s="678">
        <v>0.82539682539682535</v>
      </c>
      <c r="R526" s="662">
        <v>52</v>
      </c>
      <c r="S526" s="678">
        <v>0.82539682539682535</v>
      </c>
      <c r="T526" s="745">
        <v>15</v>
      </c>
      <c r="U526" s="701">
        <v>0.78947368421052633</v>
      </c>
    </row>
    <row r="527" spans="1:21" ht="14.4" customHeight="1" x14ac:dyDescent="0.3">
      <c r="A527" s="661">
        <v>7</v>
      </c>
      <c r="B527" s="662" t="s">
        <v>2285</v>
      </c>
      <c r="C527" s="662" t="s">
        <v>2533</v>
      </c>
      <c r="D527" s="743" t="s">
        <v>3735</v>
      </c>
      <c r="E527" s="744" t="s">
        <v>2552</v>
      </c>
      <c r="F527" s="662" t="s">
        <v>2529</v>
      </c>
      <c r="G527" s="662" t="s">
        <v>3121</v>
      </c>
      <c r="H527" s="662" t="s">
        <v>523</v>
      </c>
      <c r="I527" s="662" t="s">
        <v>3127</v>
      </c>
      <c r="J527" s="662" t="s">
        <v>3128</v>
      </c>
      <c r="K527" s="662" t="s">
        <v>3129</v>
      </c>
      <c r="L527" s="663">
        <v>291.85000000000002</v>
      </c>
      <c r="M527" s="663">
        <v>2918.5</v>
      </c>
      <c r="N527" s="662">
        <v>10</v>
      </c>
      <c r="O527" s="745">
        <v>5</v>
      </c>
      <c r="P527" s="663">
        <v>1751.1000000000001</v>
      </c>
      <c r="Q527" s="678">
        <v>0.60000000000000009</v>
      </c>
      <c r="R527" s="662">
        <v>6</v>
      </c>
      <c r="S527" s="678">
        <v>0.6</v>
      </c>
      <c r="T527" s="745">
        <v>3</v>
      </c>
      <c r="U527" s="701">
        <v>0.6</v>
      </c>
    </row>
    <row r="528" spans="1:21" ht="14.4" customHeight="1" x14ac:dyDescent="0.3">
      <c r="A528" s="661">
        <v>7</v>
      </c>
      <c r="B528" s="662" t="s">
        <v>2285</v>
      </c>
      <c r="C528" s="662" t="s">
        <v>2533</v>
      </c>
      <c r="D528" s="743" t="s">
        <v>3735</v>
      </c>
      <c r="E528" s="744" t="s">
        <v>2552</v>
      </c>
      <c r="F528" s="662" t="s">
        <v>2529</v>
      </c>
      <c r="G528" s="662" t="s">
        <v>3121</v>
      </c>
      <c r="H528" s="662" t="s">
        <v>523</v>
      </c>
      <c r="I528" s="662" t="s">
        <v>3130</v>
      </c>
      <c r="J528" s="662" t="s">
        <v>3128</v>
      </c>
      <c r="K528" s="662" t="s">
        <v>3131</v>
      </c>
      <c r="L528" s="663">
        <v>583.70000000000005</v>
      </c>
      <c r="M528" s="663">
        <v>22180.6</v>
      </c>
      <c r="N528" s="662">
        <v>38</v>
      </c>
      <c r="O528" s="745">
        <v>14</v>
      </c>
      <c r="P528" s="663">
        <v>20429.5</v>
      </c>
      <c r="Q528" s="678">
        <v>0.92105263157894746</v>
      </c>
      <c r="R528" s="662">
        <v>35</v>
      </c>
      <c r="S528" s="678">
        <v>0.92105263157894735</v>
      </c>
      <c r="T528" s="745">
        <v>13</v>
      </c>
      <c r="U528" s="701">
        <v>0.9285714285714286</v>
      </c>
    </row>
    <row r="529" spans="1:21" ht="14.4" customHeight="1" x14ac:dyDescent="0.3">
      <c r="A529" s="661">
        <v>7</v>
      </c>
      <c r="B529" s="662" t="s">
        <v>2285</v>
      </c>
      <c r="C529" s="662" t="s">
        <v>2533</v>
      </c>
      <c r="D529" s="743" t="s">
        <v>3735</v>
      </c>
      <c r="E529" s="744" t="s">
        <v>2552</v>
      </c>
      <c r="F529" s="662" t="s">
        <v>2529</v>
      </c>
      <c r="G529" s="662" t="s">
        <v>3121</v>
      </c>
      <c r="H529" s="662" t="s">
        <v>523</v>
      </c>
      <c r="I529" s="662" t="s">
        <v>3132</v>
      </c>
      <c r="J529" s="662" t="s">
        <v>3133</v>
      </c>
      <c r="K529" s="662" t="s">
        <v>3134</v>
      </c>
      <c r="L529" s="663">
        <v>838.65</v>
      </c>
      <c r="M529" s="663">
        <v>7547.8499999999995</v>
      </c>
      <c r="N529" s="662">
        <v>9</v>
      </c>
      <c r="O529" s="745">
        <v>3</v>
      </c>
      <c r="P529" s="663">
        <v>7547.8499999999995</v>
      </c>
      <c r="Q529" s="678">
        <v>1</v>
      </c>
      <c r="R529" s="662">
        <v>9</v>
      </c>
      <c r="S529" s="678">
        <v>1</v>
      </c>
      <c r="T529" s="745">
        <v>3</v>
      </c>
      <c r="U529" s="701">
        <v>1</v>
      </c>
    </row>
    <row r="530" spans="1:21" ht="14.4" customHeight="1" x14ac:dyDescent="0.3">
      <c r="A530" s="661">
        <v>7</v>
      </c>
      <c r="B530" s="662" t="s">
        <v>2285</v>
      </c>
      <c r="C530" s="662" t="s">
        <v>2533</v>
      </c>
      <c r="D530" s="743" t="s">
        <v>3735</v>
      </c>
      <c r="E530" s="744" t="s">
        <v>2552</v>
      </c>
      <c r="F530" s="662" t="s">
        <v>2529</v>
      </c>
      <c r="G530" s="662" t="s">
        <v>3121</v>
      </c>
      <c r="H530" s="662" t="s">
        <v>523</v>
      </c>
      <c r="I530" s="662" t="s">
        <v>3135</v>
      </c>
      <c r="J530" s="662" t="s">
        <v>3133</v>
      </c>
      <c r="K530" s="662" t="s">
        <v>3136</v>
      </c>
      <c r="L530" s="663">
        <v>1677.3</v>
      </c>
      <c r="M530" s="663">
        <v>78833.100000000006</v>
      </c>
      <c r="N530" s="662">
        <v>47</v>
      </c>
      <c r="O530" s="745">
        <v>13</v>
      </c>
      <c r="P530" s="663">
        <v>58705.5</v>
      </c>
      <c r="Q530" s="678">
        <v>0.74468085106382975</v>
      </c>
      <c r="R530" s="662">
        <v>35</v>
      </c>
      <c r="S530" s="678">
        <v>0.74468085106382975</v>
      </c>
      <c r="T530" s="745">
        <v>9</v>
      </c>
      <c r="U530" s="701">
        <v>0.69230769230769229</v>
      </c>
    </row>
    <row r="531" spans="1:21" ht="14.4" customHeight="1" x14ac:dyDescent="0.3">
      <c r="A531" s="661">
        <v>7</v>
      </c>
      <c r="B531" s="662" t="s">
        <v>2285</v>
      </c>
      <c r="C531" s="662" t="s">
        <v>2533</v>
      </c>
      <c r="D531" s="743" t="s">
        <v>3735</v>
      </c>
      <c r="E531" s="744" t="s">
        <v>2552</v>
      </c>
      <c r="F531" s="662" t="s">
        <v>2529</v>
      </c>
      <c r="G531" s="662" t="s">
        <v>3121</v>
      </c>
      <c r="H531" s="662" t="s">
        <v>523</v>
      </c>
      <c r="I531" s="662" t="s">
        <v>3476</v>
      </c>
      <c r="J531" s="662" t="s">
        <v>3477</v>
      </c>
      <c r="K531" s="662" t="s">
        <v>3478</v>
      </c>
      <c r="L531" s="663">
        <v>0</v>
      </c>
      <c r="M531" s="663">
        <v>0</v>
      </c>
      <c r="N531" s="662">
        <v>3</v>
      </c>
      <c r="O531" s="745">
        <v>1</v>
      </c>
      <c r="P531" s="663">
        <v>0</v>
      </c>
      <c r="Q531" s="678"/>
      <c r="R531" s="662">
        <v>3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7</v>
      </c>
      <c r="B532" s="662" t="s">
        <v>2285</v>
      </c>
      <c r="C532" s="662" t="s">
        <v>2533</v>
      </c>
      <c r="D532" s="743" t="s">
        <v>3735</v>
      </c>
      <c r="E532" s="744" t="s">
        <v>2552</v>
      </c>
      <c r="F532" s="662" t="s">
        <v>2529</v>
      </c>
      <c r="G532" s="662" t="s">
        <v>3121</v>
      </c>
      <c r="H532" s="662" t="s">
        <v>523</v>
      </c>
      <c r="I532" s="662" t="s">
        <v>3479</v>
      </c>
      <c r="J532" s="662" t="s">
        <v>3480</v>
      </c>
      <c r="K532" s="662" t="s">
        <v>3367</v>
      </c>
      <c r="L532" s="663">
        <v>3354.59</v>
      </c>
      <c r="M532" s="663">
        <v>16772.95</v>
      </c>
      <c r="N532" s="662">
        <v>5</v>
      </c>
      <c r="O532" s="745">
        <v>1</v>
      </c>
      <c r="P532" s="663">
        <v>16772.95</v>
      </c>
      <c r="Q532" s="678">
        <v>1</v>
      </c>
      <c r="R532" s="662">
        <v>5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7</v>
      </c>
      <c r="B533" s="662" t="s">
        <v>2285</v>
      </c>
      <c r="C533" s="662" t="s">
        <v>2533</v>
      </c>
      <c r="D533" s="743" t="s">
        <v>3735</v>
      </c>
      <c r="E533" s="744" t="s">
        <v>2552</v>
      </c>
      <c r="F533" s="662" t="s">
        <v>2529</v>
      </c>
      <c r="G533" s="662" t="s">
        <v>3121</v>
      </c>
      <c r="H533" s="662" t="s">
        <v>523</v>
      </c>
      <c r="I533" s="662" t="s">
        <v>3137</v>
      </c>
      <c r="J533" s="662" t="s">
        <v>3138</v>
      </c>
      <c r="K533" s="662" t="s">
        <v>3131</v>
      </c>
      <c r="L533" s="663">
        <v>583.70000000000005</v>
      </c>
      <c r="M533" s="663">
        <v>4669.6000000000004</v>
      </c>
      <c r="N533" s="662">
        <v>8</v>
      </c>
      <c r="O533" s="745">
        <v>2</v>
      </c>
      <c r="P533" s="663">
        <v>4669.6000000000004</v>
      </c>
      <c r="Q533" s="678">
        <v>1</v>
      </c>
      <c r="R533" s="662">
        <v>8</v>
      </c>
      <c r="S533" s="678">
        <v>1</v>
      </c>
      <c r="T533" s="745">
        <v>2</v>
      </c>
      <c r="U533" s="701">
        <v>1</v>
      </c>
    </row>
    <row r="534" spans="1:21" ht="14.4" customHeight="1" x14ac:dyDescent="0.3">
      <c r="A534" s="661">
        <v>7</v>
      </c>
      <c r="B534" s="662" t="s">
        <v>2285</v>
      </c>
      <c r="C534" s="662" t="s">
        <v>2533</v>
      </c>
      <c r="D534" s="743" t="s">
        <v>3735</v>
      </c>
      <c r="E534" s="744" t="s">
        <v>2552</v>
      </c>
      <c r="F534" s="662" t="s">
        <v>2529</v>
      </c>
      <c r="G534" s="662" t="s">
        <v>3121</v>
      </c>
      <c r="H534" s="662" t="s">
        <v>523</v>
      </c>
      <c r="I534" s="662" t="s">
        <v>3139</v>
      </c>
      <c r="J534" s="662" t="s">
        <v>3140</v>
      </c>
      <c r="K534" s="662" t="s">
        <v>3126</v>
      </c>
      <c r="L534" s="663">
        <v>908.53</v>
      </c>
      <c r="M534" s="663">
        <v>4542.6499999999996</v>
      </c>
      <c r="N534" s="662">
        <v>5</v>
      </c>
      <c r="O534" s="745">
        <v>1</v>
      </c>
      <c r="P534" s="663">
        <v>4542.6499999999996</v>
      </c>
      <c r="Q534" s="678">
        <v>1</v>
      </c>
      <c r="R534" s="662">
        <v>5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7</v>
      </c>
      <c r="B535" s="662" t="s">
        <v>2285</v>
      </c>
      <c r="C535" s="662" t="s">
        <v>2533</v>
      </c>
      <c r="D535" s="743" t="s">
        <v>3735</v>
      </c>
      <c r="E535" s="744" t="s">
        <v>2552</v>
      </c>
      <c r="F535" s="662" t="s">
        <v>2529</v>
      </c>
      <c r="G535" s="662" t="s">
        <v>3121</v>
      </c>
      <c r="H535" s="662" t="s">
        <v>523</v>
      </c>
      <c r="I535" s="662" t="s">
        <v>3481</v>
      </c>
      <c r="J535" s="662" t="s">
        <v>3140</v>
      </c>
      <c r="K535" s="662" t="s">
        <v>3482</v>
      </c>
      <c r="L535" s="663">
        <v>0</v>
      </c>
      <c r="M535" s="663">
        <v>0</v>
      </c>
      <c r="N535" s="662">
        <v>8</v>
      </c>
      <c r="O535" s="745">
        <v>2</v>
      </c>
      <c r="P535" s="663">
        <v>0</v>
      </c>
      <c r="Q535" s="678"/>
      <c r="R535" s="662">
        <v>8</v>
      </c>
      <c r="S535" s="678">
        <v>1</v>
      </c>
      <c r="T535" s="745">
        <v>2</v>
      </c>
      <c r="U535" s="701">
        <v>1</v>
      </c>
    </row>
    <row r="536" spans="1:21" ht="14.4" customHeight="1" x14ac:dyDescent="0.3">
      <c r="A536" s="661">
        <v>7</v>
      </c>
      <c r="B536" s="662" t="s">
        <v>2285</v>
      </c>
      <c r="C536" s="662" t="s">
        <v>2533</v>
      </c>
      <c r="D536" s="743" t="s">
        <v>3735</v>
      </c>
      <c r="E536" s="744" t="s">
        <v>2552</v>
      </c>
      <c r="F536" s="662" t="s">
        <v>2529</v>
      </c>
      <c r="G536" s="662" t="s">
        <v>3121</v>
      </c>
      <c r="H536" s="662" t="s">
        <v>523</v>
      </c>
      <c r="I536" s="662" t="s">
        <v>3483</v>
      </c>
      <c r="J536" s="662" t="s">
        <v>3366</v>
      </c>
      <c r="K536" s="662" t="s">
        <v>3484</v>
      </c>
      <c r="L536" s="663">
        <v>0</v>
      </c>
      <c r="M536" s="663">
        <v>0</v>
      </c>
      <c r="N536" s="662">
        <v>3</v>
      </c>
      <c r="O536" s="745">
        <v>1</v>
      </c>
      <c r="P536" s="663">
        <v>0</v>
      </c>
      <c r="Q536" s="678"/>
      <c r="R536" s="662">
        <v>3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7</v>
      </c>
      <c r="B537" s="662" t="s">
        <v>2285</v>
      </c>
      <c r="C537" s="662" t="s">
        <v>2533</v>
      </c>
      <c r="D537" s="743" t="s">
        <v>3735</v>
      </c>
      <c r="E537" s="744" t="s">
        <v>2552</v>
      </c>
      <c r="F537" s="662" t="s">
        <v>2529</v>
      </c>
      <c r="G537" s="662" t="s">
        <v>3026</v>
      </c>
      <c r="H537" s="662" t="s">
        <v>523</v>
      </c>
      <c r="I537" s="662" t="s">
        <v>3249</v>
      </c>
      <c r="J537" s="662" t="s">
        <v>3250</v>
      </c>
      <c r="K537" s="662" t="s">
        <v>3029</v>
      </c>
      <c r="L537" s="663">
        <v>1112.45</v>
      </c>
      <c r="M537" s="663">
        <v>13349.400000000001</v>
      </c>
      <c r="N537" s="662">
        <v>12</v>
      </c>
      <c r="O537" s="745">
        <v>4</v>
      </c>
      <c r="P537" s="663">
        <v>13349.400000000001</v>
      </c>
      <c r="Q537" s="678">
        <v>1</v>
      </c>
      <c r="R537" s="662">
        <v>12</v>
      </c>
      <c r="S537" s="678">
        <v>1</v>
      </c>
      <c r="T537" s="745">
        <v>4</v>
      </c>
      <c r="U537" s="701">
        <v>1</v>
      </c>
    </row>
    <row r="538" spans="1:21" ht="14.4" customHeight="1" x14ac:dyDescent="0.3">
      <c r="A538" s="661">
        <v>7</v>
      </c>
      <c r="B538" s="662" t="s">
        <v>2285</v>
      </c>
      <c r="C538" s="662" t="s">
        <v>2533</v>
      </c>
      <c r="D538" s="743" t="s">
        <v>3735</v>
      </c>
      <c r="E538" s="744" t="s">
        <v>2552</v>
      </c>
      <c r="F538" s="662" t="s">
        <v>2529</v>
      </c>
      <c r="G538" s="662" t="s">
        <v>3026</v>
      </c>
      <c r="H538" s="662" t="s">
        <v>523</v>
      </c>
      <c r="I538" s="662" t="s">
        <v>3027</v>
      </c>
      <c r="J538" s="662" t="s">
        <v>3028</v>
      </c>
      <c r="K538" s="662" t="s">
        <v>3029</v>
      </c>
      <c r="L538" s="663">
        <v>2146.12</v>
      </c>
      <c r="M538" s="663">
        <v>23607.32</v>
      </c>
      <c r="N538" s="662">
        <v>11</v>
      </c>
      <c r="O538" s="745">
        <v>3</v>
      </c>
      <c r="P538" s="663">
        <v>23607.32</v>
      </c>
      <c r="Q538" s="678">
        <v>1</v>
      </c>
      <c r="R538" s="662">
        <v>11</v>
      </c>
      <c r="S538" s="678">
        <v>1</v>
      </c>
      <c r="T538" s="745">
        <v>3</v>
      </c>
      <c r="U538" s="701">
        <v>1</v>
      </c>
    </row>
    <row r="539" spans="1:21" ht="14.4" customHeight="1" x14ac:dyDescent="0.3">
      <c r="A539" s="661">
        <v>7</v>
      </c>
      <c r="B539" s="662" t="s">
        <v>2285</v>
      </c>
      <c r="C539" s="662" t="s">
        <v>2533</v>
      </c>
      <c r="D539" s="743" t="s">
        <v>3735</v>
      </c>
      <c r="E539" s="744" t="s">
        <v>2552</v>
      </c>
      <c r="F539" s="662" t="s">
        <v>2529</v>
      </c>
      <c r="G539" s="662" t="s">
        <v>3026</v>
      </c>
      <c r="H539" s="662" t="s">
        <v>523</v>
      </c>
      <c r="I539" s="662" t="s">
        <v>3146</v>
      </c>
      <c r="J539" s="662" t="s">
        <v>3147</v>
      </c>
      <c r="K539" s="662" t="s">
        <v>3029</v>
      </c>
      <c r="L539" s="663">
        <v>3690.52</v>
      </c>
      <c r="M539" s="663">
        <v>44286.239999999998</v>
      </c>
      <c r="N539" s="662">
        <v>12</v>
      </c>
      <c r="O539" s="745">
        <v>3</v>
      </c>
      <c r="P539" s="663">
        <v>22143.119999999999</v>
      </c>
      <c r="Q539" s="678">
        <v>0.5</v>
      </c>
      <c r="R539" s="662">
        <v>6</v>
      </c>
      <c r="S539" s="678">
        <v>0.5</v>
      </c>
      <c r="T539" s="745">
        <v>2</v>
      </c>
      <c r="U539" s="701">
        <v>0.66666666666666663</v>
      </c>
    </row>
    <row r="540" spans="1:21" ht="14.4" customHeight="1" x14ac:dyDescent="0.3">
      <c r="A540" s="661">
        <v>7</v>
      </c>
      <c r="B540" s="662" t="s">
        <v>2285</v>
      </c>
      <c r="C540" s="662" t="s">
        <v>2533</v>
      </c>
      <c r="D540" s="743" t="s">
        <v>3735</v>
      </c>
      <c r="E540" s="744" t="s">
        <v>2552</v>
      </c>
      <c r="F540" s="662" t="s">
        <v>2529</v>
      </c>
      <c r="G540" s="662" t="s">
        <v>2904</v>
      </c>
      <c r="H540" s="662" t="s">
        <v>523</v>
      </c>
      <c r="I540" s="662" t="s">
        <v>1493</v>
      </c>
      <c r="J540" s="662" t="s">
        <v>1494</v>
      </c>
      <c r="K540" s="662" t="s">
        <v>1495</v>
      </c>
      <c r="L540" s="663">
        <v>108.44</v>
      </c>
      <c r="M540" s="663">
        <v>650.64</v>
      </c>
      <c r="N540" s="662">
        <v>6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7</v>
      </c>
      <c r="B541" s="662" t="s">
        <v>2285</v>
      </c>
      <c r="C541" s="662" t="s">
        <v>2533</v>
      </c>
      <c r="D541" s="743" t="s">
        <v>3735</v>
      </c>
      <c r="E541" s="744" t="s">
        <v>2552</v>
      </c>
      <c r="F541" s="662" t="s">
        <v>2529</v>
      </c>
      <c r="G541" s="662" t="s">
        <v>2631</v>
      </c>
      <c r="H541" s="662" t="s">
        <v>523</v>
      </c>
      <c r="I541" s="662" t="s">
        <v>2703</v>
      </c>
      <c r="J541" s="662" t="s">
        <v>2704</v>
      </c>
      <c r="K541" s="662" t="s">
        <v>2705</v>
      </c>
      <c r="L541" s="663">
        <v>24.78</v>
      </c>
      <c r="M541" s="663">
        <v>24.78</v>
      </c>
      <c r="N541" s="662">
        <v>1</v>
      </c>
      <c r="O541" s="745">
        <v>1</v>
      </c>
      <c r="P541" s="663">
        <v>24.78</v>
      </c>
      <c r="Q541" s="678">
        <v>1</v>
      </c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7</v>
      </c>
      <c r="B542" s="662" t="s">
        <v>2285</v>
      </c>
      <c r="C542" s="662" t="s">
        <v>2533</v>
      </c>
      <c r="D542" s="743" t="s">
        <v>3735</v>
      </c>
      <c r="E542" s="744" t="s">
        <v>2552</v>
      </c>
      <c r="F542" s="662" t="s">
        <v>2529</v>
      </c>
      <c r="G542" s="662" t="s">
        <v>3148</v>
      </c>
      <c r="H542" s="662" t="s">
        <v>523</v>
      </c>
      <c r="I542" s="662" t="s">
        <v>3152</v>
      </c>
      <c r="J542" s="662" t="s">
        <v>3150</v>
      </c>
      <c r="K542" s="662" t="s">
        <v>3153</v>
      </c>
      <c r="L542" s="663">
        <v>1715.48</v>
      </c>
      <c r="M542" s="663">
        <v>15439.320000000002</v>
      </c>
      <c r="N542" s="662">
        <v>9</v>
      </c>
      <c r="O542" s="745">
        <v>2</v>
      </c>
      <c r="P542" s="663">
        <v>5146.4400000000005</v>
      </c>
      <c r="Q542" s="678">
        <v>0.33333333333333331</v>
      </c>
      <c r="R542" s="662">
        <v>3</v>
      </c>
      <c r="S542" s="678">
        <v>0.33333333333333331</v>
      </c>
      <c r="T542" s="745">
        <v>0.5</v>
      </c>
      <c r="U542" s="701">
        <v>0.25</v>
      </c>
    </row>
    <row r="543" spans="1:21" ht="14.4" customHeight="1" x14ac:dyDescent="0.3">
      <c r="A543" s="661">
        <v>7</v>
      </c>
      <c r="B543" s="662" t="s">
        <v>2285</v>
      </c>
      <c r="C543" s="662" t="s">
        <v>2533</v>
      </c>
      <c r="D543" s="743" t="s">
        <v>3735</v>
      </c>
      <c r="E543" s="744" t="s">
        <v>2552</v>
      </c>
      <c r="F543" s="662" t="s">
        <v>2529</v>
      </c>
      <c r="G543" s="662" t="s">
        <v>3148</v>
      </c>
      <c r="H543" s="662" t="s">
        <v>523</v>
      </c>
      <c r="I543" s="662" t="s">
        <v>3152</v>
      </c>
      <c r="J543" s="662" t="s">
        <v>3150</v>
      </c>
      <c r="K543" s="662" t="s">
        <v>3153</v>
      </c>
      <c r="L543" s="663">
        <v>1195.75</v>
      </c>
      <c r="M543" s="663">
        <v>14349</v>
      </c>
      <c r="N543" s="662">
        <v>12</v>
      </c>
      <c r="O543" s="745">
        <v>2.5</v>
      </c>
      <c r="P543" s="663">
        <v>10761.75</v>
      </c>
      <c r="Q543" s="678">
        <v>0.75</v>
      </c>
      <c r="R543" s="662">
        <v>9</v>
      </c>
      <c r="S543" s="678">
        <v>0.75</v>
      </c>
      <c r="T543" s="745">
        <v>2</v>
      </c>
      <c r="U543" s="701">
        <v>0.8</v>
      </c>
    </row>
    <row r="544" spans="1:21" ht="14.4" customHeight="1" x14ac:dyDescent="0.3">
      <c r="A544" s="661">
        <v>7</v>
      </c>
      <c r="B544" s="662" t="s">
        <v>2285</v>
      </c>
      <c r="C544" s="662" t="s">
        <v>2533</v>
      </c>
      <c r="D544" s="743" t="s">
        <v>3735</v>
      </c>
      <c r="E544" s="744" t="s">
        <v>2552</v>
      </c>
      <c r="F544" s="662" t="s">
        <v>2529</v>
      </c>
      <c r="G544" s="662" t="s">
        <v>3148</v>
      </c>
      <c r="H544" s="662" t="s">
        <v>523</v>
      </c>
      <c r="I544" s="662" t="s">
        <v>3154</v>
      </c>
      <c r="J544" s="662" t="s">
        <v>3150</v>
      </c>
      <c r="K544" s="662" t="s">
        <v>3155</v>
      </c>
      <c r="L544" s="663">
        <v>0</v>
      </c>
      <c r="M544" s="663">
        <v>0</v>
      </c>
      <c r="N544" s="662">
        <v>1</v>
      </c>
      <c r="O544" s="745">
        <v>1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7</v>
      </c>
      <c r="B545" s="662" t="s">
        <v>2285</v>
      </c>
      <c r="C545" s="662" t="s">
        <v>2533</v>
      </c>
      <c r="D545" s="743" t="s">
        <v>3735</v>
      </c>
      <c r="E545" s="744" t="s">
        <v>2552</v>
      </c>
      <c r="F545" s="662" t="s">
        <v>2529</v>
      </c>
      <c r="G545" s="662" t="s">
        <v>3148</v>
      </c>
      <c r="H545" s="662" t="s">
        <v>523</v>
      </c>
      <c r="I545" s="662" t="s">
        <v>3376</v>
      </c>
      <c r="J545" s="662" t="s">
        <v>3377</v>
      </c>
      <c r="K545" s="662" t="s">
        <v>3378</v>
      </c>
      <c r="L545" s="663">
        <v>0</v>
      </c>
      <c r="M545" s="663">
        <v>0</v>
      </c>
      <c r="N545" s="662">
        <v>3</v>
      </c>
      <c r="O545" s="745">
        <v>1</v>
      </c>
      <c r="P545" s="663">
        <v>0</v>
      </c>
      <c r="Q545" s="678"/>
      <c r="R545" s="662">
        <v>3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7</v>
      </c>
      <c r="B546" s="662" t="s">
        <v>2285</v>
      </c>
      <c r="C546" s="662" t="s">
        <v>2533</v>
      </c>
      <c r="D546" s="743" t="s">
        <v>3735</v>
      </c>
      <c r="E546" s="744" t="s">
        <v>2552</v>
      </c>
      <c r="F546" s="662" t="s">
        <v>2529</v>
      </c>
      <c r="G546" s="662" t="s">
        <v>3148</v>
      </c>
      <c r="H546" s="662" t="s">
        <v>523</v>
      </c>
      <c r="I546" s="662" t="s">
        <v>3485</v>
      </c>
      <c r="J546" s="662" t="s">
        <v>3486</v>
      </c>
      <c r="K546" s="662" t="s">
        <v>3252</v>
      </c>
      <c r="L546" s="663">
        <v>1286.19</v>
      </c>
      <c r="M546" s="663">
        <v>1286.19</v>
      </c>
      <c r="N546" s="662">
        <v>1</v>
      </c>
      <c r="O546" s="745">
        <v>1</v>
      </c>
      <c r="P546" s="663">
        <v>1286.19</v>
      </c>
      <c r="Q546" s="678">
        <v>1</v>
      </c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7</v>
      </c>
      <c r="B547" s="662" t="s">
        <v>2285</v>
      </c>
      <c r="C547" s="662" t="s">
        <v>2533</v>
      </c>
      <c r="D547" s="743" t="s">
        <v>3735</v>
      </c>
      <c r="E547" s="744" t="s">
        <v>2552</v>
      </c>
      <c r="F547" s="662" t="s">
        <v>2529</v>
      </c>
      <c r="G547" s="662" t="s">
        <v>2988</v>
      </c>
      <c r="H547" s="662" t="s">
        <v>523</v>
      </c>
      <c r="I547" s="662" t="s">
        <v>764</v>
      </c>
      <c r="J547" s="662" t="s">
        <v>2989</v>
      </c>
      <c r="K547" s="662" t="s">
        <v>2990</v>
      </c>
      <c r="L547" s="663">
        <v>0</v>
      </c>
      <c r="M547" s="663">
        <v>0</v>
      </c>
      <c r="N547" s="662">
        <v>13</v>
      </c>
      <c r="O547" s="745">
        <v>2.5</v>
      </c>
      <c r="P547" s="663">
        <v>0</v>
      </c>
      <c r="Q547" s="678"/>
      <c r="R547" s="662">
        <v>4</v>
      </c>
      <c r="S547" s="678">
        <v>0.30769230769230771</v>
      </c>
      <c r="T547" s="745">
        <v>0.5</v>
      </c>
      <c r="U547" s="701">
        <v>0.2</v>
      </c>
    </row>
    <row r="548" spans="1:21" ht="14.4" customHeight="1" x14ac:dyDescent="0.3">
      <c r="A548" s="661">
        <v>7</v>
      </c>
      <c r="B548" s="662" t="s">
        <v>2285</v>
      </c>
      <c r="C548" s="662" t="s">
        <v>2533</v>
      </c>
      <c r="D548" s="743" t="s">
        <v>3735</v>
      </c>
      <c r="E548" s="744" t="s">
        <v>2552</v>
      </c>
      <c r="F548" s="662" t="s">
        <v>2529</v>
      </c>
      <c r="G548" s="662" t="s">
        <v>3030</v>
      </c>
      <c r="H548" s="662" t="s">
        <v>523</v>
      </c>
      <c r="I548" s="662" t="s">
        <v>3390</v>
      </c>
      <c r="J548" s="662" t="s">
        <v>3391</v>
      </c>
      <c r="K548" s="662" t="s">
        <v>3392</v>
      </c>
      <c r="L548" s="663">
        <v>583.70000000000005</v>
      </c>
      <c r="M548" s="663">
        <v>7588.1</v>
      </c>
      <c r="N548" s="662">
        <v>13</v>
      </c>
      <c r="O548" s="745">
        <v>5</v>
      </c>
      <c r="P548" s="663">
        <v>2334.8000000000002</v>
      </c>
      <c r="Q548" s="678">
        <v>0.30769230769230771</v>
      </c>
      <c r="R548" s="662">
        <v>4</v>
      </c>
      <c r="S548" s="678">
        <v>0.30769230769230771</v>
      </c>
      <c r="T548" s="745">
        <v>2</v>
      </c>
      <c r="U548" s="701">
        <v>0.4</v>
      </c>
    </row>
    <row r="549" spans="1:21" ht="14.4" customHeight="1" x14ac:dyDescent="0.3">
      <c r="A549" s="661">
        <v>7</v>
      </c>
      <c r="B549" s="662" t="s">
        <v>2285</v>
      </c>
      <c r="C549" s="662" t="s">
        <v>2533</v>
      </c>
      <c r="D549" s="743" t="s">
        <v>3735</v>
      </c>
      <c r="E549" s="744" t="s">
        <v>2552</v>
      </c>
      <c r="F549" s="662" t="s">
        <v>2529</v>
      </c>
      <c r="G549" s="662" t="s">
        <v>3030</v>
      </c>
      <c r="H549" s="662" t="s">
        <v>523</v>
      </c>
      <c r="I549" s="662" t="s">
        <v>3393</v>
      </c>
      <c r="J549" s="662" t="s">
        <v>3174</v>
      </c>
      <c r="K549" s="662" t="s">
        <v>3394</v>
      </c>
      <c r="L549" s="663">
        <v>908.53</v>
      </c>
      <c r="M549" s="663">
        <v>8176.77</v>
      </c>
      <c r="N549" s="662">
        <v>9</v>
      </c>
      <c r="O549" s="745">
        <v>3</v>
      </c>
      <c r="P549" s="663">
        <v>8176.77</v>
      </c>
      <c r="Q549" s="678">
        <v>1</v>
      </c>
      <c r="R549" s="662">
        <v>9</v>
      </c>
      <c r="S549" s="678">
        <v>1</v>
      </c>
      <c r="T549" s="745">
        <v>3</v>
      </c>
      <c r="U549" s="701">
        <v>1</v>
      </c>
    </row>
    <row r="550" spans="1:21" ht="14.4" customHeight="1" x14ac:dyDescent="0.3">
      <c r="A550" s="661">
        <v>7</v>
      </c>
      <c r="B550" s="662" t="s">
        <v>2285</v>
      </c>
      <c r="C550" s="662" t="s">
        <v>2533</v>
      </c>
      <c r="D550" s="743" t="s">
        <v>3735</v>
      </c>
      <c r="E550" s="744" t="s">
        <v>2552</v>
      </c>
      <c r="F550" s="662" t="s">
        <v>2529</v>
      </c>
      <c r="G550" s="662" t="s">
        <v>3030</v>
      </c>
      <c r="H550" s="662" t="s">
        <v>523</v>
      </c>
      <c r="I550" s="662" t="s">
        <v>3395</v>
      </c>
      <c r="J550" s="662" t="s">
        <v>3032</v>
      </c>
      <c r="K550" s="662" t="s">
        <v>3396</v>
      </c>
      <c r="L550" s="663">
        <v>1257.97</v>
      </c>
      <c r="M550" s="663">
        <v>7547.82</v>
      </c>
      <c r="N550" s="662">
        <v>6</v>
      </c>
      <c r="O550" s="745">
        <v>2</v>
      </c>
      <c r="P550" s="663">
        <v>7547.82</v>
      </c>
      <c r="Q550" s="678">
        <v>1</v>
      </c>
      <c r="R550" s="662">
        <v>6</v>
      </c>
      <c r="S550" s="678">
        <v>1</v>
      </c>
      <c r="T550" s="745">
        <v>2</v>
      </c>
      <c r="U550" s="701">
        <v>1</v>
      </c>
    </row>
    <row r="551" spans="1:21" ht="14.4" customHeight="1" x14ac:dyDescent="0.3">
      <c r="A551" s="661">
        <v>7</v>
      </c>
      <c r="B551" s="662" t="s">
        <v>2285</v>
      </c>
      <c r="C551" s="662" t="s">
        <v>2533</v>
      </c>
      <c r="D551" s="743" t="s">
        <v>3735</v>
      </c>
      <c r="E551" s="744" t="s">
        <v>2552</v>
      </c>
      <c r="F551" s="662" t="s">
        <v>2529</v>
      </c>
      <c r="G551" s="662" t="s">
        <v>3030</v>
      </c>
      <c r="H551" s="662" t="s">
        <v>523</v>
      </c>
      <c r="I551" s="662" t="s">
        <v>3397</v>
      </c>
      <c r="J551" s="662" t="s">
        <v>3398</v>
      </c>
      <c r="K551" s="662" t="s">
        <v>3399</v>
      </c>
      <c r="L551" s="663">
        <v>0</v>
      </c>
      <c r="M551" s="663">
        <v>0</v>
      </c>
      <c r="N551" s="662">
        <v>2</v>
      </c>
      <c r="O551" s="745">
        <v>1</v>
      </c>
      <c r="P551" s="663">
        <v>0</v>
      </c>
      <c r="Q551" s="678"/>
      <c r="R551" s="662">
        <v>2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7</v>
      </c>
      <c r="B552" s="662" t="s">
        <v>2285</v>
      </c>
      <c r="C552" s="662" t="s">
        <v>2533</v>
      </c>
      <c r="D552" s="743" t="s">
        <v>3735</v>
      </c>
      <c r="E552" s="744" t="s">
        <v>2552</v>
      </c>
      <c r="F552" s="662" t="s">
        <v>2529</v>
      </c>
      <c r="G552" s="662" t="s">
        <v>3030</v>
      </c>
      <c r="H552" s="662" t="s">
        <v>523</v>
      </c>
      <c r="I552" s="662" t="s">
        <v>3487</v>
      </c>
      <c r="J552" s="662" t="s">
        <v>3032</v>
      </c>
      <c r="K552" s="662" t="s">
        <v>2943</v>
      </c>
      <c r="L552" s="663">
        <v>0</v>
      </c>
      <c r="M552" s="663">
        <v>0</v>
      </c>
      <c r="N552" s="662">
        <v>6</v>
      </c>
      <c r="O552" s="745">
        <v>2</v>
      </c>
      <c r="P552" s="663">
        <v>0</v>
      </c>
      <c r="Q552" s="678"/>
      <c r="R552" s="662">
        <v>6</v>
      </c>
      <c r="S552" s="678">
        <v>1</v>
      </c>
      <c r="T552" s="745">
        <v>2</v>
      </c>
      <c r="U552" s="701">
        <v>1</v>
      </c>
    </row>
    <row r="553" spans="1:21" ht="14.4" customHeight="1" x14ac:dyDescent="0.3">
      <c r="A553" s="661">
        <v>7</v>
      </c>
      <c r="B553" s="662" t="s">
        <v>2285</v>
      </c>
      <c r="C553" s="662" t="s">
        <v>2533</v>
      </c>
      <c r="D553" s="743" t="s">
        <v>3735</v>
      </c>
      <c r="E553" s="744" t="s">
        <v>2552</v>
      </c>
      <c r="F553" s="662" t="s">
        <v>2529</v>
      </c>
      <c r="G553" s="662" t="s">
        <v>3030</v>
      </c>
      <c r="H553" s="662" t="s">
        <v>523</v>
      </c>
      <c r="I553" s="662" t="s">
        <v>3400</v>
      </c>
      <c r="J553" s="662" t="s">
        <v>3398</v>
      </c>
      <c r="K553" s="662" t="s">
        <v>3401</v>
      </c>
      <c r="L553" s="663">
        <v>151.43</v>
      </c>
      <c r="M553" s="663">
        <v>454.29</v>
      </c>
      <c r="N553" s="662">
        <v>3</v>
      </c>
      <c r="O553" s="745">
        <v>1</v>
      </c>
      <c r="P553" s="663">
        <v>454.29</v>
      </c>
      <c r="Q553" s="678">
        <v>1</v>
      </c>
      <c r="R553" s="662">
        <v>3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7</v>
      </c>
      <c r="B554" s="662" t="s">
        <v>2285</v>
      </c>
      <c r="C554" s="662" t="s">
        <v>2533</v>
      </c>
      <c r="D554" s="743" t="s">
        <v>3735</v>
      </c>
      <c r="E554" s="744" t="s">
        <v>2552</v>
      </c>
      <c r="F554" s="662" t="s">
        <v>2529</v>
      </c>
      <c r="G554" s="662" t="s">
        <v>3030</v>
      </c>
      <c r="H554" s="662" t="s">
        <v>523</v>
      </c>
      <c r="I554" s="662" t="s">
        <v>3488</v>
      </c>
      <c r="J554" s="662" t="s">
        <v>3391</v>
      </c>
      <c r="K554" s="662" t="s">
        <v>3489</v>
      </c>
      <c r="L554" s="663">
        <v>0</v>
      </c>
      <c r="M554" s="663">
        <v>0</v>
      </c>
      <c r="N554" s="662">
        <v>5</v>
      </c>
      <c r="O554" s="745">
        <v>2</v>
      </c>
      <c r="P554" s="663">
        <v>0</v>
      </c>
      <c r="Q554" s="678"/>
      <c r="R554" s="662">
        <v>5</v>
      </c>
      <c r="S554" s="678">
        <v>1</v>
      </c>
      <c r="T554" s="745">
        <v>2</v>
      </c>
      <c r="U554" s="701">
        <v>1</v>
      </c>
    </row>
    <row r="555" spans="1:21" ht="14.4" customHeight="1" x14ac:dyDescent="0.3">
      <c r="A555" s="661">
        <v>7</v>
      </c>
      <c r="B555" s="662" t="s">
        <v>2285</v>
      </c>
      <c r="C555" s="662" t="s">
        <v>2533</v>
      </c>
      <c r="D555" s="743" t="s">
        <v>3735</v>
      </c>
      <c r="E555" s="744" t="s">
        <v>2552</v>
      </c>
      <c r="F555" s="662" t="s">
        <v>2529</v>
      </c>
      <c r="G555" s="662" t="s">
        <v>3030</v>
      </c>
      <c r="H555" s="662" t="s">
        <v>523</v>
      </c>
      <c r="I555" s="662" t="s">
        <v>3490</v>
      </c>
      <c r="J555" s="662" t="s">
        <v>3491</v>
      </c>
      <c r="K555" s="662" t="s">
        <v>2912</v>
      </c>
      <c r="L555" s="663">
        <v>0</v>
      </c>
      <c r="M555" s="663">
        <v>0</v>
      </c>
      <c r="N555" s="662">
        <v>3</v>
      </c>
      <c r="O555" s="745">
        <v>1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7</v>
      </c>
      <c r="B556" s="662" t="s">
        <v>2285</v>
      </c>
      <c r="C556" s="662" t="s">
        <v>2533</v>
      </c>
      <c r="D556" s="743" t="s">
        <v>3735</v>
      </c>
      <c r="E556" s="744" t="s">
        <v>2552</v>
      </c>
      <c r="F556" s="662" t="s">
        <v>2529</v>
      </c>
      <c r="G556" s="662" t="s">
        <v>3030</v>
      </c>
      <c r="H556" s="662" t="s">
        <v>523</v>
      </c>
      <c r="I556" s="662" t="s">
        <v>3173</v>
      </c>
      <c r="J556" s="662" t="s">
        <v>3174</v>
      </c>
      <c r="K556" s="662" t="s">
        <v>3175</v>
      </c>
      <c r="L556" s="663">
        <v>0</v>
      </c>
      <c r="M556" s="663">
        <v>0</v>
      </c>
      <c r="N556" s="662">
        <v>2</v>
      </c>
      <c r="O556" s="745">
        <v>2</v>
      </c>
      <c r="P556" s="663">
        <v>0</v>
      </c>
      <c r="Q556" s="678"/>
      <c r="R556" s="662">
        <v>2</v>
      </c>
      <c r="S556" s="678">
        <v>1</v>
      </c>
      <c r="T556" s="745">
        <v>2</v>
      </c>
      <c r="U556" s="701">
        <v>1</v>
      </c>
    </row>
    <row r="557" spans="1:21" ht="14.4" customHeight="1" x14ac:dyDescent="0.3">
      <c r="A557" s="661">
        <v>7</v>
      </c>
      <c r="B557" s="662" t="s">
        <v>2285</v>
      </c>
      <c r="C557" s="662" t="s">
        <v>2533</v>
      </c>
      <c r="D557" s="743" t="s">
        <v>3735</v>
      </c>
      <c r="E557" s="744" t="s">
        <v>2552</v>
      </c>
      <c r="F557" s="662" t="s">
        <v>2529</v>
      </c>
      <c r="G557" s="662" t="s">
        <v>3030</v>
      </c>
      <c r="H557" s="662" t="s">
        <v>523</v>
      </c>
      <c r="I557" s="662" t="s">
        <v>3492</v>
      </c>
      <c r="J557" s="662" t="s">
        <v>3174</v>
      </c>
      <c r="K557" s="662" t="s">
        <v>2946</v>
      </c>
      <c r="L557" s="663">
        <v>0</v>
      </c>
      <c r="M557" s="663">
        <v>0</v>
      </c>
      <c r="N557" s="662">
        <v>4</v>
      </c>
      <c r="O557" s="745">
        <v>2</v>
      </c>
      <c r="P557" s="663">
        <v>0</v>
      </c>
      <c r="Q557" s="678"/>
      <c r="R557" s="662">
        <v>4</v>
      </c>
      <c r="S557" s="678">
        <v>1</v>
      </c>
      <c r="T557" s="745">
        <v>2</v>
      </c>
      <c r="U557" s="701">
        <v>1</v>
      </c>
    </row>
    <row r="558" spans="1:21" ht="14.4" customHeight="1" x14ac:dyDescent="0.3">
      <c r="A558" s="661">
        <v>7</v>
      </c>
      <c r="B558" s="662" t="s">
        <v>2285</v>
      </c>
      <c r="C558" s="662" t="s">
        <v>2533</v>
      </c>
      <c r="D558" s="743" t="s">
        <v>3735</v>
      </c>
      <c r="E558" s="744" t="s">
        <v>2552</v>
      </c>
      <c r="F558" s="662" t="s">
        <v>2529</v>
      </c>
      <c r="G558" s="662" t="s">
        <v>3030</v>
      </c>
      <c r="H558" s="662" t="s">
        <v>523</v>
      </c>
      <c r="I558" s="662" t="s">
        <v>3176</v>
      </c>
      <c r="J558" s="662" t="s">
        <v>3032</v>
      </c>
      <c r="K558" s="662" t="s">
        <v>3177</v>
      </c>
      <c r="L558" s="663">
        <v>0</v>
      </c>
      <c r="M558" s="663">
        <v>0</v>
      </c>
      <c r="N558" s="662">
        <v>2</v>
      </c>
      <c r="O558" s="745">
        <v>2</v>
      </c>
      <c r="P558" s="663">
        <v>0</v>
      </c>
      <c r="Q558" s="678"/>
      <c r="R558" s="662">
        <v>2</v>
      </c>
      <c r="S558" s="678">
        <v>1</v>
      </c>
      <c r="T558" s="745">
        <v>2</v>
      </c>
      <c r="U558" s="701">
        <v>1</v>
      </c>
    </row>
    <row r="559" spans="1:21" ht="14.4" customHeight="1" x14ac:dyDescent="0.3">
      <c r="A559" s="661">
        <v>7</v>
      </c>
      <c r="B559" s="662" t="s">
        <v>2285</v>
      </c>
      <c r="C559" s="662" t="s">
        <v>2533</v>
      </c>
      <c r="D559" s="743" t="s">
        <v>3735</v>
      </c>
      <c r="E559" s="744" t="s">
        <v>2552</v>
      </c>
      <c r="F559" s="662" t="s">
        <v>2529</v>
      </c>
      <c r="G559" s="662" t="s">
        <v>3030</v>
      </c>
      <c r="H559" s="662" t="s">
        <v>523</v>
      </c>
      <c r="I559" s="662" t="s">
        <v>3493</v>
      </c>
      <c r="J559" s="662" t="s">
        <v>3494</v>
      </c>
      <c r="K559" s="662" t="s">
        <v>3495</v>
      </c>
      <c r="L559" s="663">
        <v>0</v>
      </c>
      <c r="M559" s="663">
        <v>0</v>
      </c>
      <c r="N559" s="662">
        <v>4</v>
      </c>
      <c r="O559" s="745">
        <v>2</v>
      </c>
      <c r="P559" s="663">
        <v>0</v>
      </c>
      <c r="Q559" s="678"/>
      <c r="R559" s="662">
        <v>1</v>
      </c>
      <c r="S559" s="678">
        <v>0.25</v>
      </c>
      <c r="T559" s="745">
        <v>1</v>
      </c>
      <c r="U559" s="701">
        <v>0.5</v>
      </c>
    </row>
    <row r="560" spans="1:21" ht="14.4" customHeight="1" x14ac:dyDescent="0.3">
      <c r="A560" s="661">
        <v>7</v>
      </c>
      <c r="B560" s="662" t="s">
        <v>2285</v>
      </c>
      <c r="C560" s="662" t="s">
        <v>2533</v>
      </c>
      <c r="D560" s="743" t="s">
        <v>3735</v>
      </c>
      <c r="E560" s="744" t="s">
        <v>2552</v>
      </c>
      <c r="F560" s="662" t="s">
        <v>2529</v>
      </c>
      <c r="G560" s="662" t="s">
        <v>3030</v>
      </c>
      <c r="H560" s="662" t="s">
        <v>523</v>
      </c>
      <c r="I560" s="662" t="s">
        <v>3496</v>
      </c>
      <c r="J560" s="662" t="s">
        <v>3391</v>
      </c>
      <c r="K560" s="662" t="s">
        <v>3497</v>
      </c>
      <c r="L560" s="663">
        <v>0</v>
      </c>
      <c r="M560" s="663">
        <v>0</v>
      </c>
      <c r="N560" s="662">
        <v>3</v>
      </c>
      <c r="O560" s="745">
        <v>1</v>
      </c>
      <c r="P560" s="663">
        <v>0</v>
      </c>
      <c r="Q560" s="678"/>
      <c r="R560" s="662">
        <v>3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7</v>
      </c>
      <c r="B561" s="662" t="s">
        <v>2285</v>
      </c>
      <c r="C561" s="662" t="s">
        <v>2533</v>
      </c>
      <c r="D561" s="743" t="s">
        <v>3735</v>
      </c>
      <c r="E561" s="744" t="s">
        <v>2552</v>
      </c>
      <c r="F561" s="662" t="s">
        <v>2529</v>
      </c>
      <c r="G561" s="662" t="s">
        <v>3030</v>
      </c>
      <c r="H561" s="662" t="s">
        <v>523</v>
      </c>
      <c r="I561" s="662" t="s">
        <v>3498</v>
      </c>
      <c r="J561" s="662" t="s">
        <v>3398</v>
      </c>
      <c r="K561" s="662" t="s">
        <v>3499</v>
      </c>
      <c r="L561" s="663">
        <v>0</v>
      </c>
      <c r="M561" s="663">
        <v>0</v>
      </c>
      <c r="N561" s="662">
        <v>4</v>
      </c>
      <c r="O561" s="745">
        <v>2</v>
      </c>
      <c r="P561" s="663">
        <v>0</v>
      </c>
      <c r="Q561" s="678"/>
      <c r="R561" s="662">
        <v>1</v>
      </c>
      <c r="S561" s="678">
        <v>0.25</v>
      </c>
      <c r="T561" s="745">
        <v>1</v>
      </c>
      <c r="U561" s="701">
        <v>0.5</v>
      </c>
    </row>
    <row r="562" spans="1:21" ht="14.4" customHeight="1" x14ac:dyDescent="0.3">
      <c r="A562" s="661">
        <v>7</v>
      </c>
      <c r="B562" s="662" t="s">
        <v>2285</v>
      </c>
      <c r="C562" s="662" t="s">
        <v>2533</v>
      </c>
      <c r="D562" s="743" t="s">
        <v>3735</v>
      </c>
      <c r="E562" s="744" t="s">
        <v>2552</v>
      </c>
      <c r="F562" s="662" t="s">
        <v>2529</v>
      </c>
      <c r="G562" s="662" t="s">
        <v>2724</v>
      </c>
      <c r="H562" s="662" t="s">
        <v>602</v>
      </c>
      <c r="I562" s="662" t="s">
        <v>2941</v>
      </c>
      <c r="J562" s="662" t="s">
        <v>2942</v>
      </c>
      <c r="K562" s="662" t="s">
        <v>2943</v>
      </c>
      <c r="L562" s="663">
        <v>140.94999999999999</v>
      </c>
      <c r="M562" s="663">
        <v>4792.2999999999993</v>
      </c>
      <c r="N562" s="662">
        <v>34</v>
      </c>
      <c r="O562" s="745">
        <v>3.5</v>
      </c>
      <c r="P562" s="663">
        <v>1691.3999999999999</v>
      </c>
      <c r="Q562" s="678">
        <v>0.35294117647058826</v>
      </c>
      <c r="R562" s="662">
        <v>12</v>
      </c>
      <c r="S562" s="678">
        <v>0.35294117647058826</v>
      </c>
      <c r="T562" s="745">
        <v>1</v>
      </c>
      <c r="U562" s="701">
        <v>0.2857142857142857</v>
      </c>
    </row>
    <row r="563" spans="1:21" ht="14.4" customHeight="1" x14ac:dyDescent="0.3">
      <c r="A563" s="661">
        <v>7</v>
      </c>
      <c r="B563" s="662" t="s">
        <v>2285</v>
      </c>
      <c r="C563" s="662" t="s">
        <v>2533</v>
      </c>
      <c r="D563" s="743" t="s">
        <v>3735</v>
      </c>
      <c r="E563" s="744" t="s">
        <v>2552</v>
      </c>
      <c r="F563" s="662" t="s">
        <v>2529</v>
      </c>
      <c r="G563" s="662" t="s">
        <v>2724</v>
      </c>
      <c r="H563" s="662" t="s">
        <v>602</v>
      </c>
      <c r="I563" s="662" t="s">
        <v>2725</v>
      </c>
      <c r="J563" s="662" t="s">
        <v>2726</v>
      </c>
      <c r="K563" s="662" t="s">
        <v>793</v>
      </c>
      <c r="L563" s="663">
        <v>187.92</v>
      </c>
      <c r="M563" s="663">
        <v>3570.4799999999996</v>
      </c>
      <c r="N563" s="662">
        <v>19</v>
      </c>
      <c r="O563" s="745">
        <v>1.5</v>
      </c>
      <c r="P563" s="663">
        <v>1691.28</v>
      </c>
      <c r="Q563" s="678">
        <v>0.47368421052631582</v>
      </c>
      <c r="R563" s="662">
        <v>9</v>
      </c>
      <c r="S563" s="678">
        <v>0.47368421052631576</v>
      </c>
      <c r="T563" s="745">
        <v>0.5</v>
      </c>
      <c r="U563" s="701">
        <v>0.33333333333333331</v>
      </c>
    </row>
    <row r="564" spans="1:21" ht="14.4" customHeight="1" x14ac:dyDescent="0.3">
      <c r="A564" s="661">
        <v>7</v>
      </c>
      <c r="B564" s="662" t="s">
        <v>2285</v>
      </c>
      <c r="C564" s="662" t="s">
        <v>2533</v>
      </c>
      <c r="D564" s="743" t="s">
        <v>3735</v>
      </c>
      <c r="E564" s="744" t="s">
        <v>2552</v>
      </c>
      <c r="F564" s="662" t="s">
        <v>2529</v>
      </c>
      <c r="G564" s="662" t="s">
        <v>2724</v>
      </c>
      <c r="H564" s="662" t="s">
        <v>602</v>
      </c>
      <c r="I564" s="662" t="s">
        <v>2944</v>
      </c>
      <c r="J564" s="662" t="s">
        <v>2945</v>
      </c>
      <c r="K564" s="662" t="s">
        <v>2946</v>
      </c>
      <c r="L564" s="663">
        <v>93.96</v>
      </c>
      <c r="M564" s="663">
        <v>1315.44</v>
      </c>
      <c r="N564" s="662">
        <v>14</v>
      </c>
      <c r="O564" s="745">
        <v>3.5</v>
      </c>
      <c r="P564" s="663">
        <v>469.79999999999995</v>
      </c>
      <c r="Q564" s="678">
        <v>0.3571428571428571</v>
      </c>
      <c r="R564" s="662">
        <v>5</v>
      </c>
      <c r="S564" s="678">
        <v>0.35714285714285715</v>
      </c>
      <c r="T564" s="745">
        <v>2.5</v>
      </c>
      <c r="U564" s="701">
        <v>0.7142857142857143</v>
      </c>
    </row>
    <row r="565" spans="1:21" ht="14.4" customHeight="1" x14ac:dyDescent="0.3">
      <c r="A565" s="661">
        <v>7</v>
      </c>
      <c r="B565" s="662" t="s">
        <v>2285</v>
      </c>
      <c r="C565" s="662" t="s">
        <v>2533</v>
      </c>
      <c r="D565" s="743" t="s">
        <v>3735</v>
      </c>
      <c r="E565" s="744" t="s">
        <v>2552</v>
      </c>
      <c r="F565" s="662" t="s">
        <v>2529</v>
      </c>
      <c r="G565" s="662" t="s">
        <v>2724</v>
      </c>
      <c r="H565" s="662" t="s">
        <v>602</v>
      </c>
      <c r="I565" s="662" t="s">
        <v>3183</v>
      </c>
      <c r="J565" s="662" t="s">
        <v>2945</v>
      </c>
      <c r="K565" s="662" t="s">
        <v>3184</v>
      </c>
      <c r="L565" s="663">
        <v>156.61000000000001</v>
      </c>
      <c r="M565" s="663">
        <v>1096.27</v>
      </c>
      <c r="N565" s="662">
        <v>7</v>
      </c>
      <c r="O565" s="745">
        <v>1.5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7</v>
      </c>
      <c r="B566" s="662" t="s">
        <v>2285</v>
      </c>
      <c r="C566" s="662" t="s">
        <v>2533</v>
      </c>
      <c r="D566" s="743" t="s">
        <v>3735</v>
      </c>
      <c r="E566" s="744" t="s">
        <v>2552</v>
      </c>
      <c r="F566" s="662" t="s">
        <v>2529</v>
      </c>
      <c r="G566" s="662" t="s">
        <v>2724</v>
      </c>
      <c r="H566" s="662" t="s">
        <v>602</v>
      </c>
      <c r="I566" s="662" t="s">
        <v>3402</v>
      </c>
      <c r="J566" s="662" t="s">
        <v>3403</v>
      </c>
      <c r="K566" s="662" t="s">
        <v>3404</v>
      </c>
      <c r="L566" s="663">
        <v>300.68</v>
      </c>
      <c r="M566" s="663">
        <v>1202.72</v>
      </c>
      <c r="N566" s="662">
        <v>4</v>
      </c>
      <c r="O566" s="745">
        <v>2.5</v>
      </c>
      <c r="P566" s="663">
        <v>902.04</v>
      </c>
      <c r="Q566" s="678">
        <v>0.75</v>
      </c>
      <c r="R566" s="662">
        <v>3</v>
      </c>
      <c r="S566" s="678">
        <v>0.75</v>
      </c>
      <c r="T566" s="745">
        <v>1.5</v>
      </c>
      <c r="U566" s="701">
        <v>0.6</v>
      </c>
    </row>
    <row r="567" spans="1:21" ht="14.4" customHeight="1" x14ac:dyDescent="0.3">
      <c r="A567" s="661">
        <v>7</v>
      </c>
      <c r="B567" s="662" t="s">
        <v>2285</v>
      </c>
      <c r="C567" s="662" t="s">
        <v>2533</v>
      </c>
      <c r="D567" s="743" t="s">
        <v>3735</v>
      </c>
      <c r="E567" s="744" t="s">
        <v>2552</v>
      </c>
      <c r="F567" s="662" t="s">
        <v>2529</v>
      </c>
      <c r="G567" s="662" t="s">
        <v>2724</v>
      </c>
      <c r="H567" s="662" t="s">
        <v>523</v>
      </c>
      <c r="I567" s="662" t="s">
        <v>3405</v>
      </c>
      <c r="J567" s="662" t="s">
        <v>3257</v>
      </c>
      <c r="K567" s="662" t="s">
        <v>2946</v>
      </c>
      <c r="L567" s="663">
        <v>0</v>
      </c>
      <c r="M567" s="663">
        <v>0</v>
      </c>
      <c r="N567" s="662">
        <v>23</v>
      </c>
      <c r="O567" s="745">
        <v>4.5</v>
      </c>
      <c r="P567" s="663">
        <v>0</v>
      </c>
      <c r="Q567" s="678"/>
      <c r="R567" s="662">
        <v>13</v>
      </c>
      <c r="S567" s="678">
        <v>0.56521739130434778</v>
      </c>
      <c r="T567" s="745">
        <v>3</v>
      </c>
      <c r="U567" s="701">
        <v>0.66666666666666663</v>
      </c>
    </row>
    <row r="568" spans="1:21" ht="14.4" customHeight="1" x14ac:dyDescent="0.3">
      <c r="A568" s="661">
        <v>7</v>
      </c>
      <c r="B568" s="662" t="s">
        <v>2285</v>
      </c>
      <c r="C568" s="662" t="s">
        <v>2533</v>
      </c>
      <c r="D568" s="743" t="s">
        <v>3735</v>
      </c>
      <c r="E568" s="744" t="s">
        <v>2552</v>
      </c>
      <c r="F568" s="662" t="s">
        <v>2529</v>
      </c>
      <c r="G568" s="662" t="s">
        <v>2724</v>
      </c>
      <c r="H568" s="662" t="s">
        <v>523</v>
      </c>
      <c r="I568" s="662" t="s">
        <v>3500</v>
      </c>
      <c r="J568" s="662" t="s">
        <v>3501</v>
      </c>
      <c r="K568" s="662" t="s">
        <v>3394</v>
      </c>
      <c r="L568" s="663">
        <v>187.92</v>
      </c>
      <c r="M568" s="663">
        <v>375.84</v>
      </c>
      <c r="N568" s="662">
        <v>2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7</v>
      </c>
      <c r="B569" s="662" t="s">
        <v>2285</v>
      </c>
      <c r="C569" s="662" t="s">
        <v>2533</v>
      </c>
      <c r="D569" s="743" t="s">
        <v>3735</v>
      </c>
      <c r="E569" s="744" t="s">
        <v>2552</v>
      </c>
      <c r="F569" s="662" t="s">
        <v>2529</v>
      </c>
      <c r="G569" s="662" t="s">
        <v>2724</v>
      </c>
      <c r="H569" s="662" t="s">
        <v>523</v>
      </c>
      <c r="I569" s="662" t="s">
        <v>3256</v>
      </c>
      <c r="J569" s="662" t="s">
        <v>3257</v>
      </c>
      <c r="K569" s="662" t="s">
        <v>3184</v>
      </c>
      <c r="L569" s="663">
        <v>156.61000000000001</v>
      </c>
      <c r="M569" s="663">
        <v>2035.9300000000003</v>
      </c>
      <c r="N569" s="662">
        <v>13</v>
      </c>
      <c r="O569" s="745">
        <v>2</v>
      </c>
      <c r="P569" s="663">
        <v>156.61000000000001</v>
      </c>
      <c r="Q569" s="678">
        <v>7.6923076923076913E-2</v>
      </c>
      <c r="R569" s="662">
        <v>1</v>
      </c>
      <c r="S569" s="678">
        <v>7.6923076923076927E-2</v>
      </c>
      <c r="T569" s="745">
        <v>1</v>
      </c>
      <c r="U569" s="701">
        <v>0.5</v>
      </c>
    </row>
    <row r="570" spans="1:21" ht="14.4" customHeight="1" x14ac:dyDescent="0.3">
      <c r="A570" s="661">
        <v>7</v>
      </c>
      <c r="B570" s="662" t="s">
        <v>2285</v>
      </c>
      <c r="C570" s="662" t="s">
        <v>2533</v>
      </c>
      <c r="D570" s="743" t="s">
        <v>3735</v>
      </c>
      <c r="E570" s="744" t="s">
        <v>2552</v>
      </c>
      <c r="F570" s="662" t="s">
        <v>2529</v>
      </c>
      <c r="G570" s="662" t="s">
        <v>2724</v>
      </c>
      <c r="H570" s="662" t="s">
        <v>523</v>
      </c>
      <c r="I570" s="662" t="s">
        <v>3502</v>
      </c>
      <c r="J570" s="662" t="s">
        <v>3257</v>
      </c>
      <c r="K570" s="662" t="s">
        <v>3503</v>
      </c>
      <c r="L570" s="663">
        <v>0</v>
      </c>
      <c r="M570" s="663">
        <v>0</v>
      </c>
      <c r="N570" s="662">
        <v>6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7</v>
      </c>
      <c r="B571" s="662" t="s">
        <v>2285</v>
      </c>
      <c r="C571" s="662" t="s">
        <v>2533</v>
      </c>
      <c r="D571" s="743" t="s">
        <v>3735</v>
      </c>
      <c r="E571" s="744" t="s">
        <v>2552</v>
      </c>
      <c r="F571" s="662" t="s">
        <v>2529</v>
      </c>
      <c r="G571" s="662" t="s">
        <v>2639</v>
      </c>
      <c r="H571" s="662" t="s">
        <v>523</v>
      </c>
      <c r="I571" s="662" t="s">
        <v>3504</v>
      </c>
      <c r="J571" s="662" t="s">
        <v>3505</v>
      </c>
      <c r="K571" s="662" t="s">
        <v>3506</v>
      </c>
      <c r="L571" s="663">
        <v>0</v>
      </c>
      <c r="M571" s="663">
        <v>0</v>
      </c>
      <c r="N571" s="662">
        <v>2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7</v>
      </c>
      <c r="B572" s="662" t="s">
        <v>2285</v>
      </c>
      <c r="C572" s="662" t="s">
        <v>2533</v>
      </c>
      <c r="D572" s="743" t="s">
        <v>3735</v>
      </c>
      <c r="E572" s="744" t="s">
        <v>2552</v>
      </c>
      <c r="F572" s="662" t="s">
        <v>2529</v>
      </c>
      <c r="G572" s="662" t="s">
        <v>2639</v>
      </c>
      <c r="H572" s="662" t="s">
        <v>523</v>
      </c>
      <c r="I572" s="662" t="s">
        <v>2640</v>
      </c>
      <c r="J572" s="662" t="s">
        <v>2641</v>
      </c>
      <c r="K572" s="662" t="s">
        <v>954</v>
      </c>
      <c r="L572" s="663">
        <v>50.32</v>
      </c>
      <c r="M572" s="663">
        <v>1358.6400000000003</v>
      </c>
      <c r="N572" s="662">
        <v>27</v>
      </c>
      <c r="O572" s="745">
        <v>6.5</v>
      </c>
      <c r="P572" s="663">
        <v>1207.6800000000003</v>
      </c>
      <c r="Q572" s="678">
        <v>0.88888888888888884</v>
      </c>
      <c r="R572" s="662">
        <v>24</v>
      </c>
      <c r="S572" s="678">
        <v>0.88888888888888884</v>
      </c>
      <c r="T572" s="745">
        <v>6</v>
      </c>
      <c r="U572" s="701">
        <v>0.92307692307692313</v>
      </c>
    </row>
    <row r="573" spans="1:21" ht="14.4" customHeight="1" x14ac:dyDescent="0.3">
      <c r="A573" s="661">
        <v>7</v>
      </c>
      <c r="B573" s="662" t="s">
        <v>2285</v>
      </c>
      <c r="C573" s="662" t="s">
        <v>2533</v>
      </c>
      <c r="D573" s="743" t="s">
        <v>3735</v>
      </c>
      <c r="E573" s="744" t="s">
        <v>2552</v>
      </c>
      <c r="F573" s="662" t="s">
        <v>2529</v>
      </c>
      <c r="G573" s="662" t="s">
        <v>2639</v>
      </c>
      <c r="H573" s="662" t="s">
        <v>523</v>
      </c>
      <c r="I573" s="662" t="s">
        <v>3185</v>
      </c>
      <c r="J573" s="662" t="s">
        <v>2641</v>
      </c>
      <c r="K573" s="662" t="s">
        <v>3186</v>
      </c>
      <c r="L573" s="663">
        <v>100.62</v>
      </c>
      <c r="M573" s="663">
        <v>5232.2400000000007</v>
      </c>
      <c r="N573" s="662">
        <v>52</v>
      </c>
      <c r="O573" s="745">
        <v>13.5</v>
      </c>
      <c r="P573" s="663">
        <v>2817.3600000000006</v>
      </c>
      <c r="Q573" s="678">
        <v>0.53846153846153855</v>
      </c>
      <c r="R573" s="662">
        <v>28</v>
      </c>
      <c r="S573" s="678">
        <v>0.53846153846153844</v>
      </c>
      <c r="T573" s="745">
        <v>8</v>
      </c>
      <c r="U573" s="701">
        <v>0.59259259259259256</v>
      </c>
    </row>
    <row r="574" spans="1:21" ht="14.4" customHeight="1" x14ac:dyDescent="0.3">
      <c r="A574" s="661">
        <v>7</v>
      </c>
      <c r="B574" s="662" t="s">
        <v>2285</v>
      </c>
      <c r="C574" s="662" t="s">
        <v>2533</v>
      </c>
      <c r="D574" s="743" t="s">
        <v>3735</v>
      </c>
      <c r="E574" s="744" t="s">
        <v>2552</v>
      </c>
      <c r="F574" s="662" t="s">
        <v>2529</v>
      </c>
      <c r="G574" s="662" t="s">
        <v>2639</v>
      </c>
      <c r="H574" s="662" t="s">
        <v>523</v>
      </c>
      <c r="I574" s="662" t="s">
        <v>3261</v>
      </c>
      <c r="J574" s="662" t="s">
        <v>3259</v>
      </c>
      <c r="K574" s="662" t="s">
        <v>3262</v>
      </c>
      <c r="L574" s="663">
        <v>299.83999999999997</v>
      </c>
      <c r="M574" s="663">
        <v>899.52</v>
      </c>
      <c r="N574" s="662">
        <v>3</v>
      </c>
      <c r="O574" s="745">
        <v>1</v>
      </c>
      <c r="P574" s="663">
        <v>899.52</v>
      </c>
      <c r="Q574" s="678">
        <v>1</v>
      </c>
      <c r="R574" s="662">
        <v>3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7</v>
      </c>
      <c r="B575" s="662" t="s">
        <v>2285</v>
      </c>
      <c r="C575" s="662" t="s">
        <v>2533</v>
      </c>
      <c r="D575" s="743" t="s">
        <v>3735</v>
      </c>
      <c r="E575" s="744" t="s">
        <v>2552</v>
      </c>
      <c r="F575" s="662" t="s">
        <v>2529</v>
      </c>
      <c r="G575" s="662" t="s">
        <v>2639</v>
      </c>
      <c r="H575" s="662" t="s">
        <v>523</v>
      </c>
      <c r="I575" s="662" t="s">
        <v>3507</v>
      </c>
      <c r="J575" s="662" t="s">
        <v>3038</v>
      </c>
      <c r="K575" s="662" t="s">
        <v>2645</v>
      </c>
      <c r="L575" s="663">
        <v>0</v>
      </c>
      <c r="M575" s="663">
        <v>0</v>
      </c>
      <c r="N575" s="662">
        <v>1</v>
      </c>
      <c r="O575" s="745">
        <v>0.5</v>
      </c>
      <c r="P575" s="663">
        <v>0</v>
      </c>
      <c r="Q575" s="678"/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7</v>
      </c>
      <c r="B576" s="662" t="s">
        <v>2285</v>
      </c>
      <c r="C576" s="662" t="s">
        <v>2533</v>
      </c>
      <c r="D576" s="743" t="s">
        <v>3735</v>
      </c>
      <c r="E576" s="744" t="s">
        <v>2552</v>
      </c>
      <c r="F576" s="662" t="s">
        <v>2529</v>
      </c>
      <c r="G576" s="662" t="s">
        <v>2639</v>
      </c>
      <c r="H576" s="662" t="s">
        <v>523</v>
      </c>
      <c r="I576" s="662" t="s">
        <v>3508</v>
      </c>
      <c r="J576" s="662" t="s">
        <v>3259</v>
      </c>
      <c r="K576" s="662" t="s">
        <v>3509</v>
      </c>
      <c r="L576" s="663">
        <v>0</v>
      </c>
      <c r="M576" s="663">
        <v>0</v>
      </c>
      <c r="N576" s="662">
        <v>2</v>
      </c>
      <c r="O576" s="745">
        <v>0.5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7</v>
      </c>
      <c r="B577" s="662" t="s">
        <v>2285</v>
      </c>
      <c r="C577" s="662" t="s">
        <v>2533</v>
      </c>
      <c r="D577" s="743" t="s">
        <v>3735</v>
      </c>
      <c r="E577" s="744" t="s">
        <v>2552</v>
      </c>
      <c r="F577" s="662" t="s">
        <v>2529</v>
      </c>
      <c r="G577" s="662" t="s">
        <v>2639</v>
      </c>
      <c r="H577" s="662" t="s">
        <v>523</v>
      </c>
      <c r="I577" s="662" t="s">
        <v>3510</v>
      </c>
      <c r="J577" s="662" t="s">
        <v>2641</v>
      </c>
      <c r="K577" s="662" t="s">
        <v>3511</v>
      </c>
      <c r="L577" s="663">
        <v>100.62</v>
      </c>
      <c r="M577" s="663">
        <v>1106.8200000000002</v>
      </c>
      <c r="N577" s="662">
        <v>11</v>
      </c>
      <c r="O577" s="745">
        <v>1.5</v>
      </c>
      <c r="P577" s="663">
        <v>301.86</v>
      </c>
      <c r="Q577" s="678">
        <v>0.27272727272727271</v>
      </c>
      <c r="R577" s="662">
        <v>3</v>
      </c>
      <c r="S577" s="678">
        <v>0.27272727272727271</v>
      </c>
      <c r="T577" s="745">
        <v>0.5</v>
      </c>
      <c r="U577" s="701">
        <v>0.33333333333333331</v>
      </c>
    </row>
    <row r="578" spans="1:21" ht="14.4" customHeight="1" x14ac:dyDescent="0.3">
      <c r="A578" s="661">
        <v>7</v>
      </c>
      <c r="B578" s="662" t="s">
        <v>2285</v>
      </c>
      <c r="C578" s="662" t="s">
        <v>2533</v>
      </c>
      <c r="D578" s="743" t="s">
        <v>3735</v>
      </c>
      <c r="E578" s="744" t="s">
        <v>2552</v>
      </c>
      <c r="F578" s="662" t="s">
        <v>2529</v>
      </c>
      <c r="G578" s="662" t="s">
        <v>2639</v>
      </c>
      <c r="H578" s="662" t="s">
        <v>523</v>
      </c>
      <c r="I578" s="662" t="s">
        <v>3406</v>
      </c>
      <c r="J578" s="662" t="s">
        <v>3407</v>
      </c>
      <c r="K578" s="662" t="s">
        <v>954</v>
      </c>
      <c r="L578" s="663">
        <v>50.32</v>
      </c>
      <c r="M578" s="663">
        <v>100.64</v>
      </c>
      <c r="N578" s="662">
        <v>2</v>
      </c>
      <c r="O578" s="745">
        <v>0.5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7</v>
      </c>
      <c r="B579" s="662" t="s">
        <v>2285</v>
      </c>
      <c r="C579" s="662" t="s">
        <v>2533</v>
      </c>
      <c r="D579" s="743" t="s">
        <v>3735</v>
      </c>
      <c r="E579" s="744" t="s">
        <v>2552</v>
      </c>
      <c r="F579" s="662" t="s">
        <v>2529</v>
      </c>
      <c r="G579" s="662" t="s">
        <v>2639</v>
      </c>
      <c r="H579" s="662" t="s">
        <v>523</v>
      </c>
      <c r="I579" s="662" t="s">
        <v>3512</v>
      </c>
      <c r="J579" s="662" t="s">
        <v>3038</v>
      </c>
      <c r="K579" s="662" t="s">
        <v>3186</v>
      </c>
      <c r="L579" s="663">
        <v>0</v>
      </c>
      <c r="M579" s="663">
        <v>0</v>
      </c>
      <c r="N579" s="662">
        <v>7</v>
      </c>
      <c r="O579" s="745">
        <v>3.5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7</v>
      </c>
      <c r="B580" s="662" t="s">
        <v>2285</v>
      </c>
      <c r="C580" s="662" t="s">
        <v>2533</v>
      </c>
      <c r="D580" s="743" t="s">
        <v>3735</v>
      </c>
      <c r="E580" s="744" t="s">
        <v>2552</v>
      </c>
      <c r="F580" s="662" t="s">
        <v>2529</v>
      </c>
      <c r="G580" s="662" t="s">
        <v>2639</v>
      </c>
      <c r="H580" s="662" t="s">
        <v>523</v>
      </c>
      <c r="I580" s="662" t="s">
        <v>3513</v>
      </c>
      <c r="J580" s="662" t="s">
        <v>3407</v>
      </c>
      <c r="K580" s="662" t="s">
        <v>3186</v>
      </c>
      <c r="L580" s="663">
        <v>0</v>
      </c>
      <c r="M580" s="663">
        <v>0</v>
      </c>
      <c r="N580" s="662">
        <v>1</v>
      </c>
      <c r="O580" s="745">
        <v>1</v>
      </c>
      <c r="P580" s="663">
        <v>0</v>
      </c>
      <c r="Q580" s="678"/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7</v>
      </c>
      <c r="B581" s="662" t="s">
        <v>2285</v>
      </c>
      <c r="C581" s="662" t="s">
        <v>2533</v>
      </c>
      <c r="D581" s="743" t="s">
        <v>3735</v>
      </c>
      <c r="E581" s="744" t="s">
        <v>2552</v>
      </c>
      <c r="F581" s="662" t="s">
        <v>2529</v>
      </c>
      <c r="G581" s="662" t="s">
        <v>2639</v>
      </c>
      <c r="H581" s="662" t="s">
        <v>523</v>
      </c>
      <c r="I581" s="662" t="s">
        <v>3189</v>
      </c>
      <c r="J581" s="662" t="s">
        <v>3190</v>
      </c>
      <c r="K581" s="662" t="s">
        <v>954</v>
      </c>
      <c r="L581" s="663">
        <v>99.94</v>
      </c>
      <c r="M581" s="663">
        <v>4297.42</v>
      </c>
      <c r="N581" s="662">
        <v>43</v>
      </c>
      <c r="O581" s="745">
        <v>9</v>
      </c>
      <c r="P581" s="663">
        <v>4197.4800000000005</v>
      </c>
      <c r="Q581" s="678">
        <v>0.9767441860465117</v>
      </c>
      <c r="R581" s="662">
        <v>42</v>
      </c>
      <c r="S581" s="678">
        <v>0.97674418604651159</v>
      </c>
      <c r="T581" s="745">
        <v>8.5</v>
      </c>
      <c r="U581" s="701">
        <v>0.94444444444444442</v>
      </c>
    </row>
    <row r="582" spans="1:21" ht="14.4" customHeight="1" x14ac:dyDescent="0.3">
      <c r="A582" s="661">
        <v>7</v>
      </c>
      <c r="B582" s="662" t="s">
        <v>2285</v>
      </c>
      <c r="C582" s="662" t="s">
        <v>2533</v>
      </c>
      <c r="D582" s="743" t="s">
        <v>3735</v>
      </c>
      <c r="E582" s="744" t="s">
        <v>2552</v>
      </c>
      <c r="F582" s="662" t="s">
        <v>2529</v>
      </c>
      <c r="G582" s="662" t="s">
        <v>2642</v>
      </c>
      <c r="H582" s="662" t="s">
        <v>523</v>
      </c>
      <c r="I582" s="662" t="s">
        <v>2643</v>
      </c>
      <c r="J582" s="662" t="s">
        <v>2644</v>
      </c>
      <c r="K582" s="662" t="s">
        <v>2645</v>
      </c>
      <c r="L582" s="663">
        <v>271.94</v>
      </c>
      <c r="M582" s="663">
        <v>271.94</v>
      </c>
      <c r="N582" s="662">
        <v>1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7</v>
      </c>
      <c r="B583" s="662" t="s">
        <v>2285</v>
      </c>
      <c r="C583" s="662" t="s">
        <v>2533</v>
      </c>
      <c r="D583" s="743" t="s">
        <v>3735</v>
      </c>
      <c r="E583" s="744" t="s">
        <v>2552</v>
      </c>
      <c r="F583" s="662" t="s">
        <v>2529</v>
      </c>
      <c r="G583" s="662" t="s">
        <v>2678</v>
      </c>
      <c r="H583" s="662" t="s">
        <v>523</v>
      </c>
      <c r="I583" s="662" t="s">
        <v>2679</v>
      </c>
      <c r="J583" s="662" t="s">
        <v>1510</v>
      </c>
      <c r="K583" s="662" t="s">
        <v>2680</v>
      </c>
      <c r="L583" s="663">
        <v>0</v>
      </c>
      <c r="M583" s="663">
        <v>0</v>
      </c>
      <c r="N583" s="662">
        <v>8</v>
      </c>
      <c r="O583" s="745">
        <v>5.5</v>
      </c>
      <c r="P583" s="663">
        <v>0</v>
      </c>
      <c r="Q583" s="678"/>
      <c r="R583" s="662">
        <v>7</v>
      </c>
      <c r="S583" s="678">
        <v>0.875</v>
      </c>
      <c r="T583" s="745">
        <v>5</v>
      </c>
      <c r="U583" s="701">
        <v>0.90909090909090906</v>
      </c>
    </row>
    <row r="584" spans="1:21" ht="14.4" customHeight="1" x14ac:dyDescent="0.3">
      <c r="A584" s="661">
        <v>7</v>
      </c>
      <c r="B584" s="662" t="s">
        <v>2285</v>
      </c>
      <c r="C584" s="662" t="s">
        <v>2533</v>
      </c>
      <c r="D584" s="743" t="s">
        <v>3735</v>
      </c>
      <c r="E584" s="744" t="s">
        <v>2552</v>
      </c>
      <c r="F584" s="662" t="s">
        <v>2529</v>
      </c>
      <c r="G584" s="662" t="s">
        <v>2678</v>
      </c>
      <c r="H584" s="662" t="s">
        <v>523</v>
      </c>
      <c r="I584" s="662" t="s">
        <v>3191</v>
      </c>
      <c r="J584" s="662" t="s">
        <v>2884</v>
      </c>
      <c r="K584" s="662" t="s">
        <v>1689</v>
      </c>
      <c r="L584" s="663">
        <v>0</v>
      </c>
      <c r="M584" s="663">
        <v>0</v>
      </c>
      <c r="N584" s="662">
        <v>3</v>
      </c>
      <c r="O584" s="745">
        <v>0.5</v>
      </c>
      <c r="P584" s="663">
        <v>0</v>
      </c>
      <c r="Q584" s="678"/>
      <c r="R584" s="662">
        <v>3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7</v>
      </c>
      <c r="B585" s="662" t="s">
        <v>2285</v>
      </c>
      <c r="C585" s="662" t="s">
        <v>2533</v>
      </c>
      <c r="D585" s="743" t="s">
        <v>3735</v>
      </c>
      <c r="E585" s="744" t="s">
        <v>2552</v>
      </c>
      <c r="F585" s="662" t="s">
        <v>2529</v>
      </c>
      <c r="G585" s="662" t="s">
        <v>2678</v>
      </c>
      <c r="H585" s="662" t="s">
        <v>523</v>
      </c>
      <c r="I585" s="662" t="s">
        <v>3514</v>
      </c>
      <c r="J585" s="662" t="s">
        <v>3515</v>
      </c>
      <c r="K585" s="662" t="s">
        <v>2680</v>
      </c>
      <c r="L585" s="663">
        <v>0</v>
      </c>
      <c r="M585" s="663">
        <v>0</v>
      </c>
      <c r="N585" s="662">
        <v>1</v>
      </c>
      <c r="O585" s="745">
        <v>0.5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7</v>
      </c>
      <c r="B586" s="662" t="s">
        <v>2285</v>
      </c>
      <c r="C586" s="662" t="s">
        <v>2533</v>
      </c>
      <c r="D586" s="743" t="s">
        <v>3735</v>
      </c>
      <c r="E586" s="744" t="s">
        <v>2552</v>
      </c>
      <c r="F586" s="662" t="s">
        <v>2529</v>
      </c>
      <c r="G586" s="662" t="s">
        <v>2766</v>
      </c>
      <c r="H586" s="662" t="s">
        <v>602</v>
      </c>
      <c r="I586" s="662" t="s">
        <v>2767</v>
      </c>
      <c r="J586" s="662" t="s">
        <v>1629</v>
      </c>
      <c r="K586" s="662" t="s">
        <v>2768</v>
      </c>
      <c r="L586" s="663">
        <v>133.94</v>
      </c>
      <c r="M586" s="663">
        <v>401.82</v>
      </c>
      <c r="N586" s="662">
        <v>3</v>
      </c>
      <c r="O586" s="745">
        <v>1</v>
      </c>
      <c r="P586" s="663">
        <v>401.82</v>
      </c>
      <c r="Q586" s="678">
        <v>1</v>
      </c>
      <c r="R586" s="662">
        <v>3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7</v>
      </c>
      <c r="B587" s="662" t="s">
        <v>2285</v>
      </c>
      <c r="C587" s="662" t="s">
        <v>2533</v>
      </c>
      <c r="D587" s="743" t="s">
        <v>3735</v>
      </c>
      <c r="E587" s="744" t="s">
        <v>2556</v>
      </c>
      <c r="F587" s="662" t="s">
        <v>2529</v>
      </c>
      <c r="G587" s="662" t="s">
        <v>2909</v>
      </c>
      <c r="H587" s="662" t="s">
        <v>523</v>
      </c>
      <c r="I587" s="662" t="s">
        <v>3047</v>
      </c>
      <c r="J587" s="662" t="s">
        <v>2911</v>
      </c>
      <c r="K587" s="662" t="s">
        <v>3048</v>
      </c>
      <c r="L587" s="663">
        <v>24.35</v>
      </c>
      <c r="M587" s="663">
        <v>146.10000000000002</v>
      </c>
      <c r="N587" s="662">
        <v>6</v>
      </c>
      <c r="O587" s="745">
        <v>2</v>
      </c>
      <c r="P587" s="663">
        <v>146.10000000000002</v>
      </c>
      <c r="Q587" s="678">
        <v>1</v>
      </c>
      <c r="R587" s="662">
        <v>6</v>
      </c>
      <c r="S587" s="678">
        <v>1</v>
      </c>
      <c r="T587" s="745">
        <v>2</v>
      </c>
      <c r="U587" s="701">
        <v>1</v>
      </c>
    </row>
    <row r="588" spans="1:21" ht="14.4" customHeight="1" x14ac:dyDescent="0.3">
      <c r="A588" s="661">
        <v>7</v>
      </c>
      <c r="B588" s="662" t="s">
        <v>2285</v>
      </c>
      <c r="C588" s="662" t="s">
        <v>2533</v>
      </c>
      <c r="D588" s="743" t="s">
        <v>3735</v>
      </c>
      <c r="E588" s="744" t="s">
        <v>2556</v>
      </c>
      <c r="F588" s="662" t="s">
        <v>2529</v>
      </c>
      <c r="G588" s="662" t="s">
        <v>2909</v>
      </c>
      <c r="H588" s="662" t="s">
        <v>523</v>
      </c>
      <c r="I588" s="662" t="s">
        <v>2910</v>
      </c>
      <c r="J588" s="662" t="s">
        <v>2911</v>
      </c>
      <c r="K588" s="662" t="s">
        <v>2912</v>
      </c>
      <c r="L588" s="663">
        <v>73.069999999999993</v>
      </c>
      <c r="M588" s="663">
        <v>365.34999999999997</v>
      </c>
      <c r="N588" s="662">
        <v>5</v>
      </c>
      <c r="O588" s="745">
        <v>2</v>
      </c>
      <c r="P588" s="663">
        <v>146.13999999999999</v>
      </c>
      <c r="Q588" s="678">
        <v>0.4</v>
      </c>
      <c r="R588" s="662">
        <v>2</v>
      </c>
      <c r="S588" s="678">
        <v>0.4</v>
      </c>
      <c r="T588" s="745">
        <v>1.5</v>
      </c>
      <c r="U588" s="701">
        <v>0.75</v>
      </c>
    </row>
    <row r="589" spans="1:21" ht="14.4" customHeight="1" x14ac:dyDescent="0.3">
      <c r="A589" s="661">
        <v>7</v>
      </c>
      <c r="B589" s="662" t="s">
        <v>2285</v>
      </c>
      <c r="C589" s="662" t="s">
        <v>2533</v>
      </c>
      <c r="D589" s="743" t="s">
        <v>3735</v>
      </c>
      <c r="E589" s="744" t="s">
        <v>2556</v>
      </c>
      <c r="F589" s="662" t="s">
        <v>2529</v>
      </c>
      <c r="G589" s="662" t="s">
        <v>2909</v>
      </c>
      <c r="H589" s="662" t="s">
        <v>523</v>
      </c>
      <c r="I589" s="662" t="s">
        <v>3049</v>
      </c>
      <c r="J589" s="662" t="s">
        <v>3050</v>
      </c>
      <c r="K589" s="662" t="s">
        <v>3051</v>
      </c>
      <c r="L589" s="663">
        <v>0</v>
      </c>
      <c r="M589" s="663">
        <v>0</v>
      </c>
      <c r="N589" s="662">
        <v>1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7</v>
      </c>
      <c r="B590" s="662" t="s">
        <v>2285</v>
      </c>
      <c r="C590" s="662" t="s">
        <v>2533</v>
      </c>
      <c r="D590" s="743" t="s">
        <v>3735</v>
      </c>
      <c r="E590" s="744" t="s">
        <v>2556</v>
      </c>
      <c r="F590" s="662" t="s">
        <v>2529</v>
      </c>
      <c r="G590" s="662" t="s">
        <v>2913</v>
      </c>
      <c r="H590" s="662" t="s">
        <v>602</v>
      </c>
      <c r="I590" s="662" t="s">
        <v>3516</v>
      </c>
      <c r="J590" s="662" t="s">
        <v>3517</v>
      </c>
      <c r="K590" s="662" t="s">
        <v>3518</v>
      </c>
      <c r="L590" s="663">
        <v>9.4</v>
      </c>
      <c r="M590" s="663">
        <v>9.4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7</v>
      </c>
      <c r="B591" s="662" t="s">
        <v>2285</v>
      </c>
      <c r="C591" s="662" t="s">
        <v>2533</v>
      </c>
      <c r="D591" s="743" t="s">
        <v>3735</v>
      </c>
      <c r="E591" s="744" t="s">
        <v>2556</v>
      </c>
      <c r="F591" s="662" t="s">
        <v>2529</v>
      </c>
      <c r="G591" s="662" t="s">
        <v>3192</v>
      </c>
      <c r="H591" s="662" t="s">
        <v>523</v>
      </c>
      <c r="I591" s="662" t="s">
        <v>1076</v>
      </c>
      <c r="J591" s="662" t="s">
        <v>557</v>
      </c>
      <c r="K591" s="662" t="s">
        <v>3193</v>
      </c>
      <c r="L591" s="663">
        <v>33.840000000000003</v>
      </c>
      <c r="M591" s="663">
        <v>33.840000000000003</v>
      </c>
      <c r="N591" s="662">
        <v>1</v>
      </c>
      <c r="O591" s="745">
        <v>0.5</v>
      </c>
      <c r="P591" s="663">
        <v>33.840000000000003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7</v>
      </c>
      <c r="B592" s="662" t="s">
        <v>2285</v>
      </c>
      <c r="C592" s="662" t="s">
        <v>2533</v>
      </c>
      <c r="D592" s="743" t="s">
        <v>3735</v>
      </c>
      <c r="E592" s="744" t="s">
        <v>2556</v>
      </c>
      <c r="F592" s="662" t="s">
        <v>2529</v>
      </c>
      <c r="G592" s="662" t="s">
        <v>3194</v>
      </c>
      <c r="H592" s="662" t="s">
        <v>523</v>
      </c>
      <c r="I592" s="662" t="s">
        <v>3195</v>
      </c>
      <c r="J592" s="662" t="s">
        <v>3196</v>
      </c>
      <c r="K592" s="662" t="s">
        <v>3197</v>
      </c>
      <c r="L592" s="663">
        <v>51.43</v>
      </c>
      <c r="M592" s="663">
        <v>1337.1799999999998</v>
      </c>
      <c r="N592" s="662">
        <v>26</v>
      </c>
      <c r="O592" s="745">
        <v>9</v>
      </c>
      <c r="P592" s="663">
        <v>1131.4599999999998</v>
      </c>
      <c r="Q592" s="678">
        <v>0.84615384615384615</v>
      </c>
      <c r="R592" s="662">
        <v>22</v>
      </c>
      <c r="S592" s="678">
        <v>0.84615384615384615</v>
      </c>
      <c r="T592" s="745">
        <v>8.5</v>
      </c>
      <c r="U592" s="701">
        <v>0.94444444444444442</v>
      </c>
    </row>
    <row r="593" spans="1:21" ht="14.4" customHeight="1" x14ac:dyDescent="0.3">
      <c r="A593" s="661">
        <v>7</v>
      </c>
      <c r="B593" s="662" t="s">
        <v>2285</v>
      </c>
      <c r="C593" s="662" t="s">
        <v>2533</v>
      </c>
      <c r="D593" s="743" t="s">
        <v>3735</v>
      </c>
      <c r="E593" s="744" t="s">
        <v>2556</v>
      </c>
      <c r="F593" s="662" t="s">
        <v>2529</v>
      </c>
      <c r="G593" s="662" t="s">
        <v>2727</v>
      </c>
      <c r="H593" s="662" t="s">
        <v>523</v>
      </c>
      <c r="I593" s="662" t="s">
        <v>3519</v>
      </c>
      <c r="J593" s="662" t="s">
        <v>2824</v>
      </c>
      <c r="K593" s="662" t="s">
        <v>2730</v>
      </c>
      <c r="L593" s="663">
        <v>70.540000000000006</v>
      </c>
      <c r="M593" s="663">
        <v>70.540000000000006</v>
      </c>
      <c r="N593" s="662">
        <v>1</v>
      </c>
      <c r="O593" s="745">
        <v>0.5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7</v>
      </c>
      <c r="B594" s="662" t="s">
        <v>2285</v>
      </c>
      <c r="C594" s="662" t="s">
        <v>2533</v>
      </c>
      <c r="D594" s="743" t="s">
        <v>3735</v>
      </c>
      <c r="E594" s="744" t="s">
        <v>2556</v>
      </c>
      <c r="F594" s="662" t="s">
        <v>2529</v>
      </c>
      <c r="G594" s="662" t="s">
        <v>3421</v>
      </c>
      <c r="H594" s="662" t="s">
        <v>523</v>
      </c>
      <c r="I594" s="662" t="s">
        <v>1342</v>
      </c>
      <c r="J594" s="662" t="s">
        <v>3422</v>
      </c>
      <c r="K594" s="662" t="s">
        <v>1482</v>
      </c>
      <c r="L594" s="663">
        <v>55.95</v>
      </c>
      <c r="M594" s="663">
        <v>335.70000000000005</v>
      </c>
      <c r="N594" s="662">
        <v>6</v>
      </c>
      <c r="O594" s="745">
        <v>1.5</v>
      </c>
      <c r="P594" s="663">
        <v>111.9</v>
      </c>
      <c r="Q594" s="678">
        <v>0.33333333333333331</v>
      </c>
      <c r="R594" s="662">
        <v>2</v>
      </c>
      <c r="S594" s="678">
        <v>0.33333333333333331</v>
      </c>
      <c r="T594" s="745">
        <v>0.5</v>
      </c>
      <c r="U594" s="701">
        <v>0.33333333333333331</v>
      </c>
    </row>
    <row r="595" spans="1:21" ht="14.4" customHeight="1" x14ac:dyDescent="0.3">
      <c r="A595" s="661">
        <v>7</v>
      </c>
      <c r="B595" s="662" t="s">
        <v>2285</v>
      </c>
      <c r="C595" s="662" t="s">
        <v>2533</v>
      </c>
      <c r="D595" s="743" t="s">
        <v>3735</v>
      </c>
      <c r="E595" s="744" t="s">
        <v>2556</v>
      </c>
      <c r="F595" s="662" t="s">
        <v>2529</v>
      </c>
      <c r="G595" s="662" t="s">
        <v>3520</v>
      </c>
      <c r="H595" s="662" t="s">
        <v>523</v>
      </c>
      <c r="I595" s="662" t="s">
        <v>3521</v>
      </c>
      <c r="J595" s="662" t="s">
        <v>3522</v>
      </c>
      <c r="K595" s="662" t="s">
        <v>3523</v>
      </c>
      <c r="L595" s="663">
        <v>0</v>
      </c>
      <c r="M595" s="663">
        <v>0</v>
      </c>
      <c r="N595" s="662">
        <v>1</v>
      </c>
      <c r="O595" s="745">
        <v>0.5</v>
      </c>
      <c r="P595" s="663">
        <v>0</v>
      </c>
      <c r="Q595" s="678"/>
      <c r="R595" s="662">
        <v>1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7</v>
      </c>
      <c r="B596" s="662" t="s">
        <v>2285</v>
      </c>
      <c r="C596" s="662" t="s">
        <v>2533</v>
      </c>
      <c r="D596" s="743" t="s">
        <v>3735</v>
      </c>
      <c r="E596" s="744" t="s">
        <v>2556</v>
      </c>
      <c r="F596" s="662" t="s">
        <v>2529</v>
      </c>
      <c r="G596" s="662" t="s">
        <v>3011</v>
      </c>
      <c r="H596" s="662" t="s">
        <v>523</v>
      </c>
      <c r="I596" s="662" t="s">
        <v>3198</v>
      </c>
      <c r="J596" s="662" t="s">
        <v>3199</v>
      </c>
      <c r="K596" s="662" t="s">
        <v>3200</v>
      </c>
      <c r="L596" s="663">
        <v>969.48</v>
      </c>
      <c r="M596" s="663">
        <v>5816.88</v>
      </c>
      <c r="N596" s="662">
        <v>6</v>
      </c>
      <c r="O596" s="745">
        <v>1</v>
      </c>
      <c r="P596" s="663">
        <v>5816.88</v>
      </c>
      <c r="Q596" s="678">
        <v>1</v>
      </c>
      <c r="R596" s="662">
        <v>6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7</v>
      </c>
      <c r="B597" s="662" t="s">
        <v>2285</v>
      </c>
      <c r="C597" s="662" t="s">
        <v>2533</v>
      </c>
      <c r="D597" s="743" t="s">
        <v>3735</v>
      </c>
      <c r="E597" s="744" t="s">
        <v>2556</v>
      </c>
      <c r="F597" s="662" t="s">
        <v>2529</v>
      </c>
      <c r="G597" s="662" t="s">
        <v>3011</v>
      </c>
      <c r="H597" s="662" t="s">
        <v>602</v>
      </c>
      <c r="I597" s="662" t="s">
        <v>3052</v>
      </c>
      <c r="J597" s="662" t="s">
        <v>3053</v>
      </c>
      <c r="K597" s="662" t="s">
        <v>3014</v>
      </c>
      <c r="L597" s="663">
        <v>754.04</v>
      </c>
      <c r="M597" s="663">
        <v>33931.799999999996</v>
      </c>
      <c r="N597" s="662">
        <v>45</v>
      </c>
      <c r="O597" s="745">
        <v>14</v>
      </c>
      <c r="P597" s="663">
        <v>27899.479999999996</v>
      </c>
      <c r="Q597" s="678">
        <v>0.82222222222222219</v>
      </c>
      <c r="R597" s="662">
        <v>37</v>
      </c>
      <c r="S597" s="678">
        <v>0.82222222222222219</v>
      </c>
      <c r="T597" s="745">
        <v>12</v>
      </c>
      <c r="U597" s="701">
        <v>0.8571428571428571</v>
      </c>
    </row>
    <row r="598" spans="1:21" ht="14.4" customHeight="1" x14ac:dyDescent="0.3">
      <c r="A598" s="661">
        <v>7</v>
      </c>
      <c r="B598" s="662" t="s">
        <v>2285</v>
      </c>
      <c r="C598" s="662" t="s">
        <v>2533</v>
      </c>
      <c r="D598" s="743" t="s">
        <v>3735</v>
      </c>
      <c r="E598" s="744" t="s">
        <v>2556</v>
      </c>
      <c r="F598" s="662" t="s">
        <v>2529</v>
      </c>
      <c r="G598" s="662" t="s">
        <v>3011</v>
      </c>
      <c r="H598" s="662" t="s">
        <v>602</v>
      </c>
      <c r="I598" s="662" t="s">
        <v>3201</v>
      </c>
      <c r="J598" s="662" t="s">
        <v>3202</v>
      </c>
      <c r="K598" s="662" t="s">
        <v>3014</v>
      </c>
      <c r="L598" s="663">
        <v>1131.06</v>
      </c>
      <c r="M598" s="663">
        <v>40718.159999999996</v>
      </c>
      <c r="N598" s="662">
        <v>36</v>
      </c>
      <c r="O598" s="745">
        <v>9</v>
      </c>
      <c r="P598" s="663">
        <v>40718.159999999996</v>
      </c>
      <c r="Q598" s="678">
        <v>1</v>
      </c>
      <c r="R598" s="662">
        <v>36</v>
      </c>
      <c r="S598" s="678">
        <v>1</v>
      </c>
      <c r="T598" s="745">
        <v>9</v>
      </c>
      <c r="U598" s="701">
        <v>1</v>
      </c>
    </row>
    <row r="599" spans="1:21" ht="14.4" customHeight="1" x14ac:dyDescent="0.3">
      <c r="A599" s="661">
        <v>7</v>
      </c>
      <c r="B599" s="662" t="s">
        <v>2285</v>
      </c>
      <c r="C599" s="662" t="s">
        <v>2533</v>
      </c>
      <c r="D599" s="743" t="s">
        <v>3735</v>
      </c>
      <c r="E599" s="744" t="s">
        <v>2556</v>
      </c>
      <c r="F599" s="662" t="s">
        <v>2529</v>
      </c>
      <c r="G599" s="662" t="s">
        <v>3011</v>
      </c>
      <c r="H599" s="662" t="s">
        <v>602</v>
      </c>
      <c r="I599" s="662" t="s">
        <v>3012</v>
      </c>
      <c r="J599" s="662" t="s">
        <v>3013</v>
      </c>
      <c r="K599" s="662" t="s">
        <v>3014</v>
      </c>
      <c r="L599" s="663">
        <v>1508.08</v>
      </c>
      <c r="M599" s="663">
        <v>36193.919999999998</v>
      </c>
      <c r="N599" s="662">
        <v>24</v>
      </c>
      <c r="O599" s="745">
        <v>5</v>
      </c>
      <c r="P599" s="663">
        <v>36193.919999999998</v>
      </c>
      <c r="Q599" s="678">
        <v>1</v>
      </c>
      <c r="R599" s="662">
        <v>24</v>
      </c>
      <c r="S599" s="678">
        <v>1</v>
      </c>
      <c r="T599" s="745">
        <v>5</v>
      </c>
      <c r="U599" s="701">
        <v>1</v>
      </c>
    </row>
    <row r="600" spans="1:21" ht="14.4" customHeight="1" x14ac:dyDescent="0.3">
      <c r="A600" s="661">
        <v>7</v>
      </c>
      <c r="B600" s="662" t="s">
        <v>2285</v>
      </c>
      <c r="C600" s="662" t="s">
        <v>2533</v>
      </c>
      <c r="D600" s="743" t="s">
        <v>3735</v>
      </c>
      <c r="E600" s="744" t="s">
        <v>2556</v>
      </c>
      <c r="F600" s="662" t="s">
        <v>2529</v>
      </c>
      <c r="G600" s="662" t="s">
        <v>3011</v>
      </c>
      <c r="H600" s="662" t="s">
        <v>523</v>
      </c>
      <c r="I600" s="662" t="s">
        <v>3280</v>
      </c>
      <c r="J600" s="662" t="s">
        <v>3281</v>
      </c>
      <c r="K600" s="662" t="s">
        <v>3282</v>
      </c>
      <c r="L600" s="663">
        <v>1292.6500000000001</v>
      </c>
      <c r="M600" s="663">
        <v>20682.400000000001</v>
      </c>
      <c r="N600" s="662">
        <v>16</v>
      </c>
      <c r="O600" s="745">
        <v>3</v>
      </c>
      <c r="P600" s="663">
        <v>20682.400000000001</v>
      </c>
      <c r="Q600" s="678">
        <v>1</v>
      </c>
      <c r="R600" s="662">
        <v>16</v>
      </c>
      <c r="S600" s="678">
        <v>1</v>
      </c>
      <c r="T600" s="745">
        <v>3</v>
      </c>
      <c r="U600" s="701">
        <v>1</v>
      </c>
    </row>
    <row r="601" spans="1:21" ht="14.4" customHeight="1" x14ac:dyDescent="0.3">
      <c r="A601" s="661">
        <v>7</v>
      </c>
      <c r="B601" s="662" t="s">
        <v>2285</v>
      </c>
      <c r="C601" s="662" t="s">
        <v>2533</v>
      </c>
      <c r="D601" s="743" t="s">
        <v>3735</v>
      </c>
      <c r="E601" s="744" t="s">
        <v>2556</v>
      </c>
      <c r="F601" s="662" t="s">
        <v>2529</v>
      </c>
      <c r="G601" s="662" t="s">
        <v>3011</v>
      </c>
      <c r="H601" s="662" t="s">
        <v>523</v>
      </c>
      <c r="I601" s="662" t="s">
        <v>3015</v>
      </c>
      <c r="J601" s="662" t="s">
        <v>3016</v>
      </c>
      <c r="K601" s="662" t="s">
        <v>3017</v>
      </c>
      <c r="L601" s="663">
        <v>646.32000000000005</v>
      </c>
      <c r="M601" s="663">
        <v>10341.119999999999</v>
      </c>
      <c r="N601" s="662">
        <v>16</v>
      </c>
      <c r="O601" s="745">
        <v>7</v>
      </c>
      <c r="P601" s="663">
        <v>9694.7999999999993</v>
      </c>
      <c r="Q601" s="678">
        <v>0.9375</v>
      </c>
      <c r="R601" s="662">
        <v>15</v>
      </c>
      <c r="S601" s="678">
        <v>0.9375</v>
      </c>
      <c r="T601" s="745">
        <v>6</v>
      </c>
      <c r="U601" s="701">
        <v>0.8571428571428571</v>
      </c>
    </row>
    <row r="602" spans="1:21" ht="14.4" customHeight="1" x14ac:dyDescent="0.3">
      <c r="A602" s="661">
        <v>7</v>
      </c>
      <c r="B602" s="662" t="s">
        <v>2285</v>
      </c>
      <c r="C602" s="662" t="s">
        <v>2533</v>
      </c>
      <c r="D602" s="743" t="s">
        <v>3735</v>
      </c>
      <c r="E602" s="744" t="s">
        <v>2556</v>
      </c>
      <c r="F602" s="662" t="s">
        <v>2529</v>
      </c>
      <c r="G602" s="662" t="s">
        <v>3424</v>
      </c>
      <c r="H602" s="662" t="s">
        <v>523</v>
      </c>
      <c r="I602" s="662" t="s">
        <v>3524</v>
      </c>
      <c r="J602" s="662" t="s">
        <v>3525</v>
      </c>
      <c r="K602" s="662" t="s">
        <v>3526</v>
      </c>
      <c r="L602" s="663">
        <v>254.37</v>
      </c>
      <c r="M602" s="663">
        <v>254.37</v>
      </c>
      <c r="N602" s="662">
        <v>1</v>
      </c>
      <c r="O602" s="745">
        <v>0.5</v>
      </c>
      <c r="P602" s="663">
        <v>254.37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7</v>
      </c>
      <c r="B603" s="662" t="s">
        <v>2285</v>
      </c>
      <c r="C603" s="662" t="s">
        <v>2533</v>
      </c>
      <c r="D603" s="743" t="s">
        <v>3735</v>
      </c>
      <c r="E603" s="744" t="s">
        <v>2556</v>
      </c>
      <c r="F603" s="662" t="s">
        <v>2529</v>
      </c>
      <c r="G603" s="662" t="s">
        <v>2606</v>
      </c>
      <c r="H603" s="662" t="s">
        <v>602</v>
      </c>
      <c r="I603" s="662" t="s">
        <v>3527</v>
      </c>
      <c r="J603" s="662" t="s">
        <v>2732</v>
      </c>
      <c r="K603" s="662" t="s">
        <v>901</v>
      </c>
      <c r="L603" s="663">
        <v>132</v>
      </c>
      <c r="M603" s="663">
        <v>792</v>
      </c>
      <c r="N603" s="662">
        <v>6</v>
      </c>
      <c r="O603" s="745">
        <v>1</v>
      </c>
      <c r="P603" s="663">
        <v>792</v>
      </c>
      <c r="Q603" s="678">
        <v>1</v>
      </c>
      <c r="R603" s="662">
        <v>6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7</v>
      </c>
      <c r="B604" s="662" t="s">
        <v>2285</v>
      </c>
      <c r="C604" s="662" t="s">
        <v>2533</v>
      </c>
      <c r="D604" s="743" t="s">
        <v>3735</v>
      </c>
      <c r="E604" s="744" t="s">
        <v>2556</v>
      </c>
      <c r="F604" s="662" t="s">
        <v>2529</v>
      </c>
      <c r="G604" s="662" t="s">
        <v>2606</v>
      </c>
      <c r="H604" s="662" t="s">
        <v>602</v>
      </c>
      <c r="I604" s="662" t="s">
        <v>3054</v>
      </c>
      <c r="J604" s="662" t="s">
        <v>3055</v>
      </c>
      <c r="K604" s="662" t="s">
        <v>1689</v>
      </c>
      <c r="L604" s="663">
        <v>65.989999999999995</v>
      </c>
      <c r="M604" s="663">
        <v>197.96999999999997</v>
      </c>
      <c r="N604" s="662">
        <v>3</v>
      </c>
      <c r="O604" s="745">
        <v>1</v>
      </c>
      <c r="P604" s="663">
        <v>197.96999999999997</v>
      </c>
      <c r="Q604" s="678">
        <v>1</v>
      </c>
      <c r="R604" s="662">
        <v>3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7</v>
      </c>
      <c r="B605" s="662" t="s">
        <v>2285</v>
      </c>
      <c r="C605" s="662" t="s">
        <v>2533</v>
      </c>
      <c r="D605" s="743" t="s">
        <v>3735</v>
      </c>
      <c r="E605" s="744" t="s">
        <v>2556</v>
      </c>
      <c r="F605" s="662" t="s">
        <v>2529</v>
      </c>
      <c r="G605" s="662" t="s">
        <v>2606</v>
      </c>
      <c r="H605" s="662" t="s">
        <v>602</v>
      </c>
      <c r="I605" s="662" t="s">
        <v>3018</v>
      </c>
      <c r="J605" s="662" t="s">
        <v>2732</v>
      </c>
      <c r="K605" s="662" t="s">
        <v>901</v>
      </c>
      <c r="L605" s="663">
        <v>132</v>
      </c>
      <c r="M605" s="663">
        <v>396</v>
      </c>
      <c r="N605" s="662">
        <v>3</v>
      </c>
      <c r="O605" s="745">
        <v>1.5</v>
      </c>
      <c r="P605" s="663">
        <v>396</v>
      </c>
      <c r="Q605" s="678">
        <v>1</v>
      </c>
      <c r="R605" s="662">
        <v>3</v>
      </c>
      <c r="S605" s="678">
        <v>1</v>
      </c>
      <c r="T605" s="745">
        <v>1.5</v>
      </c>
      <c r="U605" s="701">
        <v>1</v>
      </c>
    </row>
    <row r="606" spans="1:21" ht="14.4" customHeight="1" x14ac:dyDescent="0.3">
      <c r="A606" s="661">
        <v>7</v>
      </c>
      <c r="B606" s="662" t="s">
        <v>2285</v>
      </c>
      <c r="C606" s="662" t="s">
        <v>2533</v>
      </c>
      <c r="D606" s="743" t="s">
        <v>3735</v>
      </c>
      <c r="E606" s="744" t="s">
        <v>2556</v>
      </c>
      <c r="F606" s="662" t="s">
        <v>2529</v>
      </c>
      <c r="G606" s="662" t="s">
        <v>2708</v>
      </c>
      <c r="H606" s="662" t="s">
        <v>523</v>
      </c>
      <c r="I606" s="662" t="s">
        <v>3528</v>
      </c>
      <c r="J606" s="662" t="s">
        <v>3434</v>
      </c>
      <c r="K606" s="662" t="s">
        <v>3529</v>
      </c>
      <c r="L606" s="663">
        <v>0</v>
      </c>
      <c r="M606" s="663">
        <v>0</v>
      </c>
      <c r="N606" s="662">
        <v>1</v>
      </c>
      <c r="O606" s="745">
        <v>0.5</v>
      </c>
      <c r="P606" s="663">
        <v>0</v>
      </c>
      <c r="Q606" s="678"/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7</v>
      </c>
      <c r="B607" s="662" t="s">
        <v>2285</v>
      </c>
      <c r="C607" s="662" t="s">
        <v>2533</v>
      </c>
      <c r="D607" s="743" t="s">
        <v>3735</v>
      </c>
      <c r="E607" s="744" t="s">
        <v>2556</v>
      </c>
      <c r="F607" s="662" t="s">
        <v>2529</v>
      </c>
      <c r="G607" s="662" t="s">
        <v>2708</v>
      </c>
      <c r="H607" s="662" t="s">
        <v>523</v>
      </c>
      <c r="I607" s="662" t="s">
        <v>3433</v>
      </c>
      <c r="J607" s="662" t="s">
        <v>3434</v>
      </c>
      <c r="K607" s="662" t="s">
        <v>3435</v>
      </c>
      <c r="L607" s="663">
        <v>140.94999999999999</v>
      </c>
      <c r="M607" s="663">
        <v>281.89999999999998</v>
      </c>
      <c r="N607" s="662">
        <v>2</v>
      </c>
      <c r="O607" s="745">
        <v>1.5</v>
      </c>
      <c r="P607" s="663">
        <v>281.89999999999998</v>
      </c>
      <c r="Q607" s="678">
        <v>1</v>
      </c>
      <c r="R607" s="662">
        <v>2</v>
      </c>
      <c r="S607" s="678">
        <v>1</v>
      </c>
      <c r="T607" s="745">
        <v>1.5</v>
      </c>
      <c r="U607" s="701">
        <v>1</v>
      </c>
    </row>
    <row r="608" spans="1:21" ht="14.4" customHeight="1" x14ac:dyDescent="0.3">
      <c r="A608" s="661">
        <v>7</v>
      </c>
      <c r="B608" s="662" t="s">
        <v>2285</v>
      </c>
      <c r="C608" s="662" t="s">
        <v>2533</v>
      </c>
      <c r="D608" s="743" t="s">
        <v>3735</v>
      </c>
      <c r="E608" s="744" t="s">
        <v>2556</v>
      </c>
      <c r="F608" s="662" t="s">
        <v>2529</v>
      </c>
      <c r="G608" s="662" t="s">
        <v>2708</v>
      </c>
      <c r="H608" s="662" t="s">
        <v>523</v>
      </c>
      <c r="I608" s="662" t="s">
        <v>3530</v>
      </c>
      <c r="J608" s="662" t="s">
        <v>3287</v>
      </c>
      <c r="K608" s="662" t="s">
        <v>3531</v>
      </c>
      <c r="L608" s="663">
        <v>0</v>
      </c>
      <c r="M608" s="663">
        <v>0</v>
      </c>
      <c r="N608" s="662">
        <v>3</v>
      </c>
      <c r="O608" s="745">
        <v>2</v>
      </c>
      <c r="P608" s="663">
        <v>0</v>
      </c>
      <c r="Q608" s="678"/>
      <c r="R608" s="662">
        <v>1</v>
      </c>
      <c r="S608" s="678">
        <v>0.33333333333333331</v>
      </c>
      <c r="T608" s="745">
        <v>1</v>
      </c>
      <c r="U608" s="701">
        <v>0.5</v>
      </c>
    </row>
    <row r="609" spans="1:21" ht="14.4" customHeight="1" x14ac:dyDescent="0.3">
      <c r="A609" s="661">
        <v>7</v>
      </c>
      <c r="B609" s="662" t="s">
        <v>2285</v>
      </c>
      <c r="C609" s="662" t="s">
        <v>2533</v>
      </c>
      <c r="D609" s="743" t="s">
        <v>3735</v>
      </c>
      <c r="E609" s="744" t="s">
        <v>2556</v>
      </c>
      <c r="F609" s="662" t="s">
        <v>2529</v>
      </c>
      <c r="G609" s="662" t="s">
        <v>2708</v>
      </c>
      <c r="H609" s="662" t="s">
        <v>523</v>
      </c>
      <c r="I609" s="662" t="s">
        <v>3532</v>
      </c>
      <c r="J609" s="662" t="s">
        <v>2710</v>
      </c>
      <c r="K609" s="662" t="s">
        <v>3533</v>
      </c>
      <c r="L609" s="663">
        <v>0</v>
      </c>
      <c r="M609" s="663">
        <v>0</v>
      </c>
      <c r="N609" s="662">
        <v>1</v>
      </c>
      <c r="O609" s="745">
        <v>0.5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7</v>
      </c>
      <c r="B610" s="662" t="s">
        <v>2285</v>
      </c>
      <c r="C610" s="662" t="s">
        <v>2533</v>
      </c>
      <c r="D610" s="743" t="s">
        <v>3735</v>
      </c>
      <c r="E610" s="744" t="s">
        <v>2556</v>
      </c>
      <c r="F610" s="662" t="s">
        <v>2529</v>
      </c>
      <c r="G610" s="662" t="s">
        <v>2708</v>
      </c>
      <c r="H610" s="662" t="s">
        <v>523</v>
      </c>
      <c r="I610" s="662" t="s">
        <v>3436</v>
      </c>
      <c r="J610" s="662" t="s">
        <v>3434</v>
      </c>
      <c r="K610" s="662" t="s">
        <v>3437</v>
      </c>
      <c r="L610" s="663">
        <v>0</v>
      </c>
      <c r="M610" s="663">
        <v>0</v>
      </c>
      <c r="N610" s="662">
        <v>4</v>
      </c>
      <c r="O610" s="745">
        <v>2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7</v>
      </c>
      <c r="B611" s="662" t="s">
        <v>2285</v>
      </c>
      <c r="C611" s="662" t="s">
        <v>2533</v>
      </c>
      <c r="D611" s="743" t="s">
        <v>3735</v>
      </c>
      <c r="E611" s="744" t="s">
        <v>2556</v>
      </c>
      <c r="F611" s="662" t="s">
        <v>2529</v>
      </c>
      <c r="G611" s="662" t="s">
        <v>2708</v>
      </c>
      <c r="H611" s="662" t="s">
        <v>523</v>
      </c>
      <c r="I611" s="662" t="s">
        <v>3534</v>
      </c>
      <c r="J611" s="662" t="s">
        <v>3287</v>
      </c>
      <c r="K611" s="662" t="s">
        <v>3535</v>
      </c>
      <c r="L611" s="663">
        <v>0</v>
      </c>
      <c r="M611" s="663">
        <v>0</v>
      </c>
      <c r="N611" s="662">
        <v>1</v>
      </c>
      <c r="O611" s="745">
        <v>0.5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7</v>
      </c>
      <c r="B612" s="662" t="s">
        <v>2285</v>
      </c>
      <c r="C612" s="662" t="s">
        <v>2533</v>
      </c>
      <c r="D612" s="743" t="s">
        <v>3735</v>
      </c>
      <c r="E612" s="744" t="s">
        <v>2556</v>
      </c>
      <c r="F612" s="662" t="s">
        <v>2529</v>
      </c>
      <c r="G612" s="662" t="s">
        <v>2708</v>
      </c>
      <c r="H612" s="662" t="s">
        <v>523</v>
      </c>
      <c r="I612" s="662" t="s">
        <v>2712</v>
      </c>
      <c r="J612" s="662" t="s">
        <v>2710</v>
      </c>
      <c r="K612" s="662" t="s">
        <v>2713</v>
      </c>
      <c r="L612" s="663">
        <v>281.88</v>
      </c>
      <c r="M612" s="663">
        <v>1409.4</v>
      </c>
      <c r="N612" s="662">
        <v>5</v>
      </c>
      <c r="O612" s="745">
        <v>1.5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7</v>
      </c>
      <c r="B613" s="662" t="s">
        <v>2285</v>
      </c>
      <c r="C613" s="662" t="s">
        <v>2533</v>
      </c>
      <c r="D613" s="743" t="s">
        <v>3735</v>
      </c>
      <c r="E613" s="744" t="s">
        <v>2556</v>
      </c>
      <c r="F613" s="662" t="s">
        <v>2529</v>
      </c>
      <c r="G613" s="662" t="s">
        <v>2665</v>
      </c>
      <c r="H613" s="662" t="s">
        <v>523</v>
      </c>
      <c r="I613" s="662" t="s">
        <v>2666</v>
      </c>
      <c r="J613" s="662" t="s">
        <v>2667</v>
      </c>
      <c r="K613" s="662" t="s">
        <v>2668</v>
      </c>
      <c r="L613" s="663">
        <v>54.81</v>
      </c>
      <c r="M613" s="663">
        <v>54.81</v>
      </c>
      <c r="N613" s="662">
        <v>1</v>
      </c>
      <c r="O613" s="745">
        <v>1</v>
      </c>
      <c r="P613" s="663">
        <v>54.81</v>
      </c>
      <c r="Q613" s="678">
        <v>1</v>
      </c>
      <c r="R613" s="662">
        <v>1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7</v>
      </c>
      <c r="B614" s="662" t="s">
        <v>2285</v>
      </c>
      <c r="C614" s="662" t="s">
        <v>2533</v>
      </c>
      <c r="D614" s="743" t="s">
        <v>3735</v>
      </c>
      <c r="E614" s="744" t="s">
        <v>2556</v>
      </c>
      <c r="F614" s="662" t="s">
        <v>2529</v>
      </c>
      <c r="G614" s="662" t="s">
        <v>2665</v>
      </c>
      <c r="H614" s="662" t="s">
        <v>523</v>
      </c>
      <c r="I614" s="662" t="s">
        <v>3536</v>
      </c>
      <c r="J614" s="662" t="s">
        <v>3537</v>
      </c>
      <c r="K614" s="662" t="s">
        <v>1294</v>
      </c>
      <c r="L614" s="663">
        <v>48.72</v>
      </c>
      <c r="M614" s="663">
        <v>48.72</v>
      </c>
      <c r="N614" s="662">
        <v>1</v>
      </c>
      <c r="O614" s="745">
        <v>1</v>
      </c>
      <c r="P614" s="663">
        <v>48.72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7</v>
      </c>
      <c r="B615" s="662" t="s">
        <v>2285</v>
      </c>
      <c r="C615" s="662" t="s">
        <v>2533</v>
      </c>
      <c r="D615" s="743" t="s">
        <v>3735</v>
      </c>
      <c r="E615" s="744" t="s">
        <v>2556</v>
      </c>
      <c r="F615" s="662" t="s">
        <v>2529</v>
      </c>
      <c r="G615" s="662" t="s">
        <v>2610</v>
      </c>
      <c r="H615" s="662" t="s">
        <v>523</v>
      </c>
      <c r="I615" s="662" t="s">
        <v>2611</v>
      </c>
      <c r="J615" s="662" t="s">
        <v>2612</v>
      </c>
      <c r="K615" s="662" t="s">
        <v>2613</v>
      </c>
      <c r="L615" s="663">
        <v>24.68</v>
      </c>
      <c r="M615" s="663">
        <v>1308.04</v>
      </c>
      <c r="N615" s="662">
        <v>53</v>
      </c>
      <c r="O615" s="745">
        <v>16.5</v>
      </c>
      <c r="P615" s="663">
        <v>567.64</v>
      </c>
      <c r="Q615" s="678">
        <v>0.43396226415094341</v>
      </c>
      <c r="R615" s="662">
        <v>23</v>
      </c>
      <c r="S615" s="678">
        <v>0.43396226415094341</v>
      </c>
      <c r="T615" s="745">
        <v>7.5</v>
      </c>
      <c r="U615" s="701">
        <v>0.45454545454545453</v>
      </c>
    </row>
    <row r="616" spans="1:21" ht="14.4" customHeight="1" x14ac:dyDescent="0.3">
      <c r="A616" s="661">
        <v>7</v>
      </c>
      <c r="B616" s="662" t="s">
        <v>2285</v>
      </c>
      <c r="C616" s="662" t="s">
        <v>2533</v>
      </c>
      <c r="D616" s="743" t="s">
        <v>3735</v>
      </c>
      <c r="E616" s="744" t="s">
        <v>2556</v>
      </c>
      <c r="F616" s="662" t="s">
        <v>2529</v>
      </c>
      <c r="G616" s="662" t="s">
        <v>2610</v>
      </c>
      <c r="H616" s="662" t="s">
        <v>523</v>
      </c>
      <c r="I616" s="662" t="s">
        <v>3206</v>
      </c>
      <c r="J616" s="662" t="s">
        <v>3207</v>
      </c>
      <c r="K616" s="662" t="s">
        <v>3208</v>
      </c>
      <c r="L616" s="663">
        <v>74.06</v>
      </c>
      <c r="M616" s="663">
        <v>814.66000000000008</v>
      </c>
      <c r="N616" s="662">
        <v>11</v>
      </c>
      <c r="O616" s="745">
        <v>2</v>
      </c>
      <c r="P616" s="663">
        <v>444.36</v>
      </c>
      <c r="Q616" s="678">
        <v>0.54545454545454541</v>
      </c>
      <c r="R616" s="662">
        <v>6</v>
      </c>
      <c r="S616" s="678">
        <v>0.54545454545454541</v>
      </c>
      <c r="T616" s="745">
        <v>1</v>
      </c>
      <c r="U616" s="701">
        <v>0.5</v>
      </c>
    </row>
    <row r="617" spans="1:21" ht="14.4" customHeight="1" x14ac:dyDescent="0.3">
      <c r="A617" s="661">
        <v>7</v>
      </c>
      <c r="B617" s="662" t="s">
        <v>2285</v>
      </c>
      <c r="C617" s="662" t="s">
        <v>2533</v>
      </c>
      <c r="D617" s="743" t="s">
        <v>3735</v>
      </c>
      <c r="E617" s="744" t="s">
        <v>2556</v>
      </c>
      <c r="F617" s="662" t="s">
        <v>2529</v>
      </c>
      <c r="G617" s="662" t="s">
        <v>2788</v>
      </c>
      <c r="H617" s="662" t="s">
        <v>523</v>
      </c>
      <c r="I617" s="662" t="s">
        <v>2789</v>
      </c>
      <c r="J617" s="662" t="s">
        <v>2790</v>
      </c>
      <c r="K617" s="662" t="s">
        <v>2791</v>
      </c>
      <c r="L617" s="663">
        <v>44.28</v>
      </c>
      <c r="M617" s="663">
        <v>132.84</v>
      </c>
      <c r="N617" s="662">
        <v>3</v>
      </c>
      <c r="O617" s="745">
        <v>2.5</v>
      </c>
      <c r="P617" s="663">
        <v>44.28</v>
      </c>
      <c r="Q617" s="678">
        <v>0.33333333333333331</v>
      </c>
      <c r="R617" s="662">
        <v>1</v>
      </c>
      <c r="S617" s="678">
        <v>0.33333333333333331</v>
      </c>
      <c r="T617" s="745">
        <v>1</v>
      </c>
      <c r="U617" s="701">
        <v>0.4</v>
      </c>
    </row>
    <row r="618" spans="1:21" ht="14.4" customHeight="1" x14ac:dyDescent="0.3">
      <c r="A618" s="661">
        <v>7</v>
      </c>
      <c r="B618" s="662" t="s">
        <v>2285</v>
      </c>
      <c r="C618" s="662" t="s">
        <v>2533</v>
      </c>
      <c r="D618" s="743" t="s">
        <v>3735</v>
      </c>
      <c r="E618" s="744" t="s">
        <v>2556</v>
      </c>
      <c r="F618" s="662" t="s">
        <v>2529</v>
      </c>
      <c r="G618" s="662" t="s">
        <v>3057</v>
      </c>
      <c r="H618" s="662" t="s">
        <v>602</v>
      </c>
      <c r="I618" s="662" t="s">
        <v>3216</v>
      </c>
      <c r="J618" s="662" t="s">
        <v>3217</v>
      </c>
      <c r="K618" s="662" t="s">
        <v>1689</v>
      </c>
      <c r="L618" s="663">
        <v>85.16</v>
      </c>
      <c r="M618" s="663">
        <v>255.48</v>
      </c>
      <c r="N618" s="662">
        <v>3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7</v>
      </c>
      <c r="B619" s="662" t="s">
        <v>2285</v>
      </c>
      <c r="C619" s="662" t="s">
        <v>2533</v>
      </c>
      <c r="D619" s="743" t="s">
        <v>3735</v>
      </c>
      <c r="E619" s="744" t="s">
        <v>2556</v>
      </c>
      <c r="F619" s="662" t="s">
        <v>2529</v>
      </c>
      <c r="G619" s="662" t="s">
        <v>3057</v>
      </c>
      <c r="H619" s="662" t="s">
        <v>602</v>
      </c>
      <c r="I619" s="662" t="s">
        <v>3216</v>
      </c>
      <c r="J619" s="662" t="s">
        <v>3217</v>
      </c>
      <c r="K619" s="662" t="s">
        <v>1689</v>
      </c>
      <c r="L619" s="663">
        <v>132</v>
      </c>
      <c r="M619" s="663">
        <v>264</v>
      </c>
      <c r="N619" s="662">
        <v>2</v>
      </c>
      <c r="O619" s="745">
        <v>0.5</v>
      </c>
      <c r="P619" s="663">
        <v>264</v>
      </c>
      <c r="Q619" s="678">
        <v>1</v>
      </c>
      <c r="R619" s="662">
        <v>2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7</v>
      </c>
      <c r="B620" s="662" t="s">
        <v>2285</v>
      </c>
      <c r="C620" s="662" t="s">
        <v>2533</v>
      </c>
      <c r="D620" s="743" t="s">
        <v>3735</v>
      </c>
      <c r="E620" s="744" t="s">
        <v>2556</v>
      </c>
      <c r="F620" s="662" t="s">
        <v>2529</v>
      </c>
      <c r="G620" s="662" t="s">
        <v>3061</v>
      </c>
      <c r="H620" s="662" t="s">
        <v>523</v>
      </c>
      <c r="I620" s="662" t="s">
        <v>3062</v>
      </c>
      <c r="J620" s="662" t="s">
        <v>3063</v>
      </c>
      <c r="K620" s="662" t="s">
        <v>3064</v>
      </c>
      <c r="L620" s="663">
        <v>232.68</v>
      </c>
      <c r="M620" s="663">
        <v>9772.56</v>
      </c>
      <c r="N620" s="662">
        <v>42</v>
      </c>
      <c r="O620" s="745">
        <v>8</v>
      </c>
      <c r="P620" s="663">
        <v>8376.48</v>
      </c>
      <c r="Q620" s="678">
        <v>0.8571428571428571</v>
      </c>
      <c r="R620" s="662">
        <v>36</v>
      </c>
      <c r="S620" s="678">
        <v>0.8571428571428571</v>
      </c>
      <c r="T620" s="745">
        <v>7</v>
      </c>
      <c r="U620" s="701">
        <v>0.875</v>
      </c>
    </row>
    <row r="621" spans="1:21" ht="14.4" customHeight="1" x14ac:dyDescent="0.3">
      <c r="A621" s="661">
        <v>7</v>
      </c>
      <c r="B621" s="662" t="s">
        <v>2285</v>
      </c>
      <c r="C621" s="662" t="s">
        <v>2533</v>
      </c>
      <c r="D621" s="743" t="s">
        <v>3735</v>
      </c>
      <c r="E621" s="744" t="s">
        <v>2556</v>
      </c>
      <c r="F621" s="662" t="s">
        <v>2529</v>
      </c>
      <c r="G621" s="662" t="s">
        <v>3061</v>
      </c>
      <c r="H621" s="662" t="s">
        <v>523</v>
      </c>
      <c r="I621" s="662" t="s">
        <v>3065</v>
      </c>
      <c r="J621" s="662" t="s">
        <v>3066</v>
      </c>
      <c r="K621" s="662" t="s">
        <v>3067</v>
      </c>
      <c r="L621" s="663">
        <v>969.48</v>
      </c>
      <c r="M621" s="663">
        <v>4847.3999999999996</v>
      </c>
      <c r="N621" s="662">
        <v>5</v>
      </c>
      <c r="O621" s="745">
        <v>2</v>
      </c>
      <c r="P621" s="663">
        <v>4847.3999999999996</v>
      </c>
      <c r="Q621" s="678">
        <v>1</v>
      </c>
      <c r="R621" s="662">
        <v>5</v>
      </c>
      <c r="S621" s="678">
        <v>1</v>
      </c>
      <c r="T621" s="745">
        <v>2</v>
      </c>
      <c r="U621" s="701">
        <v>1</v>
      </c>
    </row>
    <row r="622" spans="1:21" ht="14.4" customHeight="1" x14ac:dyDescent="0.3">
      <c r="A622" s="661">
        <v>7</v>
      </c>
      <c r="B622" s="662" t="s">
        <v>2285</v>
      </c>
      <c r="C622" s="662" t="s">
        <v>2533</v>
      </c>
      <c r="D622" s="743" t="s">
        <v>3735</v>
      </c>
      <c r="E622" s="744" t="s">
        <v>2556</v>
      </c>
      <c r="F622" s="662" t="s">
        <v>2529</v>
      </c>
      <c r="G622" s="662" t="s">
        <v>3061</v>
      </c>
      <c r="H622" s="662" t="s">
        <v>523</v>
      </c>
      <c r="I622" s="662" t="s">
        <v>3298</v>
      </c>
      <c r="J622" s="662" t="s">
        <v>3299</v>
      </c>
      <c r="K622" s="662" t="s">
        <v>3300</v>
      </c>
      <c r="L622" s="663">
        <v>1454.23</v>
      </c>
      <c r="M622" s="663">
        <v>29084.600000000002</v>
      </c>
      <c r="N622" s="662">
        <v>20</v>
      </c>
      <c r="O622" s="745">
        <v>4</v>
      </c>
      <c r="P622" s="663">
        <v>20359.22</v>
      </c>
      <c r="Q622" s="678">
        <v>0.7</v>
      </c>
      <c r="R622" s="662">
        <v>14</v>
      </c>
      <c r="S622" s="678">
        <v>0.7</v>
      </c>
      <c r="T622" s="745">
        <v>3</v>
      </c>
      <c r="U622" s="701">
        <v>0.75</v>
      </c>
    </row>
    <row r="623" spans="1:21" ht="14.4" customHeight="1" x14ac:dyDescent="0.3">
      <c r="A623" s="661">
        <v>7</v>
      </c>
      <c r="B623" s="662" t="s">
        <v>2285</v>
      </c>
      <c r="C623" s="662" t="s">
        <v>2533</v>
      </c>
      <c r="D623" s="743" t="s">
        <v>3735</v>
      </c>
      <c r="E623" s="744" t="s">
        <v>2556</v>
      </c>
      <c r="F623" s="662" t="s">
        <v>2529</v>
      </c>
      <c r="G623" s="662" t="s">
        <v>3061</v>
      </c>
      <c r="H623" s="662" t="s">
        <v>523</v>
      </c>
      <c r="I623" s="662" t="s">
        <v>3301</v>
      </c>
      <c r="J623" s="662" t="s">
        <v>3302</v>
      </c>
      <c r="K623" s="662" t="s">
        <v>3303</v>
      </c>
      <c r="L623" s="663">
        <v>1938.97</v>
      </c>
      <c r="M623" s="663">
        <v>69802.92</v>
      </c>
      <c r="N623" s="662">
        <v>36</v>
      </c>
      <c r="O623" s="745">
        <v>6</v>
      </c>
      <c r="P623" s="663">
        <v>58169.1</v>
      </c>
      <c r="Q623" s="678">
        <v>0.83333333333333337</v>
      </c>
      <c r="R623" s="662">
        <v>30</v>
      </c>
      <c r="S623" s="678">
        <v>0.83333333333333337</v>
      </c>
      <c r="T623" s="745">
        <v>5</v>
      </c>
      <c r="U623" s="701">
        <v>0.83333333333333337</v>
      </c>
    </row>
    <row r="624" spans="1:21" ht="14.4" customHeight="1" x14ac:dyDescent="0.3">
      <c r="A624" s="661">
        <v>7</v>
      </c>
      <c r="B624" s="662" t="s">
        <v>2285</v>
      </c>
      <c r="C624" s="662" t="s">
        <v>2533</v>
      </c>
      <c r="D624" s="743" t="s">
        <v>3735</v>
      </c>
      <c r="E624" s="744" t="s">
        <v>2556</v>
      </c>
      <c r="F624" s="662" t="s">
        <v>2529</v>
      </c>
      <c r="G624" s="662" t="s">
        <v>3061</v>
      </c>
      <c r="H624" s="662" t="s">
        <v>523</v>
      </c>
      <c r="I624" s="662" t="s">
        <v>3304</v>
      </c>
      <c r="J624" s="662" t="s">
        <v>3305</v>
      </c>
      <c r="K624" s="662" t="s">
        <v>3306</v>
      </c>
      <c r="L624" s="663">
        <v>5322.08</v>
      </c>
      <c r="M624" s="663">
        <v>26610.400000000001</v>
      </c>
      <c r="N624" s="662">
        <v>5</v>
      </c>
      <c r="O624" s="745">
        <v>3</v>
      </c>
      <c r="P624" s="663">
        <v>26610.400000000001</v>
      </c>
      <c r="Q624" s="678">
        <v>1</v>
      </c>
      <c r="R624" s="662">
        <v>5</v>
      </c>
      <c r="S624" s="678">
        <v>1</v>
      </c>
      <c r="T624" s="745">
        <v>3</v>
      </c>
      <c r="U624" s="701">
        <v>1</v>
      </c>
    </row>
    <row r="625" spans="1:21" ht="14.4" customHeight="1" x14ac:dyDescent="0.3">
      <c r="A625" s="661">
        <v>7</v>
      </c>
      <c r="B625" s="662" t="s">
        <v>2285</v>
      </c>
      <c r="C625" s="662" t="s">
        <v>2533</v>
      </c>
      <c r="D625" s="743" t="s">
        <v>3735</v>
      </c>
      <c r="E625" s="744" t="s">
        <v>2556</v>
      </c>
      <c r="F625" s="662" t="s">
        <v>2529</v>
      </c>
      <c r="G625" s="662" t="s">
        <v>3061</v>
      </c>
      <c r="H625" s="662" t="s">
        <v>523</v>
      </c>
      <c r="I625" s="662" t="s">
        <v>3310</v>
      </c>
      <c r="J625" s="662" t="s">
        <v>3311</v>
      </c>
      <c r="K625" s="662" t="s">
        <v>3312</v>
      </c>
      <c r="L625" s="663">
        <v>1938.97</v>
      </c>
      <c r="M625" s="663">
        <v>58169.1</v>
      </c>
      <c r="N625" s="662">
        <v>30</v>
      </c>
      <c r="O625" s="745">
        <v>5</v>
      </c>
      <c r="P625" s="663">
        <v>34901.46</v>
      </c>
      <c r="Q625" s="678">
        <v>0.6</v>
      </c>
      <c r="R625" s="662">
        <v>18</v>
      </c>
      <c r="S625" s="678">
        <v>0.6</v>
      </c>
      <c r="T625" s="745">
        <v>3</v>
      </c>
      <c r="U625" s="701">
        <v>0.6</v>
      </c>
    </row>
    <row r="626" spans="1:21" ht="14.4" customHeight="1" x14ac:dyDescent="0.3">
      <c r="A626" s="661">
        <v>7</v>
      </c>
      <c r="B626" s="662" t="s">
        <v>2285</v>
      </c>
      <c r="C626" s="662" t="s">
        <v>2533</v>
      </c>
      <c r="D626" s="743" t="s">
        <v>3735</v>
      </c>
      <c r="E626" s="744" t="s">
        <v>2556</v>
      </c>
      <c r="F626" s="662" t="s">
        <v>2529</v>
      </c>
      <c r="G626" s="662" t="s">
        <v>3061</v>
      </c>
      <c r="H626" s="662" t="s">
        <v>523</v>
      </c>
      <c r="I626" s="662" t="s">
        <v>3068</v>
      </c>
      <c r="J626" s="662" t="s">
        <v>3069</v>
      </c>
      <c r="K626" s="662" t="s">
        <v>3070</v>
      </c>
      <c r="L626" s="663">
        <v>1454.23</v>
      </c>
      <c r="M626" s="663">
        <v>66894.580000000016</v>
      </c>
      <c r="N626" s="662">
        <v>46</v>
      </c>
      <c r="O626" s="745">
        <v>8</v>
      </c>
      <c r="P626" s="663">
        <v>52352.280000000013</v>
      </c>
      <c r="Q626" s="678">
        <v>0.78260869565217395</v>
      </c>
      <c r="R626" s="662">
        <v>36</v>
      </c>
      <c r="S626" s="678">
        <v>0.78260869565217395</v>
      </c>
      <c r="T626" s="745">
        <v>6</v>
      </c>
      <c r="U626" s="701">
        <v>0.75</v>
      </c>
    </row>
    <row r="627" spans="1:21" ht="14.4" customHeight="1" x14ac:dyDescent="0.3">
      <c r="A627" s="661">
        <v>7</v>
      </c>
      <c r="B627" s="662" t="s">
        <v>2285</v>
      </c>
      <c r="C627" s="662" t="s">
        <v>2533</v>
      </c>
      <c r="D627" s="743" t="s">
        <v>3735</v>
      </c>
      <c r="E627" s="744" t="s">
        <v>2556</v>
      </c>
      <c r="F627" s="662" t="s">
        <v>2529</v>
      </c>
      <c r="G627" s="662" t="s">
        <v>3061</v>
      </c>
      <c r="H627" s="662" t="s">
        <v>523</v>
      </c>
      <c r="I627" s="662" t="s">
        <v>3071</v>
      </c>
      <c r="J627" s="662" t="s">
        <v>3072</v>
      </c>
      <c r="K627" s="662" t="s">
        <v>3073</v>
      </c>
      <c r="L627" s="663">
        <v>484.75</v>
      </c>
      <c r="M627" s="663">
        <v>6301.75</v>
      </c>
      <c r="N627" s="662">
        <v>13</v>
      </c>
      <c r="O627" s="745">
        <v>5</v>
      </c>
      <c r="P627" s="663">
        <v>6301.75</v>
      </c>
      <c r="Q627" s="678">
        <v>1</v>
      </c>
      <c r="R627" s="662">
        <v>13</v>
      </c>
      <c r="S627" s="678">
        <v>1</v>
      </c>
      <c r="T627" s="745">
        <v>5</v>
      </c>
      <c r="U627" s="701">
        <v>1</v>
      </c>
    </row>
    <row r="628" spans="1:21" ht="14.4" customHeight="1" x14ac:dyDescent="0.3">
      <c r="A628" s="661">
        <v>7</v>
      </c>
      <c r="B628" s="662" t="s">
        <v>2285</v>
      </c>
      <c r="C628" s="662" t="s">
        <v>2533</v>
      </c>
      <c r="D628" s="743" t="s">
        <v>3735</v>
      </c>
      <c r="E628" s="744" t="s">
        <v>2556</v>
      </c>
      <c r="F628" s="662" t="s">
        <v>2529</v>
      </c>
      <c r="G628" s="662" t="s">
        <v>3061</v>
      </c>
      <c r="H628" s="662" t="s">
        <v>523</v>
      </c>
      <c r="I628" s="662" t="s">
        <v>3074</v>
      </c>
      <c r="J628" s="662" t="s">
        <v>3075</v>
      </c>
      <c r="K628" s="662" t="s">
        <v>3076</v>
      </c>
      <c r="L628" s="663">
        <v>969.48</v>
      </c>
      <c r="M628" s="663">
        <v>23267.52</v>
      </c>
      <c r="N628" s="662">
        <v>24</v>
      </c>
      <c r="O628" s="745">
        <v>5</v>
      </c>
      <c r="P628" s="663">
        <v>11633.76</v>
      </c>
      <c r="Q628" s="678">
        <v>0.5</v>
      </c>
      <c r="R628" s="662">
        <v>12</v>
      </c>
      <c r="S628" s="678">
        <v>0.5</v>
      </c>
      <c r="T628" s="745">
        <v>3</v>
      </c>
      <c r="U628" s="701">
        <v>0.6</v>
      </c>
    </row>
    <row r="629" spans="1:21" ht="14.4" customHeight="1" x14ac:dyDescent="0.3">
      <c r="A629" s="661">
        <v>7</v>
      </c>
      <c r="B629" s="662" t="s">
        <v>2285</v>
      </c>
      <c r="C629" s="662" t="s">
        <v>2533</v>
      </c>
      <c r="D629" s="743" t="s">
        <v>3735</v>
      </c>
      <c r="E629" s="744" t="s">
        <v>2556</v>
      </c>
      <c r="F629" s="662" t="s">
        <v>2529</v>
      </c>
      <c r="G629" s="662" t="s">
        <v>3061</v>
      </c>
      <c r="H629" s="662" t="s">
        <v>523</v>
      </c>
      <c r="I629" s="662" t="s">
        <v>3538</v>
      </c>
      <c r="J629" s="662" t="s">
        <v>3539</v>
      </c>
      <c r="K629" s="662" t="s">
        <v>3540</v>
      </c>
      <c r="L629" s="663">
        <v>484.75</v>
      </c>
      <c r="M629" s="663">
        <v>1454.25</v>
      </c>
      <c r="N629" s="662">
        <v>3</v>
      </c>
      <c r="O629" s="745">
        <v>2</v>
      </c>
      <c r="P629" s="663">
        <v>1454.25</v>
      </c>
      <c r="Q629" s="678">
        <v>1</v>
      </c>
      <c r="R629" s="662">
        <v>3</v>
      </c>
      <c r="S629" s="678">
        <v>1</v>
      </c>
      <c r="T629" s="745">
        <v>2</v>
      </c>
      <c r="U629" s="701">
        <v>1</v>
      </c>
    </row>
    <row r="630" spans="1:21" ht="14.4" customHeight="1" x14ac:dyDescent="0.3">
      <c r="A630" s="661">
        <v>7</v>
      </c>
      <c r="B630" s="662" t="s">
        <v>2285</v>
      </c>
      <c r="C630" s="662" t="s">
        <v>2533</v>
      </c>
      <c r="D630" s="743" t="s">
        <v>3735</v>
      </c>
      <c r="E630" s="744" t="s">
        <v>2556</v>
      </c>
      <c r="F630" s="662" t="s">
        <v>2529</v>
      </c>
      <c r="G630" s="662" t="s">
        <v>3061</v>
      </c>
      <c r="H630" s="662" t="s">
        <v>523</v>
      </c>
      <c r="I630" s="662" t="s">
        <v>3541</v>
      </c>
      <c r="J630" s="662" t="s">
        <v>3443</v>
      </c>
      <c r="K630" s="662" t="s">
        <v>3315</v>
      </c>
      <c r="L630" s="663">
        <v>484.75</v>
      </c>
      <c r="M630" s="663">
        <v>3393.25</v>
      </c>
      <c r="N630" s="662">
        <v>7</v>
      </c>
      <c r="O630" s="745">
        <v>2</v>
      </c>
      <c r="P630" s="663">
        <v>3393.25</v>
      </c>
      <c r="Q630" s="678">
        <v>1</v>
      </c>
      <c r="R630" s="662">
        <v>7</v>
      </c>
      <c r="S630" s="678">
        <v>1</v>
      </c>
      <c r="T630" s="745">
        <v>2</v>
      </c>
      <c r="U630" s="701">
        <v>1</v>
      </c>
    </row>
    <row r="631" spans="1:21" ht="14.4" customHeight="1" x14ac:dyDescent="0.3">
      <c r="A631" s="661">
        <v>7</v>
      </c>
      <c r="B631" s="662" t="s">
        <v>2285</v>
      </c>
      <c r="C631" s="662" t="s">
        <v>2533</v>
      </c>
      <c r="D631" s="743" t="s">
        <v>3735</v>
      </c>
      <c r="E631" s="744" t="s">
        <v>2556</v>
      </c>
      <c r="F631" s="662" t="s">
        <v>2529</v>
      </c>
      <c r="G631" s="662" t="s">
        <v>3061</v>
      </c>
      <c r="H631" s="662" t="s">
        <v>523</v>
      </c>
      <c r="I631" s="662" t="s">
        <v>3316</v>
      </c>
      <c r="J631" s="662" t="s">
        <v>3317</v>
      </c>
      <c r="K631" s="662" t="s">
        <v>3315</v>
      </c>
      <c r="L631" s="663">
        <v>969.48</v>
      </c>
      <c r="M631" s="663">
        <v>11633.76</v>
      </c>
      <c r="N631" s="662">
        <v>12</v>
      </c>
      <c r="O631" s="745">
        <v>2</v>
      </c>
      <c r="P631" s="663">
        <v>11633.76</v>
      </c>
      <c r="Q631" s="678">
        <v>1</v>
      </c>
      <c r="R631" s="662">
        <v>12</v>
      </c>
      <c r="S631" s="678">
        <v>1</v>
      </c>
      <c r="T631" s="745">
        <v>2</v>
      </c>
      <c r="U631" s="701">
        <v>1</v>
      </c>
    </row>
    <row r="632" spans="1:21" ht="14.4" customHeight="1" x14ac:dyDescent="0.3">
      <c r="A632" s="661">
        <v>7</v>
      </c>
      <c r="B632" s="662" t="s">
        <v>2285</v>
      </c>
      <c r="C632" s="662" t="s">
        <v>2533</v>
      </c>
      <c r="D632" s="743" t="s">
        <v>3735</v>
      </c>
      <c r="E632" s="744" t="s">
        <v>2556</v>
      </c>
      <c r="F632" s="662" t="s">
        <v>2529</v>
      </c>
      <c r="G632" s="662" t="s">
        <v>3061</v>
      </c>
      <c r="H632" s="662" t="s">
        <v>523</v>
      </c>
      <c r="I632" s="662" t="s">
        <v>3542</v>
      </c>
      <c r="J632" s="662" t="s">
        <v>3543</v>
      </c>
      <c r="K632" s="662" t="s">
        <v>3544</v>
      </c>
      <c r="L632" s="663">
        <v>484.75</v>
      </c>
      <c r="M632" s="663">
        <v>4362.75</v>
      </c>
      <c r="N632" s="662">
        <v>9</v>
      </c>
      <c r="O632" s="745">
        <v>3</v>
      </c>
      <c r="P632" s="663">
        <v>969.5</v>
      </c>
      <c r="Q632" s="678">
        <v>0.22222222222222221</v>
      </c>
      <c r="R632" s="662">
        <v>2</v>
      </c>
      <c r="S632" s="678">
        <v>0.22222222222222221</v>
      </c>
      <c r="T632" s="745">
        <v>1</v>
      </c>
      <c r="U632" s="701">
        <v>0.33333333333333331</v>
      </c>
    </row>
    <row r="633" spans="1:21" ht="14.4" customHeight="1" x14ac:dyDescent="0.3">
      <c r="A633" s="661">
        <v>7</v>
      </c>
      <c r="B633" s="662" t="s">
        <v>2285</v>
      </c>
      <c r="C633" s="662" t="s">
        <v>2533</v>
      </c>
      <c r="D633" s="743" t="s">
        <v>3735</v>
      </c>
      <c r="E633" s="744" t="s">
        <v>2556</v>
      </c>
      <c r="F633" s="662" t="s">
        <v>2529</v>
      </c>
      <c r="G633" s="662" t="s">
        <v>3061</v>
      </c>
      <c r="H633" s="662" t="s">
        <v>523</v>
      </c>
      <c r="I633" s="662" t="s">
        <v>3545</v>
      </c>
      <c r="J633" s="662" t="s">
        <v>3546</v>
      </c>
      <c r="K633" s="662" t="s">
        <v>3547</v>
      </c>
      <c r="L633" s="663">
        <v>0</v>
      </c>
      <c r="M633" s="663">
        <v>0</v>
      </c>
      <c r="N633" s="662">
        <v>4</v>
      </c>
      <c r="O633" s="745">
        <v>1</v>
      </c>
      <c r="P633" s="663"/>
      <c r="Q633" s="678"/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7</v>
      </c>
      <c r="B634" s="662" t="s">
        <v>2285</v>
      </c>
      <c r="C634" s="662" t="s">
        <v>2533</v>
      </c>
      <c r="D634" s="743" t="s">
        <v>3735</v>
      </c>
      <c r="E634" s="744" t="s">
        <v>2556</v>
      </c>
      <c r="F634" s="662" t="s">
        <v>2529</v>
      </c>
      <c r="G634" s="662" t="s">
        <v>3061</v>
      </c>
      <c r="H634" s="662" t="s">
        <v>523</v>
      </c>
      <c r="I634" s="662" t="s">
        <v>3548</v>
      </c>
      <c r="J634" s="662" t="s">
        <v>3302</v>
      </c>
      <c r="K634" s="662" t="s">
        <v>3549</v>
      </c>
      <c r="L634" s="663">
        <v>0</v>
      </c>
      <c r="M634" s="663">
        <v>0</v>
      </c>
      <c r="N634" s="662">
        <v>4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7</v>
      </c>
      <c r="B635" s="662" t="s">
        <v>2285</v>
      </c>
      <c r="C635" s="662" t="s">
        <v>2533</v>
      </c>
      <c r="D635" s="743" t="s">
        <v>3735</v>
      </c>
      <c r="E635" s="744" t="s">
        <v>2556</v>
      </c>
      <c r="F635" s="662" t="s">
        <v>2529</v>
      </c>
      <c r="G635" s="662" t="s">
        <v>3061</v>
      </c>
      <c r="H635" s="662" t="s">
        <v>523</v>
      </c>
      <c r="I635" s="662" t="s">
        <v>3550</v>
      </c>
      <c r="J635" s="662" t="s">
        <v>3551</v>
      </c>
      <c r="K635" s="662" t="s">
        <v>3552</v>
      </c>
      <c r="L635" s="663">
        <v>1454.23</v>
      </c>
      <c r="M635" s="663">
        <v>8725.380000000001</v>
      </c>
      <c r="N635" s="662">
        <v>6</v>
      </c>
      <c r="O635" s="745">
        <v>1</v>
      </c>
      <c r="P635" s="663">
        <v>8725.380000000001</v>
      </c>
      <c r="Q635" s="678">
        <v>1</v>
      </c>
      <c r="R635" s="662">
        <v>6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7</v>
      </c>
      <c r="B636" s="662" t="s">
        <v>2285</v>
      </c>
      <c r="C636" s="662" t="s">
        <v>2533</v>
      </c>
      <c r="D636" s="743" t="s">
        <v>3735</v>
      </c>
      <c r="E636" s="744" t="s">
        <v>2556</v>
      </c>
      <c r="F636" s="662" t="s">
        <v>2529</v>
      </c>
      <c r="G636" s="662" t="s">
        <v>3061</v>
      </c>
      <c r="H636" s="662" t="s">
        <v>523</v>
      </c>
      <c r="I636" s="662" t="s">
        <v>3553</v>
      </c>
      <c r="J636" s="662" t="s">
        <v>3554</v>
      </c>
      <c r="K636" s="662" t="s">
        <v>3555</v>
      </c>
      <c r="L636" s="663">
        <v>4967.28</v>
      </c>
      <c r="M636" s="663">
        <v>4967.28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7</v>
      </c>
      <c r="B637" s="662" t="s">
        <v>2285</v>
      </c>
      <c r="C637" s="662" t="s">
        <v>2533</v>
      </c>
      <c r="D637" s="743" t="s">
        <v>3735</v>
      </c>
      <c r="E637" s="744" t="s">
        <v>2556</v>
      </c>
      <c r="F637" s="662" t="s">
        <v>2529</v>
      </c>
      <c r="G637" s="662" t="s">
        <v>3061</v>
      </c>
      <c r="H637" s="662" t="s">
        <v>523</v>
      </c>
      <c r="I637" s="662" t="s">
        <v>3556</v>
      </c>
      <c r="J637" s="662" t="s">
        <v>3557</v>
      </c>
      <c r="K637" s="662" t="s">
        <v>3558</v>
      </c>
      <c r="L637" s="663">
        <v>0</v>
      </c>
      <c r="M637" s="663">
        <v>0</v>
      </c>
      <c r="N637" s="662">
        <v>1</v>
      </c>
      <c r="O637" s="745">
        <v>1</v>
      </c>
      <c r="P637" s="663">
        <v>0</v>
      </c>
      <c r="Q637" s="678"/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7</v>
      </c>
      <c r="B638" s="662" t="s">
        <v>2285</v>
      </c>
      <c r="C638" s="662" t="s">
        <v>2533</v>
      </c>
      <c r="D638" s="743" t="s">
        <v>3735</v>
      </c>
      <c r="E638" s="744" t="s">
        <v>2556</v>
      </c>
      <c r="F638" s="662" t="s">
        <v>2529</v>
      </c>
      <c r="G638" s="662" t="s">
        <v>3559</v>
      </c>
      <c r="H638" s="662" t="s">
        <v>602</v>
      </c>
      <c r="I638" s="662" t="s">
        <v>3560</v>
      </c>
      <c r="J638" s="662" t="s">
        <v>3561</v>
      </c>
      <c r="K638" s="662" t="s">
        <v>3562</v>
      </c>
      <c r="L638" s="663">
        <v>0</v>
      </c>
      <c r="M638" s="663">
        <v>0</v>
      </c>
      <c r="N638" s="662">
        <v>2</v>
      </c>
      <c r="O638" s="745">
        <v>1</v>
      </c>
      <c r="P638" s="663"/>
      <c r="Q638" s="678"/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7</v>
      </c>
      <c r="B639" s="662" t="s">
        <v>2285</v>
      </c>
      <c r="C639" s="662" t="s">
        <v>2533</v>
      </c>
      <c r="D639" s="743" t="s">
        <v>3735</v>
      </c>
      <c r="E639" s="744" t="s">
        <v>2556</v>
      </c>
      <c r="F639" s="662" t="s">
        <v>2529</v>
      </c>
      <c r="G639" s="662" t="s">
        <v>2847</v>
      </c>
      <c r="H639" s="662" t="s">
        <v>523</v>
      </c>
      <c r="I639" s="662" t="s">
        <v>3563</v>
      </c>
      <c r="J639" s="662" t="s">
        <v>3564</v>
      </c>
      <c r="K639" s="662" t="s">
        <v>3565</v>
      </c>
      <c r="L639" s="663">
        <v>0</v>
      </c>
      <c r="M639" s="663">
        <v>0</v>
      </c>
      <c r="N639" s="662">
        <v>1</v>
      </c>
      <c r="O639" s="745">
        <v>1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7</v>
      </c>
      <c r="B640" s="662" t="s">
        <v>2285</v>
      </c>
      <c r="C640" s="662" t="s">
        <v>2533</v>
      </c>
      <c r="D640" s="743" t="s">
        <v>3735</v>
      </c>
      <c r="E640" s="744" t="s">
        <v>2556</v>
      </c>
      <c r="F640" s="662" t="s">
        <v>2529</v>
      </c>
      <c r="G640" s="662" t="s">
        <v>3019</v>
      </c>
      <c r="H640" s="662" t="s">
        <v>523</v>
      </c>
      <c r="I640" s="662" t="s">
        <v>3321</v>
      </c>
      <c r="J640" s="662" t="s">
        <v>3322</v>
      </c>
      <c r="K640" s="662" t="s">
        <v>3021</v>
      </c>
      <c r="L640" s="663">
        <v>848.49</v>
      </c>
      <c r="M640" s="663">
        <v>9333.3900000000012</v>
      </c>
      <c r="N640" s="662">
        <v>11</v>
      </c>
      <c r="O640" s="745">
        <v>4</v>
      </c>
      <c r="P640" s="663">
        <v>848.49</v>
      </c>
      <c r="Q640" s="678">
        <v>9.0909090909090898E-2</v>
      </c>
      <c r="R640" s="662">
        <v>1</v>
      </c>
      <c r="S640" s="678">
        <v>9.0909090909090912E-2</v>
      </c>
      <c r="T640" s="745">
        <v>0.5</v>
      </c>
      <c r="U640" s="701">
        <v>0.125</v>
      </c>
    </row>
    <row r="641" spans="1:21" ht="14.4" customHeight="1" x14ac:dyDescent="0.3">
      <c r="A641" s="661">
        <v>7</v>
      </c>
      <c r="B641" s="662" t="s">
        <v>2285</v>
      </c>
      <c r="C641" s="662" t="s">
        <v>2533</v>
      </c>
      <c r="D641" s="743" t="s">
        <v>3735</v>
      </c>
      <c r="E641" s="744" t="s">
        <v>2556</v>
      </c>
      <c r="F641" s="662" t="s">
        <v>2529</v>
      </c>
      <c r="G641" s="662" t="s">
        <v>3019</v>
      </c>
      <c r="H641" s="662" t="s">
        <v>523</v>
      </c>
      <c r="I641" s="662" t="s">
        <v>3449</v>
      </c>
      <c r="J641" s="662" t="s">
        <v>3450</v>
      </c>
      <c r="K641" s="662" t="s">
        <v>3021</v>
      </c>
      <c r="L641" s="663">
        <v>848.49</v>
      </c>
      <c r="M641" s="663">
        <v>2545.4700000000003</v>
      </c>
      <c r="N641" s="662">
        <v>3</v>
      </c>
      <c r="O641" s="745">
        <v>0.5</v>
      </c>
      <c r="P641" s="663">
        <v>2545.4700000000003</v>
      </c>
      <c r="Q641" s="678">
        <v>1</v>
      </c>
      <c r="R641" s="662">
        <v>3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7</v>
      </c>
      <c r="B642" s="662" t="s">
        <v>2285</v>
      </c>
      <c r="C642" s="662" t="s">
        <v>2533</v>
      </c>
      <c r="D642" s="743" t="s">
        <v>3735</v>
      </c>
      <c r="E642" s="744" t="s">
        <v>2556</v>
      </c>
      <c r="F642" s="662" t="s">
        <v>2529</v>
      </c>
      <c r="G642" s="662" t="s">
        <v>3019</v>
      </c>
      <c r="H642" s="662" t="s">
        <v>602</v>
      </c>
      <c r="I642" s="662" t="s">
        <v>3080</v>
      </c>
      <c r="J642" s="662" t="s">
        <v>2483</v>
      </c>
      <c r="K642" s="662" t="s">
        <v>3081</v>
      </c>
      <c r="L642" s="663">
        <v>537.12</v>
      </c>
      <c r="M642" s="663">
        <v>5908.32</v>
      </c>
      <c r="N642" s="662">
        <v>11</v>
      </c>
      <c r="O642" s="745">
        <v>4</v>
      </c>
      <c r="P642" s="663">
        <v>3759.8399999999997</v>
      </c>
      <c r="Q642" s="678">
        <v>0.63636363636363635</v>
      </c>
      <c r="R642" s="662">
        <v>7</v>
      </c>
      <c r="S642" s="678">
        <v>0.63636363636363635</v>
      </c>
      <c r="T642" s="745">
        <v>2.5</v>
      </c>
      <c r="U642" s="701">
        <v>0.625</v>
      </c>
    </row>
    <row r="643" spans="1:21" ht="14.4" customHeight="1" x14ac:dyDescent="0.3">
      <c r="A643" s="661">
        <v>7</v>
      </c>
      <c r="B643" s="662" t="s">
        <v>2285</v>
      </c>
      <c r="C643" s="662" t="s">
        <v>2533</v>
      </c>
      <c r="D643" s="743" t="s">
        <v>3735</v>
      </c>
      <c r="E643" s="744" t="s">
        <v>2556</v>
      </c>
      <c r="F643" s="662" t="s">
        <v>2529</v>
      </c>
      <c r="G643" s="662" t="s">
        <v>3019</v>
      </c>
      <c r="H643" s="662" t="s">
        <v>602</v>
      </c>
      <c r="I643" s="662" t="s">
        <v>3020</v>
      </c>
      <c r="J643" s="662" t="s">
        <v>2485</v>
      </c>
      <c r="K643" s="662" t="s">
        <v>3021</v>
      </c>
      <c r="L643" s="663">
        <v>848.49</v>
      </c>
      <c r="M643" s="663">
        <v>82303.530000000028</v>
      </c>
      <c r="N643" s="662">
        <v>97</v>
      </c>
      <c r="O643" s="745">
        <v>31</v>
      </c>
      <c r="P643" s="663">
        <v>49212.42000000002</v>
      </c>
      <c r="Q643" s="678">
        <v>0.597938144329897</v>
      </c>
      <c r="R643" s="662">
        <v>58</v>
      </c>
      <c r="S643" s="678">
        <v>0.59793814432989689</v>
      </c>
      <c r="T643" s="745">
        <v>20.5</v>
      </c>
      <c r="U643" s="701">
        <v>0.66129032258064513</v>
      </c>
    </row>
    <row r="644" spans="1:21" ht="14.4" customHeight="1" x14ac:dyDescent="0.3">
      <c r="A644" s="661">
        <v>7</v>
      </c>
      <c r="B644" s="662" t="s">
        <v>2285</v>
      </c>
      <c r="C644" s="662" t="s">
        <v>2533</v>
      </c>
      <c r="D644" s="743" t="s">
        <v>3735</v>
      </c>
      <c r="E644" s="744" t="s">
        <v>2556</v>
      </c>
      <c r="F644" s="662" t="s">
        <v>2529</v>
      </c>
      <c r="G644" s="662" t="s">
        <v>3019</v>
      </c>
      <c r="H644" s="662" t="s">
        <v>602</v>
      </c>
      <c r="I644" s="662" t="s">
        <v>3453</v>
      </c>
      <c r="J644" s="662" t="s">
        <v>3454</v>
      </c>
      <c r="K644" s="662" t="s">
        <v>3455</v>
      </c>
      <c r="L644" s="663">
        <v>478.07</v>
      </c>
      <c r="M644" s="663">
        <v>5258.7699999999995</v>
      </c>
      <c r="N644" s="662">
        <v>11</v>
      </c>
      <c r="O644" s="745">
        <v>2</v>
      </c>
      <c r="P644" s="663">
        <v>1912.28</v>
      </c>
      <c r="Q644" s="678">
        <v>0.36363636363636365</v>
      </c>
      <c r="R644" s="662">
        <v>4</v>
      </c>
      <c r="S644" s="678">
        <v>0.36363636363636365</v>
      </c>
      <c r="T644" s="745">
        <v>1</v>
      </c>
      <c r="U644" s="701">
        <v>0.5</v>
      </c>
    </row>
    <row r="645" spans="1:21" ht="14.4" customHeight="1" x14ac:dyDescent="0.3">
      <c r="A645" s="661">
        <v>7</v>
      </c>
      <c r="B645" s="662" t="s">
        <v>2285</v>
      </c>
      <c r="C645" s="662" t="s">
        <v>2533</v>
      </c>
      <c r="D645" s="743" t="s">
        <v>3735</v>
      </c>
      <c r="E645" s="744" t="s">
        <v>2556</v>
      </c>
      <c r="F645" s="662" t="s">
        <v>2529</v>
      </c>
      <c r="G645" s="662" t="s">
        <v>2893</v>
      </c>
      <c r="H645" s="662" t="s">
        <v>523</v>
      </c>
      <c r="I645" s="662" t="s">
        <v>2894</v>
      </c>
      <c r="J645" s="662" t="s">
        <v>2895</v>
      </c>
      <c r="K645" s="662" t="s">
        <v>2896</v>
      </c>
      <c r="L645" s="663">
        <v>0</v>
      </c>
      <c r="M645" s="663">
        <v>0</v>
      </c>
      <c r="N645" s="662">
        <v>3</v>
      </c>
      <c r="O645" s="745">
        <v>2.5</v>
      </c>
      <c r="P645" s="663">
        <v>0</v>
      </c>
      <c r="Q645" s="678"/>
      <c r="R645" s="662">
        <v>2</v>
      </c>
      <c r="S645" s="678">
        <v>0.66666666666666663</v>
      </c>
      <c r="T645" s="745">
        <v>2</v>
      </c>
      <c r="U645" s="701">
        <v>0.8</v>
      </c>
    </row>
    <row r="646" spans="1:21" ht="14.4" customHeight="1" x14ac:dyDescent="0.3">
      <c r="A646" s="661">
        <v>7</v>
      </c>
      <c r="B646" s="662" t="s">
        <v>2285</v>
      </c>
      <c r="C646" s="662" t="s">
        <v>2533</v>
      </c>
      <c r="D646" s="743" t="s">
        <v>3735</v>
      </c>
      <c r="E646" s="744" t="s">
        <v>2556</v>
      </c>
      <c r="F646" s="662" t="s">
        <v>2529</v>
      </c>
      <c r="G646" s="662" t="s">
        <v>2652</v>
      </c>
      <c r="H646" s="662" t="s">
        <v>523</v>
      </c>
      <c r="I646" s="662" t="s">
        <v>3566</v>
      </c>
      <c r="J646" s="662" t="s">
        <v>2654</v>
      </c>
      <c r="K646" s="662" t="s">
        <v>2684</v>
      </c>
      <c r="L646" s="663">
        <v>0</v>
      </c>
      <c r="M646" s="663">
        <v>0</v>
      </c>
      <c r="N646" s="662">
        <v>1</v>
      </c>
      <c r="O646" s="745">
        <v>0.5</v>
      </c>
      <c r="P646" s="663">
        <v>0</v>
      </c>
      <c r="Q646" s="678"/>
      <c r="R646" s="662">
        <v>1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7</v>
      </c>
      <c r="B647" s="662" t="s">
        <v>2285</v>
      </c>
      <c r="C647" s="662" t="s">
        <v>2533</v>
      </c>
      <c r="D647" s="743" t="s">
        <v>3735</v>
      </c>
      <c r="E647" s="744" t="s">
        <v>2556</v>
      </c>
      <c r="F647" s="662" t="s">
        <v>2529</v>
      </c>
      <c r="G647" s="662" t="s">
        <v>3086</v>
      </c>
      <c r="H647" s="662" t="s">
        <v>523</v>
      </c>
      <c r="I647" s="662" t="s">
        <v>3087</v>
      </c>
      <c r="J647" s="662" t="s">
        <v>3088</v>
      </c>
      <c r="K647" s="662" t="s">
        <v>3089</v>
      </c>
      <c r="L647" s="663">
        <v>838.65</v>
      </c>
      <c r="M647" s="663">
        <v>25998.149999999998</v>
      </c>
      <c r="N647" s="662">
        <v>31</v>
      </c>
      <c r="O647" s="745">
        <v>9</v>
      </c>
      <c r="P647" s="663">
        <v>13418.399999999998</v>
      </c>
      <c r="Q647" s="678">
        <v>0.5161290322580645</v>
      </c>
      <c r="R647" s="662">
        <v>16</v>
      </c>
      <c r="S647" s="678">
        <v>0.5161290322580645</v>
      </c>
      <c r="T647" s="745">
        <v>6</v>
      </c>
      <c r="U647" s="701">
        <v>0.66666666666666663</v>
      </c>
    </row>
    <row r="648" spans="1:21" ht="14.4" customHeight="1" x14ac:dyDescent="0.3">
      <c r="A648" s="661">
        <v>7</v>
      </c>
      <c r="B648" s="662" t="s">
        <v>2285</v>
      </c>
      <c r="C648" s="662" t="s">
        <v>2533</v>
      </c>
      <c r="D648" s="743" t="s">
        <v>3735</v>
      </c>
      <c r="E648" s="744" t="s">
        <v>2556</v>
      </c>
      <c r="F648" s="662" t="s">
        <v>2529</v>
      </c>
      <c r="G648" s="662" t="s">
        <v>3086</v>
      </c>
      <c r="H648" s="662" t="s">
        <v>523</v>
      </c>
      <c r="I648" s="662" t="s">
        <v>3220</v>
      </c>
      <c r="J648" s="662" t="s">
        <v>3221</v>
      </c>
      <c r="K648" s="662" t="s">
        <v>3222</v>
      </c>
      <c r="L648" s="663">
        <v>1677.3</v>
      </c>
      <c r="M648" s="663">
        <v>15095.699999999999</v>
      </c>
      <c r="N648" s="662">
        <v>9</v>
      </c>
      <c r="O648" s="745">
        <v>6</v>
      </c>
      <c r="P648" s="663">
        <v>10063.799999999999</v>
      </c>
      <c r="Q648" s="678">
        <v>0.66666666666666663</v>
      </c>
      <c r="R648" s="662">
        <v>6</v>
      </c>
      <c r="S648" s="678">
        <v>0.66666666666666663</v>
      </c>
      <c r="T648" s="745">
        <v>5</v>
      </c>
      <c r="U648" s="701">
        <v>0.83333333333333337</v>
      </c>
    </row>
    <row r="649" spans="1:21" ht="14.4" customHeight="1" x14ac:dyDescent="0.3">
      <c r="A649" s="661">
        <v>7</v>
      </c>
      <c r="B649" s="662" t="s">
        <v>2285</v>
      </c>
      <c r="C649" s="662" t="s">
        <v>2533</v>
      </c>
      <c r="D649" s="743" t="s">
        <v>3735</v>
      </c>
      <c r="E649" s="744" t="s">
        <v>2556</v>
      </c>
      <c r="F649" s="662" t="s">
        <v>2529</v>
      </c>
      <c r="G649" s="662" t="s">
        <v>3086</v>
      </c>
      <c r="H649" s="662" t="s">
        <v>523</v>
      </c>
      <c r="I649" s="662" t="s">
        <v>3090</v>
      </c>
      <c r="J649" s="662" t="s">
        <v>3091</v>
      </c>
      <c r="K649" s="662" t="s">
        <v>3092</v>
      </c>
      <c r="L649" s="663">
        <v>454.27</v>
      </c>
      <c r="M649" s="663">
        <v>3179.89</v>
      </c>
      <c r="N649" s="662">
        <v>7</v>
      </c>
      <c r="O649" s="745">
        <v>4</v>
      </c>
      <c r="P649" s="663">
        <v>1817.08</v>
      </c>
      <c r="Q649" s="678">
        <v>0.5714285714285714</v>
      </c>
      <c r="R649" s="662">
        <v>4</v>
      </c>
      <c r="S649" s="678">
        <v>0.5714285714285714</v>
      </c>
      <c r="T649" s="745">
        <v>3</v>
      </c>
      <c r="U649" s="701">
        <v>0.75</v>
      </c>
    </row>
    <row r="650" spans="1:21" ht="14.4" customHeight="1" x14ac:dyDescent="0.3">
      <c r="A650" s="661">
        <v>7</v>
      </c>
      <c r="B650" s="662" t="s">
        <v>2285</v>
      </c>
      <c r="C650" s="662" t="s">
        <v>2533</v>
      </c>
      <c r="D650" s="743" t="s">
        <v>3735</v>
      </c>
      <c r="E650" s="744" t="s">
        <v>2556</v>
      </c>
      <c r="F650" s="662" t="s">
        <v>2529</v>
      </c>
      <c r="G650" s="662" t="s">
        <v>3086</v>
      </c>
      <c r="H650" s="662" t="s">
        <v>523</v>
      </c>
      <c r="I650" s="662" t="s">
        <v>3323</v>
      </c>
      <c r="J650" s="662" t="s">
        <v>3088</v>
      </c>
      <c r="K650" s="662" t="s">
        <v>3324</v>
      </c>
      <c r="L650" s="663">
        <v>1677.3</v>
      </c>
      <c r="M650" s="663">
        <v>5031.8999999999996</v>
      </c>
      <c r="N650" s="662">
        <v>3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7</v>
      </c>
      <c r="B651" s="662" t="s">
        <v>2285</v>
      </c>
      <c r="C651" s="662" t="s">
        <v>2533</v>
      </c>
      <c r="D651" s="743" t="s">
        <v>3735</v>
      </c>
      <c r="E651" s="744" t="s">
        <v>2556</v>
      </c>
      <c r="F651" s="662" t="s">
        <v>2529</v>
      </c>
      <c r="G651" s="662" t="s">
        <v>3086</v>
      </c>
      <c r="H651" s="662" t="s">
        <v>523</v>
      </c>
      <c r="I651" s="662" t="s">
        <v>3093</v>
      </c>
      <c r="J651" s="662" t="s">
        <v>3094</v>
      </c>
      <c r="K651" s="662" t="s">
        <v>3095</v>
      </c>
      <c r="L651" s="663">
        <v>4714.62</v>
      </c>
      <c r="M651" s="663">
        <v>42431.58</v>
      </c>
      <c r="N651" s="662">
        <v>9</v>
      </c>
      <c r="O651" s="745">
        <v>3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7</v>
      </c>
      <c r="B652" s="662" t="s">
        <v>2285</v>
      </c>
      <c r="C652" s="662" t="s">
        <v>2533</v>
      </c>
      <c r="D652" s="743" t="s">
        <v>3735</v>
      </c>
      <c r="E652" s="744" t="s">
        <v>2556</v>
      </c>
      <c r="F652" s="662" t="s">
        <v>2529</v>
      </c>
      <c r="G652" s="662" t="s">
        <v>2685</v>
      </c>
      <c r="H652" s="662" t="s">
        <v>523</v>
      </c>
      <c r="I652" s="662" t="s">
        <v>3567</v>
      </c>
      <c r="J652" s="662" t="s">
        <v>2687</v>
      </c>
      <c r="K652" s="662"/>
      <c r="L652" s="663">
        <v>0</v>
      </c>
      <c r="M652" s="663">
        <v>0</v>
      </c>
      <c r="N652" s="662">
        <v>2</v>
      </c>
      <c r="O652" s="745">
        <v>2</v>
      </c>
      <c r="P652" s="663">
        <v>0</v>
      </c>
      <c r="Q652" s="678"/>
      <c r="R652" s="662">
        <v>2</v>
      </c>
      <c r="S652" s="678">
        <v>1</v>
      </c>
      <c r="T652" s="745">
        <v>2</v>
      </c>
      <c r="U652" s="701">
        <v>1</v>
      </c>
    </row>
    <row r="653" spans="1:21" ht="14.4" customHeight="1" x14ac:dyDescent="0.3">
      <c r="A653" s="661">
        <v>7</v>
      </c>
      <c r="B653" s="662" t="s">
        <v>2285</v>
      </c>
      <c r="C653" s="662" t="s">
        <v>2533</v>
      </c>
      <c r="D653" s="743" t="s">
        <v>3735</v>
      </c>
      <c r="E653" s="744" t="s">
        <v>2556</v>
      </c>
      <c r="F653" s="662" t="s">
        <v>2529</v>
      </c>
      <c r="G653" s="662" t="s">
        <v>2685</v>
      </c>
      <c r="H653" s="662" t="s">
        <v>523</v>
      </c>
      <c r="I653" s="662" t="s">
        <v>3568</v>
      </c>
      <c r="J653" s="662" t="s">
        <v>2687</v>
      </c>
      <c r="K653" s="662"/>
      <c r="L653" s="663">
        <v>0</v>
      </c>
      <c r="M653" s="663">
        <v>0</v>
      </c>
      <c r="N653" s="662">
        <v>5</v>
      </c>
      <c r="O653" s="745">
        <v>3</v>
      </c>
      <c r="P653" s="663">
        <v>0</v>
      </c>
      <c r="Q653" s="678"/>
      <c r="R653" s="662">
        <v>4</v>
      </c>
      <c r="S653" s="678">
        <v>0.8</v>
      </c>
      <c r="T653" s="745">
        <v>2</v>
      </c>
      <c r="U653" s="701">
        <v>0.66666666666666663</v>
      </c>
    </row>
    <row r="654" spans="1:21" ht="14.4" customHeight="1" x14ac:dyDescent="0.3">
      <c r="A654" s="661">
        <v>7</v>
      </c>
      <c r="B654" s="662" t="s">
        <v>2285</v>
      </c>
      <c r="C654" s="662" t="s">
        <v>2533</v>
      </c>
      <c r="D654" s="743" t="s">
        <v>3735</v>
      </c>
      <c r="E654" s="744" t="s">
        <v>2556</v>
      </c>
      <c r="F654" s="662" t="s">
        <v>2529</v>
      </c>
      <c r="G654" s="662" t="s">
        <v>2685</v>
      </c>
      <c r="H654" s="662" t="s">
        <v>523</v>
      </c>
      <c r="I654" s="662" t="s">
        <v>3569</v>
      </c>
      <c r="J654" s="662" t="s">
        <v>2687</v>
      </c>
      <c r="K654" s="662"/>
      <c r="L654" s="663">
        <v>0</v>
      </c>
      <c r="M654" s="663">
        <v>0</v>
      </c>
      <c r="N654" s="662">
        <v>1</v>
      </c>
      <c r="O654" s="745">
        <v>1</v>
      </c>
      <c r="P654" s="663">
        <v>0</v>
      </c>
      <c r="Q654" s="678"/>
      <c r="R654" s="662">
        <v>1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7</v>
      </c>
      <c r="B655" s="662" t="s">
        <v>2285</v>
      </c>
      <c r="C655" s="662" t="s">
        <v>2533</v>
      </c>
      <c r="D655" s="743" t="s">
        <v>3735</v>
      </c>
      <c r="E655" s="744" t="s">
        <v>2556</v>
      </c>
      <c r="F655" s="662" t="s">
        <v>2529</v>
      </c>
      <c r="G655" s="662" t="s">
        <v>2685</v>
      </c>
      <c r="H655" s="662" t="s">
        <v>523</v>
      </c>
      <c r="I655" s="662" t="s">
        <v>3570</v>
      </c>
      <c r="J655" s="662" t="s">
        <v>2687</v>
      </c>
      <c r="K655" s="662"/>
      <c r="L655" s="663">
        <v>0</v>
      </c>
      <c r="M655" s="663">
        <v>0</v>
      </c>
      <c r="N655" s="662">
        <v>3</v>
      </c>
      <c r="O655" s="745">
        <v>1</v>
      </c>
      <c r="P655" s="663">
        <v>0</v>
      </c>
      <c r="Q655" s="678"/>
      <c r="R655" s="662">
        <v>3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7</v>
      </c>
      <c r="B656" s="662" t="s">
        <v>2285</v>
      </c>
      <c r="C656" s="662" t="s">
        <v>2533</v>
      </c>
      <c r="D656" s="743" t="s">
        <v>3735</v>
      </c>
      <c r="E656" s="744" t="s">
        <v>2556</v>
      </c>
      <c r="F656" s="662" t="s">
        <v>2529</v>
      </c>
      <c r="G656" s="662" t="s">
        <v>2685</v>
      </c>
      <c r="H656" s="662" t="s">
        <v>523</v>
      </c>
      <c r="I656" s="662" t="s">
        <v>3571</v>
      </c>
      <c r="J656" s="662" t="s">
        <v>2687</v>
      </c>
      <c r="K656" s="662"/>
      <c r="L656" s="663">
        <v>0</v>
      </c>
      <c r="M656" s="663">
        <v>0</v>
      </c>
      <c r="N656" s="662">
        <v>3</v>
      </c>
      <c r="O656" s="745">
        <v>1</v>
      </c>
      <c r="P656" s="663">
        <v>0</v>
      </c>
      <c r="Q656" s="678"/>
      <c r="R656" s="662">
        <v>3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7</v>
      </c>
      <c r="B657" s="662" t="s">
        <v>2285</v>
      </c>
      <c r="C657" s="662" t="s">
        <v>2533</v>
      </c>
      <c r="D657" s="743" t="s">
        <v>3735</v>
      </c>
      <c r="E657" s="744" t="s">
        <v>2556</v>
      </c>
      <c r="F657" s="662" t="s">
        <v>2529</v>
      </c>
      <c r="G657" s="662" t="s">
        <v>2781</v>
      </c>
      <c r="H657" s="662" t="s">
        <v>523</v>
      </c>
      <c r="I657" s="662" t="s">
        <v>2978</v>
      </c>
      <c r="J657" s="662" t="s">
        <v>1896</v>
      </c>
      <c r="K657" s="662" t="s">
        <v>2979</v>
      </c>
      <c r="L657" s="663">
        <v>48.09</v>
      </c>
      <c r="M657" s="663">
        <v>48.09</v>
      </c>
      <c r="N657" s="662">
        <v>1</v>
      </c>
      <c r="O657" s="745">
        <v>1</v>
      </c>
      <c r="P657" s="663">
        <v>48.09</v>
      </c>
      <c r="Q657" s="678">
        <v>1</v>
      </c>
      <c r="R657" s="662">
        <v>1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7</v>
      </c>
      <c r="B658" s="662" t="s">
        <v>2285</v>
      </c>
      <c r="C658" s="662" t="s">
        <v>2533</v>
      </c>
      <c r="D658" s="743" t="s">
        <v>3735</v>
      </c>
      <c r="E658" s="744" t="s">
        <v>2556</v>
      </c>
      <c r="F658" s="662" t="s">
        <v>2529</v>
      </c>
      <c r="G658" s="662" t="s">
        <v>3572</v>
      </c>
      <c r="H658" s="662" t="s">
        <v>523</v>
      </c>
      <c r="I658" s="662" t="s">
        <v>1507</v>
      </c>
      <c r="J658" s="662" t="s">
        <v>900</v>
      </c>
      <c r="K658" s="662" t="s">
        <v>1508</v>
      </c>
      <c r="L658" s="663">
        <v>0</v>
      </c>
      <c r="M658" s="663">
        <v>0</v>
      </c>
      <c r="N658" s="662">
        <v>1</v>
      </c>
      <c r="O658" s="745">
        <v>0.5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7</v>
      </c>
      <c r="B659" s="662" t="s">
        <v>2285</v>
      </c>
      <c r="C659" s="662" t="s">
        <v>2533</v>
      </c>
      <c r="D659" s="743" t="s">
        <v>3735</v>
      </c>
      <c r="E659" s="744" t="s">
        <v>2556</v>
      </c>
      <c r="F659" s="662" t="s">
        <v>2529</v>
      </c>
      <c r="G659" s="662" t="s">
        <v>3573</v>
      </c>
      <c r="H659" s="662" t="s">
        <v>523</v>
      </c>
      <c r="I659" s="662" t="s">
        <v>3574</v>
      </c>
      <c r="J659" s="662" t="s">
        <v>3575</v>
      </c>
      <c r="K659" s="662" t="s">
        <v>3576</v>
      </c>
      <c r="L659" s="663">
        <v>6822.19</v>
      </c>
      <c r="M659" s="663">
        <v>27288.76</v>
      </c>
      <c r="N659" s="662">
        <v>4</v>
      </c>
      <c r="O659" s="745">
        <v>4</v>
      </c>
      <c r="P659" s="663">
        <v>27288.76</v>
      </c>
      <c r="Q659" s="678">
        <v>1</v>
      </c>
      <c r="R659" s="662">
        <v>4</v>
      </c>
      <c r="S659" s="678">
        <v>1</v>
      </c>
      <c r="T659" s="745">
        <v>4</v>
      </c>
      <c r="U659" s="701">
        <v>1</v>
      </c>
    </row>
    <row r="660" spans="1:21" ht="14.4" customHeight="1" x14ac:dyDescent="0.3">
      <c r="A660" s="661">
        <v>7</v>
      </c>
      <c r="B660" s="662" t="s">
        <v>2285</v>
      </c>
      <c r="C660" s="662" t="s">
        <v>2533</v>
      </c>
      <c r="D660" s="743" t="s">
        <v>3735</v>
      </c>
      <c r="E660" s="744" t="s">
        <v>2556</v>
      </c>
      <c r="F660" s="662" t="s">
        <v>2529</v>
      </c>
      <c r="G660" s="662" t="s">
        <v>3229</v>
      </c>
      <c r="H660" s="662" t="s">
        <v>523</v>
      </c>
      <c r="I660" s="662" t="s">
        <v>3328</v>
      </c>
      <c r="J660" s="662" t="s">
        <v>3329</v>
      </c>
      <c r="K660" s="662" t="s">
        <v>3330</v>
      </c>
      <c r="L660" s="663">
        <v>105.08</v>
      </c>
      <c r="M660" s="663">
        <v>1891.44</v>
      </c>
      <c r="N660" s="662">
        <v>18</v>
      </c>
      <c r="O660" s="745">
        <v>5.5</v>
      </c>
      <c r="P660" s="663">
        <v>735.56</v>
      </c>
      <c r="Q660" s="678">
        <v>0.38888888888888884</v>
      </c>
      <c r="R660" s="662">
        <v>7</v>
      </c>
      <c r="S660" s="678">
        <v>0.3888888888888889</v>
      </c>
      <c r="T660" s="745">
        <v>1.5</v>
      </c>
      <c r="U660" s="701">
        <v>0.27272727272727271</v>
      </c>
    </row>
    <row r="661" spans="1:21" ht="14.4" customHeight="1" x14ac:dyDescent="0.3">
      <c r="A661" s="661">
        <v>7</v>
      </c>
      <c r="B661" s="662" t="s">
        <v>2285</v>
      </c>
      <c r="C661" s="662" t="s">
        <v>2533</v>
      </c>
      <c r="D661" s="743" t="s">
        <v>3735</v>
      </c>
      <c r="E661" s="744" t="s">
        <v>2556</v>
      </c>
      <c r="F661" s="662" t="s">
        <v>2529</v>
      </c>
      <c r="G661" s="662" t="s">
        <v>3229</v>
      </c>
      <c r="H661" s="662" t="s">
        <v>523</v>
      </c>
      <c r="I661" s="662" t="s">
        <v>3577</v>
      </c>
      <c r="J661" s="662" t="s">
        <v>3329</v>
      </c>
      <c r="K661" s="662" t="s">
        <v>3330</v>
      </c>
      <c r="L661" s="663">
        <v>105.08</v>
      </c>
      <c r="M661" s="663">
        <v>420.32</v>
      </c>
      <c r="N661" s="662">
        <v>4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7</v>
      </c>
      <c r="B662" s="662" t="s">
        <v>2285</v>
      </c>
      <c r="C662" s="662" t="s">
        <v>2533</v>
      </c>
      <c r="D662" s="743" t="s">
        <v>3735</v>
      </c>
      <c r="E662" s="744" t="s">
        <v>2556</v>
      </c>
      <c r="F662" s="662" t="s">
        <v>2529</v>
      </c>
      <c r="G662" s="662" t="s">
        <v>2575</v>
      </c>
      <c r="H662" s="662" t="s">
        <v>523</v>
      </c>
      <c r="I662" s="662" t="s">
        <v>3578</v>
      </c>
      <c r="J662" s="662" t="s">
        <v>3579</v>
      </c>
      <c r="K662" s="662" t="s">
        <v>2969</v>
      </c>
      <c r="L662" s="663">
        <v>98.75</v>
      </c>
      <c r="M662" s="663">
        <v>98.75</v>
      </c>
      <c r="N662" s="662">
        <v>1</v>
      </c>
      <c r="O662" s="745">
        <v>1</v>
      </c>
      <c r="P662" s="663">
        <v>98.75</v>
      </c>
      <c r="Q662" s="678">
        <v>1</v>
      </c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7</v>
      </c>
      <c r="B663" s="662" t="s">
        <v>2285</v>
      </c>
      <c r="C663" s="662" t="s">
        <v>2533</v>
      </c>
      <c r="D663" s="743" t="s">
        <v>3735</v>
      </c>
      <c r="E663" s="744" t="s">
        <v>2556</v>
      </c>
      <c r="F663" s="662" t="s">
        <v>2529</v>
      </c>
      <c r="G663" s="662" t="s">
        <v>3099</v>
      </c>
      <c r="H663" s="662" t="s">
        <v>523</v>
      </c>
      <c r="I663" s="662" t="s">
        <v>3456</v>
      </c>
      <c r="J663" s="662" t="s">
        <v>3457</v>
      </c>
      <c r="K663" s="662" t="s">
        <v>3458</v>
      </c>
      <c r="L663" s="663">
        <v>23.61</v>
      </c>
      <c r="M663" s="663">
        <v>94.44</v>
      </c>
      <c r="N663" s="662">
        <v>4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7</v>
      </c>
      <c r="B664" s="662" t="s">
        <v>2285</v>
      </c>
      <c r="C664" s="662" t="s">
        <v>2533</v>
      </c>
      <c r="D664" s="743" t="s">
        <v>3735</v>
      </c>
      <c r="E664" s="744" t="s">
        <v>2556</v>
      </c>
      <c r="F664" s="662" t="s">
        <v>2529</v>
      </c>
      <c r="G664" s="662" t="s">
        <v>3099</v>
      </c>
      <c r="H664" s="662" t="s">
        <v>523</v>
      </c>
      <c r="I664" s="662" t="s">
        <v>3100</v>
      </c>
      <c r="J664" s="662" t="s">
        <v>3101</v>
      </c>
      <c r="K664" s="662" t="s">
        <v>2723</v>
      </c>
      <c r="L664" s="663">
        <v>37.369999999999997</v>
      </c>
      <c r="M664" s="663">
        <v>560.54999999999995</v>
      </c>
      <c r="N664" s="662">
        <v>15</v>
      </c>
      <c r="O664" s="745">
        <v>3.5</v>
      </c>
      <c r="P664" s="663">
        <v>224.21999999999997</v>
      </c>
      <c r="Q664" s="678">
        <v>0.39999999999999997</v>
      </c>
      <c r="R664" s="662">
        <v>6</v>
      </c>
      <c r="S664" s="678">
        <v>0.4</v>
      </c>
      <c r="T664" s="745">
        <v>2</v>
      </c>
      <c r="U664" s="701">
        <v>0.5714285714285714</v>
      </c>
    </row>
    <row r="665" spans="1:21" ht="14.4" customHeight="1" x14ac:dyDescent="0.3">
      <c r="A665" s="661">
        <v>7</v>
      </c>
      <c r="B665" s="662" t="s">
        <v>2285</v>
      </c>
      <c r="C665" s="662" t="s">
        <v>2533</v>
      </c>
      <c r="D665" s="743" t="s">
        <v>3735</v>
      </c>
      <c r="E665" s="744" t="s">
        <v>2556</v>
      </c>
      <c r="F665" s="662" t="s">
        <v>2529</v>
      </c>
      <c r="G665" s="662" t="s">
        <v>3099</v>
      </c>
      <c r="H665" s="662" t="s">
        <v>523</v>
      </c>
      <c r="I665" s="662" t="s">
        <v>3580</v>
      </c>
      <c r="J665" s="662" t="s">
        <v>3581</v>
      </c>
      <c r="K665" s="662" t="s">
        <v>2623</v>
      </c>
      <c r="L665" s="663">
        <v>15.57</v>
      </c>
      <c r="M665" s="663">
        <v>77.849999999999994</v>
      </c>
      <c r="N665" s="662">
        <v>5</v>
      </c>
      <c r="O665" s="745">
        <v>2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7</v>
      </c>
      <c r="B666" s="662" t="s">
        <v>2285</v>
      </c>
      <c r="C666" s="662" t="s">
        <v>2533</v>
      </c>
      <c r="D666" s="743" t="s">
        <v>3735</v>
      </c>
      <c r="E666" s="744" t="s">
        <v>2556</v>
      </c>
      <c r="F666" s="662" t="s">
        <v>2529</v>
      </c>
      <c r="G666" s="662" t="s">
        <v>3582</v>
      </c>
      <c r="H666" s="662" t="s">
        <v>602</v>
      </c>
      <c r="I666" s="662" t="s">
        <v>1750</v>
      </c>
      <c r="J666" s="662" t="s">
        <v>1751</v>
      </c>
      <c r="K666" s="662" t="s">
        <v>1752</v>
      </c>
      <c r="L666" s="663">
        <v>93.43</v>
      </c>
      <c r="M666" s="663">
        <v>93.43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7</v>
      </c>
      <c r="B667" s="662" t="s">
        <v>2285</v>
      </c>
      <c r="C667" s="662" t="s">
        <v>2533</v>
      </c>
      <c r="D667" s="743" t="s">
        <v>3735</v>
      </c>
      <c r="E667" s="744" t="s">
        <v>2556</v>
      </c>
      <c r="F667" s="662" t="s">
        <v>2529</v>
      </c>
      <c r="G667" s="662" t="s">
        <v>3336</v>
      </c>
      <c r="H667" s="662" t="s">
        <v>523</v>
      </c>
      <c r="I667" s="662" t="s">
        <v>3337</v>
      </c>
      <c r="J667" s="662" t="s">
        <v>3338</v>
      </c>
      <c r="K667" s="662" t="s">
        <v>877</v>
      </c>
      <c r="L667" s="663">
        <v>65.36</v>
      </c>
      <c r="M667" s="663">
        <v>196.07999999999998</v>
      </c>
      <c r="N667" s="662">
        <v>3</v>
      </c>
      <c r="O667" s="745">
        <v>1</v>
      </c>
      <c r="P667" s="663">
        <v>65.36</v>
      </c>
      <c r="Q667" s="678">
        <v>0.33333333333333337</v>
      </c>
      <c r="R667" s="662">
        <v>1</v>
      </c>
      <c r="S667" s="678">
        <v>0.33333333333333331</v>
      </c>
      <c r="T667" s="745">
        <v>0.5</v>
      </c>
      <c r="U667" s="701">
        <v>0.5</v>
      </c>
    </row>
    <row r="668" spans="1:21" ht="14.4" customHeight="1" x14ac:dyDescent="0.3">
      <c r="A668" s="661">
        <v>7</v>
      </c>
      <c r="B668" s="662" t="s">
        <v>2285</v>
      </c>
      <c r="C668" s="662" t="s">
        <v>2533</v>
      </c>
      <c r="D668" s="743" t="s">
        <v>3735</v>
      </c>
      <c r="E668" s="744" t="s">
        <v>2556</v>
      </c>
      <c r="F668" s="662" t="s">
        <v>2529</v>
      </c>
      <c r="G668" s="662" t="s">
        <v>3583</v>
      </c>
      <c r="H668" s="662" t="s">
        <v>523</v>
      </c>
      <c r="I668" s="662" t="s">
        <v>3584</v>
      </c>
      <c r="J668" s="662" t="s">
        <v>3585</v>
      </c>
      <c r="K668" s="662" t="s">
        <v>3586</v>
      </c>
      <c r="L668" s="663">
        <v>1170.93</v>
      </c>
      <c r="M668" s="663">
        <v>1170.93</v>
      </c>
      <c r="N668" s="662">
        <v>1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7</v>
      </c>
      <c r="B669" s="662" t="s">
        <v>2285</v>
      </c>
      <c r="C669" s="662" t="s">
        <v>2533</v>
      </c>
      <c r="D669" s="743" t="s">
        <v>3735</v>
      </c>
      <c r="E669" s="744" t="s">
        <v>2556</v>
      </c>
      <c r="F669" s="662" t="s">
        <v>2529</v>
      </c>
      <c r="G669" s="662" t="s">
        <v>3463</v>
      </c>
      <c r="H669" s="662" t="s">
        <v>523</v>
      </c>
      <c r="I669" s="662" t="s">
        <v>3587</v>
      </c>
      <c r="J669" s="662" t="s">
        <v>3465</v>
      </c>
      <c r="K669" s="662" t="s">
        <v>3588</v>
      </c>
      <c r="L669" s="663">
        <v>1567.35</v>
      </c>
      <c r="M669" s="663">
        <v>3134.7</v>
      </c>
      <c r="N669" s="662">
        <v>2</v>
      </c>
      <c r="O669" s="745">
        <v>2</v>
      </c>
      <c r="P669" s="663">
        <v>3134.7</v>
      </c>
      <c r="Q669" s="678">
        <v>1</v>
      </c>
      <c r="R669" s="662">
        <v>2</v>
      </c>
      <c r="S669" s="678">
        <v>1</v>
      </c>
      <c r="T669" s="745">
        <v>2</v>
      </c>
      <c r="U669" s="701">
        <v>1</v>
      </c>
    </row>
    <row r="670" spans="1:21" ht="14.4" customHeight="1" x14ac:dyDescent="0.3">
      <c r="A670" s="661">
        <v>7</v>
      </c>
      <c r="B670" s="662" t="s">
        <v>2285</v>
      </c>
      <c r="C670" s="662" t="s">
        <v>2533</v>
      </c>
      <c r="D670" s="743" t="s">
        <v>3735</v>
      </c>
      <c r="E670" s="744" t="s">
        <v>2556</v>
      </c>
      <c r="F670" s="662" t="s">
        <v>2529</v>
      </c>
      <c r="G670" s="662" t="s">
        <v>3463</v>
      </c>
      <c r="H670" s="662" t="s">
        <v>523</v>
      </c>
      <c r="I670" s="662" t="s">
        <v>3589</v>
      </c>
      <c r="J670" s="662" t="s">
        <v>3465</v>
      </c>
      <c r="K670" s="662" t="s">
        <v>3588</v>
      </c>
      <c r="L670" s="663">
        <v>1567.35</v>
      </c>
      <c r="M670" s="663">
        <v>12538.8</v>
      </c>
      <c r="N670" s="662">
        <v>8</v>
      </c>
      <c r="O670" s="745">
        <v>2.5</v>
      </c>
      <c r="P670" s="663">
        <v>7836.75</v>
      </c>
      <c r="Q670" s="678">
        <v>0.625</v>
      </c>
      <c r="R670" s="662">
        <v>5</v>
      </c>
      <c r="S670" s="678">
        <v>0.625</v>
      </c>
      <c r="T670" s="745">
        <v>0.5</v>
      </c>
      <c r="U670" s="701">
        <v>0.2</v>
      </c>
    </row>
    <row r="671" spans="1:21" ht="14.4" customHeight="1" x14ac:dyDescent="0.3">
      <c r="A671" s="661">
        <v>7</v>
      </c>
      <c r="B671" s="662" t="s">
        <v>2285</v>
      </c>
      <c r="C671" s="662" t="s">
        <v>2533</v>
      </c>
      <c r="D671" s="743" t="s">
        <v>3735</v>
      </c>
      <c r="E671" s="744" t="s">
        <v>2556</v>
      </c>
      <c r="F671" s="662" t="s">
        <v>2529</v>
      </c>
      <c r="G671" s="662" t="s">
        <v>3108</v>
      </c>
      <c r="H671" s="662" t="s">
        <v>523</v>
      </c>
      <c r="I671" s="662" t="s">
        <v>3109</v>
      </c>
      <c r="J671" s="662" t="s">
        <v>3110</v>
      </c>
      <c r="K671" s="662" t="s">
        <v>3111</v>
      </c>
      <c r="L671" s="663">
        <v>48.72</v>
      </c>
      <c r="M671" s="663">
        <v>535.91999999999996</v>
      </c>
      <c r="N671" s="662">
        <v>11</v>
      </c>
      <c r="O671" s="745">
        <v>5</v>
      </c>
      <c r="P671" s="663">
        <v>292.32</v>
      </c>
      <c r="Q671" s="678">
        <v>0.54545454545454553</v>
      </c>
      <c r="R671" s="662">
        <v>6</v>
      </c>
      <c r="S671" s="678">
        <v>0.54545454545454541</v>
      </c>
      <c r="T671" s="745">
        <v>3</v>
      </c>
      <c r="U671" s="701">
        <v>0.6</v>
      </c>
    </row>
    <row r="672" spans="1:21" ht="14.4" customHeight="1" x14ac:dyDescent="0.3">
      <c r="A672" s="661">
        <v>7</v>
      </c>
      <c r="B672" s="662" t="s">
        <v>2285</v>
      </c>
      <c r="C672" s="662" t="s">
        <v>2533</v>
      </c>
      <c r="D672" s="743" t="s">
        <v>3735</v>
      </c>
      <c r="E672" s="744" t="s">
        <v>2556</v>
      </c>
      <c r="F672" s="662" t="s">
        <v>2529</v>
      </c>
      <c r="G672" s="662" t="s">
        <v>3590</v>
      </c>
      <c r="H672" s="662" t="s">
        <v>523</v>
      </c>
      <c r="I672" s="662" t="s">
        <v>3591</v>
      </c>
      <c r="J672" s="662" t="s">
        <v>3592</v>
      </c>
      <c r="K672" s="662" t="s">
        <v>2384</v>
      </c>
      <c r="L672" s="663">
        <v>38.56</v>
      </c>
      <c r="M672" s="663">
        <v>115.68</v>
      </c>
      <c r="N672" s="662">
        <v>3</v>
      </c>
      <c r="O672" s="745">
        <v>2</v>
      </c>
      <c r="P672" s="663">
        <v>38.56</v>
      </c>
      <c r="Q672" s="678">
        <v>0.33333333333333331</v>
      </c>
      <c r="R672" s="662">
        <v>1</v>
      </c>
      <c r="S672" s="678">
        <v>0.33333333333333331</v>
      </c>
      <c r="T672" s="745">
        <v>1</v>
      </c>
      <c r="U672" s="701">
        <v>0.5</v>
      </c>
    </row>
    <row r="673" spans="1:21" ht="14.4" customHeight="1" x14ac:dyDescent="0.3">
      <c r="A673" s="661">
        <v>7</v>
      </c>
      <c r="B673" s="662" t="s">
        <v>2285</v>
      </c>
      <c r="C673" s="662" t="s">
        <v>2533</v>
      </c>
      <c r="D673" s="743" t="s">
        <v>3735</v>
      </c>
      <c r="E673" s="744" t="s">
        <v>2556</v>
      </c>
      <c r="F673" s="662" t="s">
        <v>2529</v>
      </c>
      <c r="G673" s="662" t="s">
        <v>3348</v>
      </c>
      <c r="H673" s="662" t="s">
        <v>602</v>
      </c>
      <c r="I673" s="662" t="s">
        <v>3593</v>
      </c>
      <c r="J673" s="662" t="s">
        <v>3350</v>
      </c>
      <c r="K673" s="662" t="s">
        <v>3594</v>
      </c>
      <c r="L673" s="663">
        <v>73.069999999999993</v>
      </c>
      <c r="M673" s="663">
        <v>219.20999999999998</v>
      </c>
      <c r="N673" s="662">
        <v>3</v>
      </c>
      <c r="O673" s="745">
        <v>2</v>
      </c>
      <c r="P673" s="663">
        <v>219.20999999999998</v>
      </c>
      <c r="Q673" s="678">
        <v>1</v>
      </c>
      <c r="R673" s="662">
        <v>3</v>
      </c>
      <c r="S673" s="678">
        <v>1</v>
      </c>
      <c r="T673" s="745">
        <v>2</v>
      </c>
      <c r="U673" s="701">
        <v>1</v>
      </c>
    </row>
    <row r="674" spans="1:21" ht="14.4" customHeight="1" x14ac:dyDescent="0.3">
      <c r="A674" s="661">
        <v>7</v>
      </c>
      <c r="B674" s="662" t="s">
        <v>2285</v>
      </c>
      <c r="C674" s="662" t="s">
        <v>2533</v>
      </c>
      <c r="D674" s="743" t="s">
        <v>3735</v>
      </c>
      <c r="E674" s="744" t="s">
        <v>2556</v>
      </c>
      <c r="F674" s="662" t="s">
        <v>2529</v>
      </c>
      <c r="G674" s="662" t="s">
        <v>2774</v>
      </c>
      <c r="H674" s="662" t="s">
        <v>523</v>
      </c>
      <c r="I674" s="662" t="s">
        <v>1564</v>
      </c>
      <c r="J674" s="662" t="s">
        <v>1565</v>
      </c>
      <c r="K674" s="662" t="s">
        <v>1566</v>
      </c>
      <c r="L674" s="663">
        <v>27.5</v>
      </c>
      <c r="M674" s="663">
        <v>27.5</v>
      </c>
      <c r="N674" s="662">
        <v>1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7</v>
      </c>
      <c r="B675" s="662" t="s">
        <v>2285</v>
      </c>
      <c r="C675" s="662" t="s">
        <v>2533</v>
      </c>
      <c r="D675" s="743" t="s">
        <v>3735</v>
      </c>
      <c r="E675" s="744" t="s">
        <v>2556</v>
      </c>
      <c r="F675" s="662" t="s">
        <v>2529</v>
      </c>
      <c r="G675" s="662" t="s">
        <v>3236</v>
      </c>
      <c r="H675" s="662" t="s">
        <v>523</v>
      </c>
      <c r="I675" s="662" t="s">
        <v>3237</v>
      </c>
      <c r="J675" s="662" t="s">
        <v>3238</v>
      </c>
      <c r="K675" s="662" t="s">
        <v>3239</v>
      </c>
      <c r="L675" s="663">
        <v>127</v>
      </c>
      <c r="M675" s="663">
        <v>381</v>
      </c>
      <c r="N675" s="662">
        <v>3</v>
      </c>
      <c r="O675" s="745">
        <v>1</v>
      </c>
      <c r="P675" s="663">
        <v>381</v>
      </c>
      <c r="Q675" s="678">
        <v>1</v>
      </c>
      <c r="R675" s="662">
        <v>3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7</v>
      </c>
      <c r="B676" s="662" t="s">
        <v>2285</v>
      </c>
      <c r="C676" s="662" t="s">
        <v>2533</v>
      </c>
      <c r="D676" s="743" t="s">
        <v>3735</v>
      </c>
      <c r="E676" s="744" t="s">
        <v>2556</v>
      </c>
      <c r="F676" s="662" t="s">
        <v>2529</v>
      </c>
      <c r="G676" s="662" t="s">
        <v>3236</v>
      </c>
      <c r="H676" s="662" t="s">
        <v>523</v>
      </c>
      <c r="I676" s="662" t="s">
        <v>3242</v>
      </c>
      <c r="J676" s="662" t="s">
        <v>3243</v>
      </c>
      <c r="K676" s="662" t="s">
        <v>793</v>
      </c>
      <c r="L676" s="663">
        <v>701.65</v>
      </c>
      <c r="M676" s="663">
        <v>4209.8999999999996</v>
      </c>
      <c r="N676" s="662">
        <v>6</v>
      </c>
      <c r="O676" s="745">
        <v>1</v>
      </c>
      <c r="P676" s="663">
        <v>4209.8999999999996</v>
      </c>
      <c r="Q676" s="678">
        <v>1</v>
      </c>
      <c r="R676" s="662">
        <v>6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7</v>
      </c>
      <c r="B677" s="662" t="s">
        <v>2285</v>
      </c>
      <c r="C677" s="662" t="s">
        <v>2533</v>
      </c>
      <c r="D677" s="743" t="s">
        <v>3735</v>
      </c>
      <c r="E677" s="744" t="s">
        <v>2556</v>
      </c>
      <c r="F677" s="662" t="s">
        <v>2529</v>
      </c>
      <c r="G677" s="662" t="s">
        <v>3236</v>
      </c>
      <c r="H677" s="662" t="s">
        <v>523</v>
      </c>
      <c r="I677" s="662" t="s">
        <v>3595</v>
      </c>
      <c r="J677" s="662" t="s">
        <v>3468</v>
      </c>
      <c r="K677" s="662" t="s">
        <v>1689</v>
      </c>
      <c r="L677" s="663">
        <v>208.18</v>
      </c>
      <c r="M677" s="663">
        <v>1873.6200000000001</v>
      </c>
      <c r="N677" s="662">
        <v>9</v>
      </c>
      <c r="O677" s="745">
        <v>8</v>
      </c>
      <c r="P677" s="663">
        <v>1249.0800000000002</v>
      </c>
      <c r="Q677" s="678">
        <v>0.66666666666666674</v>
      </c>
      <c r="R677" s="662">
        <v>6</v>
      </c>
      <c r="S677" s="678">
        <v>0.66666666666666663</v>
      </c>
      <c r="T677" s="745">
        <v>5</v>
      </c>
      <c r="U677" s="701">
        <v>0.625</v>
      </c>
    </row>
    <row r="678" spans="1:21" ht="14.4" customHeight="1" x14ac:dyDescent="0.3">
      <c r="A678" s="661">
        <v>7</v>
      </c>
      <c r="B678" s="662" t="s">
        <v>2285</v>
      </c>
      <c r="C678" s="662" t="s">
        <v>2533</v>
      </c>
      <c r="D678" s="743" t="s">
        <v>3735</v>
      </c>
      <c r="E678" s="744" t="s">
        <v>2556</v>
      </c>
      <c r="F678" s="662" t="s">
        <v>2529</v>
      </c>
      <c r="G678" s="662" t="s">
        <v>3236</v>
      </c>
      <c r="H678" s="662" t="s">
        <v>523</v>
      </c>
      <c r="I678" s="662" t="s">
        <v>3596</v>
      </c>
      <c r="J678" s="662" t="s">
        <v>3243</v>
      </c>
      <c r="K678" s="662" t="s">
        <v>793</v>
      </c>
      <c r="L678" s="663">
        <v>701.65</v>
      </c>
      <c r="M678" s="663">
        <v>4209.8999999999996</v>
      </c>
      <c r="N678" s="662">
        <v>6</v>
      </c>
      <c r="O678" s="745">
        <v>1</v>
      </c>
      <c r="P678" s="663">
        <v>4209.8999999999996</v>
      </c>
      <c r="Q678" s="678">
        <v>1</v>
      </c>
      <c r="R678" s="662">
        <v>6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7</v>
      </c>
      <c r="B679" s="662" t="s">
        <v>2285</v>
      </c>
      <c r="C679" s="662" t="s">
        <v>2533</v>
      </c>
      <c r="D679" s="743" t="s">
        <v>3735</v>
      </c>
      <c r="E679" s="744" t="s">
        <v>2556</v>
      </c>
      <c r="F679" s="662" t="s">
        <v>2529</v>
      </c>
      <c r="G679" s="662" t="s">
        <v>2624</v>
      </c>
      <c r="H679" s="662" t="s">
        <v>602</v>
      </c>
      <c r="I679" s="662" t="s">
        <v>2625</v>
      </c>
      <c r="J679" s="662" t="s">
        <v>727</v>
      </c>
      <c r="K679" s="662" t="s">
        <v>2626</v>
      </c>
      <c r="L679" s="663">
        <v>36.54</v>
      </c>
      <c r="M679" s="663">
        <v>219.24</v>
      </c>
      <c r="N679" s="662">
        <v>6</v>
      </c>
      <c r="O679" s="745">
        <v>1.5</v>
      </c>
      <c r="P679" s="663">
        <v>219.24</v>
      </c>
      <c r="Q679" s="678">
        <v>1</v>
      </c>
      <c r="R679" s="662">
        <v>6</v>
      </c>
      <c r="S679" s="678">
        <v>1</v>
      </c>
      <c r="T679" s="745">
        <v>1.5</v>
      </c>
      <c r="U679" s="701">
        <v>1</v>
      </c>
    </row>
    <row r="680" spans="1:21" ht="14.4" customHeight="1" x14ac:dyDescent="0.3">
      <c r="A680" s="661">
        <v>7</v>
      </c>
      <c r="B680" s="662" t="s">
        <v>2285</v>
      </c>
      <c r="C680" s="662" t="s">
        <v>2533</v>
      </c>
      <c r="D680" s="743" t="s">
        <v>3735</v>
      </c>
      <c r="E680" s="744" t="s">
        <v>2556</v>
      </c>
      <c r="F680" s="662" t="s">
        <v>2529</v>
      </c>
      <c r="G680" s="662" t="s">
        <v>2624</v>
      </c>
      <c r="H680" s="662" t="s">
        <v>523</v>
      </c>
      <c r="I680" s="662" t="s">
        <v>1458</v>
      </c>
      <c r="J680" s="662" t="s">
        <v>727</v>
      </c>
      <c r="K680" s="662" t="s">
        <v>2760</v>
      </c>
      <c r="L680" s="663">
        <v>36.54</v>
      </c>
      <c r="M680" s="663">
        <v>182.7</v>
      </c>
      <c r="N680" s="662">
        <v>5</v>
      </c>
      <c r="O680" s="745">
        <v>2.5</v>
      </c>
      <c r="P680" s="663">
        <v>73.08</v>
      </c>
      <c r="Q680" s="678">
        <v>0.4</v>
      </c>
      <c r="R680" s="662">
        <v>2</v>
      </c>
      <c r="S680" s="678">
        <v>0.4</v>
      </c>
      <c r="T680" s="745">
        <v>1</v>
      </c>
      <c r="U680" s="701">
        <v>0.4</v>
      </c>
    </row>
    <row r="681" spans="1:21" ht="14.4" customHeight="1" x14ac:dyDescent="0.3">
      <c r="A681" s="661">
        <v>7</v>
      </c>
      <c r="B681" s="662" t="s">
        <v>2285</v>
      </c>
      <c r="C681" s="662" t="s">
        <v>2533</v>
      </c>
      <c r="D681" s="743" t="s">
        <v>3735</v>
      </c>
      <c r="E681" s="744" t="s">
        <v>2556</v>
      </c>
      <c r="F681" s="662" t="s">
        <v>2529</v>
      </c>
      <c r="G681" s="662" t="s">
        <v>3121</v>
      </c>
      <c r="H681" s="662" t="s">
        <v>523</v>
      </c>
      <c r="I681" s="662" t="s">
        <v>3597</v>
      </c>
      <c r="J681" s="662" t="s">
        <v>3366</v>
      </c>
      <c r="K681" s="662" t="s">
        <v>3598</v>
      </c>
      <c r="L681" s="663">
        <v>1677.3</v>
      </c>
      <c r="M681" s="663">
        <v>28514.1</v>
      </c>
      <c r="N681" s="662">
        <v>17</v>
      </c>
      <c r="O681" s="745">
        <v>4</v>
      </c>
      <c r="P681" s="663">
        <v>23482.2</v>
      </c>
      <c r="Q681" s="678">
        <v>0.82352941176470595</v>
      </c>
      <c r="R681" s="662">
        <v>14</v>
      </c>
      <c r="S681" s="678">
        <v>0.82352941176470584</v>
      </c>
      <c r="T681" s="745">
        <v>3</v>
      </c>
      <c r="U681" s="701">
        <v>0.75</v>
      </c>
    </row>
    <row r="682" spans="1:21" ht="14.4" customHeight="1" x14ac:dyDescent="0.3">
      <c r="A682" s="661">
        <v>7</v>
      </c>
      <c r="B682" s="662" t="s">
        <v>2285</v>
      </c>
      <c r="C682" s="662" t="s">
        <v>2533</v>
      </c>
      <c r="D682" s="743" t="s">
        <v>3735</v>
      </c>
      <c r="E682" s="744" t="s">
        <v>2556</v>
      </c>
      <c r="F682" s="662" t="s">
        <v>2529</v>
      </c>
      <c r="G682" s="662" t="s">
        <v>3121</v>
      </c>
      <c r="H682" s="662" t="s">
        <v>523</v>
      </c>
      <c r="I682" s="662" t="s">
        <v>3365</v>
      </c>
      <c r="J682" s="662" t="s">
        <v>3366</v>
      </c>
      <c r="K682" s="662" t="s">
        <v>3367</v>
      </c>
      <c r="L682" s="663">
        <v>3354.59</v>
      </c>
      <c r="M682" s="663">
        <v>117410.65000000001</v>
      </c>
      <c r="N682" s="662">
        <v>35</v>
      </c>
      <c r="O682" s="745">
        <v>14</v>
      </c>
      <c r="P682" s="663">
        <v>107346.88</v>
      </c>
      <c r="Q682" s="678">
        <v>0.91428571428571426</v>
      </c>
      <c r="R682" s="662">
        <v>32</v>
      </c>
      <c r="S682" s="678">
        <v>0.91428571428571426</v>
      </c>
      <c r="T682" s="745">
        <v>13</v>
      </c>
      <c r="U682" s="701">
        <v>0.9285714285714286</v>
      </c>
    </row>
    <row r="683" spans="1:21" ht="14.4" customHeight="1" x14ac:dyDescent="0.3">
      <c r="A683" s="661">
        <v>7</v>
      </c>
      <c r="B683" s="662" t="s">
        <v>2285</v>
      </c>
      <c r="C683" s="662" t="s">
        <v>2533</v>
      </c>
      <c r="D683" s="743" t="s">
        <v>3735</v>
      </c>
      <c r="E683" s="744" t="s">
        <v>2556</v>
      </c>
      <c r="F683" s="662" t="s">
        <v>2529</v>
      </c>
      <c r="G683" s="662" t="s">
        <v>3121</v>
      </c>
      <c r="H683" s="662" t="s">
        <v>523</v>
      </c>
      <c r="I683" s="662" t="s">
        <v>3122</v>
      </c>
      <c r="J683" s="662" t="s">
        <v>3123</v>
      </c>
      <c r="K683" s="662" t="s">
        <v>3124</v>
      </c>
      <c r="L683" s="663">
        <v>454.27</v>
      </c>
      <c r="M683" s="663">
        <v>1362.81</v>
      </c>
      <c r="N683" s="662">
        <v>3</v>
      </c>
      <c r="O683" s="745">
        <v>1</v>
      </c>
      <c r="P683" s="663">
        <v>1362.81</v>
      </c>
      <c r="Q683" s="678">
        <v>1</v>
      </c>
      <c r="R683" s="662">
        <v>3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7</v>
      </c>
      <c r="B684" s="662" t="s">
        <v>2285</v>
      </c>
      <c r="C684" s="662" t="s">
        <v>2533</v>
      </c>
      <c r="D684" s="743" t="s">
        <v>3735</v>
      </c>
      <c r="E684" s="744" t="s">
        <v>2556</v>
      </c>
      <c r="F684" s="662" t="s">
        <v>2529</v>
      </c>
      <c r="G684" s="662" t="s">
        <v>3121</v>
      </c>
      <c r="H684" s="662" t="s">
        <v>523</v>
      </c>
      <c r="I684" s="662" t="s">
        <v>3125</v>
      </c>
      <c r="J684" s="662" t="s">
        <v>3123</v>
      </c>
      <c r="K684" s="662" t="s">
        <v>3126</v>
      </c>
      <c r="L684" s="663">
        <v>908.53</v>
      </c>
      <c r="M684" s="663">
        <v>21804.720000000001</v>
      </c>
      <c r="N684" s="662">
        <v>24</v>
      </c>
      <c r="O684" s="745">
        <v>8</v>
      </c>
      <c r="P684" s="663">
        <v>13627.95</v>
      </c>
      <c r="Q684" s="678">
        <v>0.625</v>
      </c>
      <c r="R684" s="662">
        <v>15</v>
      </c>
      <c r="S684" s="678">
        <v>0.625</v>
      </c>
      <c r="T684" s="745">
        <v>5</v>
      </c>
      <c r="U684" s="701">
        <v>0.625</v>
      </c>
    </row>
    <row r="685" spans="1:21" ht="14.4" customHeight="1" x14ac:dyDescent="0.3">
      <c r="A685" s="661">
        <v>7</v>
      </c>
      <c r="B685" s="662" t="s">
        <v>2285</v>
      </c>
      <c r="C685" s="662" t="s">
        <v>2533</v>
      </c>
      <c r="D685" s="743" t="s">
        <v>3735</v>
      </c>
      <c r="E685" s="744" t="s">
        <v>2556</v>
      </c>
      <c r="F685" s="662" t="s">
        <v>2529</v>
      </c>
      <c r="G685" s="662" t="s">
        <v>3121</v>
      </c>
      <c r="H685" s="662" t="s">
        <v>523</v>
      </c>
      <c r="I685" s="662" t="s">
        <v>3127</v>
      </c>
      <c r="J685" s="662" t="s">
        <v>3128</v>
      </c>
      <c r="K685" s="662" t="s">
        <v>3129</v>
      </c>
      <c r="L685" s="663">
        <v>291.85000000000002</v>
      </c>
      <c r="M685" s="663">
        <v>875.55000000000007</v>
      </c>
      <c r="N685" s="662">
        <v>3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7</v>
      </c>
      <c r="B686" s="662" t="s">
        <v>2285</v>
      </c>
      <c r="C686" s="662" t="s">
        <v>2533</v>
      </c>
      <c r="D686" s="743" t="s">
        <v>3735</v>
      </c>
      <c r="E686" s="744" t="s">
        <v>2556</v>
      </c>
      <c r="F686" s="662" t="s">
        <v>2529</v>
      </c>
      <c r="G686" s="662" t="s">
        <v>3121</v>
      </c>
      <c r="H686" s="662" t="s">
        <v>523</v>
      </c>
      <c r="I686" s="662" t="s">
        <v>3130</v>
      </c>
      <c r="J686" s="662" t="s">
        <v>3128</v>
      </c>
      <c r="K686" s="662" t="s">
        <v>3131</v>
      </c>
      <c r="L686" s="663">
        <v>583.70000000000005</v>
      </c>
      <c r="M686" s="663">
        <v>4669.6000000000004</v>
      </c>
      <c r="N686" s="662">
        <v>8</v>
      </c>
      <c r="O686" s="745">
        <v>3</v>
      </c>
      <c r="P686" s="663">
        <v>1167.4000000000001</v>
      </c>
      <c r="Q686" s="678">
        <v>0.25</v>
      </c>
      <c r="R686" s="662">
        <v>2</v>
      </c>
      <c r="S686" s="678">
        <v>0.25</v>
      </c>
      <c r="T686" s="745">
        <v>1</v>
      </c>
      <c r="U686" s="701">
        <v>0.33333333333333331</v>
      </c>
    </row>
    <row r="687" spans="1:21" ht="14.4" customHeight="1" x14ac:dyDescent="0.3">
      <c r="A687" s="661">
        <v>7</v>
      </c>
      <c r="B687" s="662" t="s">
        <v>2285</v>
      </c>
      <c r="C687" s="662" t="s">
        <v>2533</v>
      </c>
      <c r="D687" s="743" t="s">
        <v>3735</v>
      </c>
      <c r="E687" s="744" t="s">
        <v>2556</v>
      </c>
      <c r="F687" s="662" t="s">
        <v>2529</v>
      </c>
      <c r="G687" s="662" t="s">
        <v>3121</v>
      </c>
      <c r="H687" s="662" t="s">
        <v>523</v>
      </c>
      <c r="I687" s="662" t="s">
        <v>3132</v>
      </c>
      <c r="J687" s="662" t="s">
        <v>3133</v>
      </c>
      <c r="K687" s="662" t="s">
        <v>3134</v>
      </c>
      <c r="L687" s="663">
        <v>838.65</v>
      </c>
      <c r="M687" s="663">
        <v>19288.95</v>
      </c>
      <c r="N687" s="662">
        <v>23</v>
      </c>
      <c r="O687" s="745">
        <v>6</v>
      </c>
      <c r="P687" s="663">
        <v>19288.95</v>
      </c>
      <c r="Q687" s="678">
        <v>1</v>
      </c>
      <c r="R687" s="662">
        <v>23</v>
      </c>
      <c r="S687" s="678">
        <v>1</v>
      </c>
      <c r="T687" s="745">
        <v>6</v>
      </c>
      <c r="U687" s="701">
        <v>1</v>
      </c>
    </row>
    <row r="688" spans="1:21" ht="14.4" customHeight="1" x14ac:dyDescent="0.3">
      <c r="A688" s="661">
        <v>7</v>
      </c>
      <c r="B688" s="662" t="s">
        <v>2285</v>
      </c>
      <c r="C688" s="662" t="s">
        <v>2533</v>
      </c>
      <c r="D688" s="743" t="s">
        <v>3735</v>
      </c>
      <c r="E688" s="744" t="s">
        <v>2556</v>
      </c>
      <c r="F688" s="662" t="s">
        <v>2529</v>
      </c>
      <c r="G688" s="662" t="s">
        <v>3121</v>
      </c>
      <c r="H688" s="662" t="s">
        <v>523</v>
      </c>
      <c r="I688" s="662" t="s">
        <v>3135</v>
      </c>
      <c r="J688" s="662" t="s">
        <v>3133</v>
      </c>
      <c r="K688" s="662" t="s">
        <v>3136</v>
      </c>
      <c r="L688" s="663">
        <v>1677.3</v>
      </c>
      <c r="M688" s="663">
        <v>60382.799999999996</v>
      </c>
      <c r="N688" s="662">
        <v>36</v>
      </c>
      <c r="O688" s="745">
        <v>15</v>
      </c>
      <c r="P688" s="663">
        <v>35223.299999999996</v>
      </c>
      <c r="Q688" s="678">
        <v>0.58333333333333326</v>
      </c>
      <c r="R688" s="662">
        <v>21</v>
      </c>
      <c r="S688" s="678">
        <v>0.58333333333333337</v>
      </c>
      <c r="T688" s="745">
        <v>10</v>
      </c>
      <c r="U688" s="701">
        <v>0.66666666666666663</v>
      </c>
    </row>
    <row r="689" spans="1:21" ht="14.4" customHeight="1" x14ac:dyDescent="0.3">
      <c r="A689" s="661">
        <v>7</v>
      </c>
      <c r="B689" s="662" t="s">
        <v>2285</v>
      </c>
      <c r="C689" s="662" t="s">
        <v>2533</v>
      </c>
      <c r="D689" s="743" t="s">
        <v>3735</v>
      </c>
      <c r="E689" s="744" t="s">
        <v>2556</v>
      </c>
      <c r="F689" s="662" t="s">
        <v>2529</v>
      </c>
      <c r="G689" s="662" t="s">
        <v>3121</v>
      </c>
      <c r="H689" s="662" t="s">
        <v>523</v>
      </c>
      <c r="I689" s="662" t="s">
        <v>3247</v>
      </c>
      <c r="J689" s="662" t="s">
        <v>3248</v>
      </c>
      <c r="K689" s="662" t="s">
        <v>3136</v>
      </c>
      <c r="L689" s="663">
        <v>1677.3</v>
      </c>
      <c r="M689" s="663">
        <v>6709.2</v>
      </c>
      <c r="N689" s="662">
        <v>4</v>
      </c>
      <c r="O689" s="745">
        <v>1</v>
      </c>
      <c r="P689" s="663">
        <v>6709.2</v>
      </c>
      <c r="Q689" s="678">
        <v>1</v>
      </c>
      <c r="R689" s="662">
        <v>4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7</v>
      </c>
      <c r="B690" s="662" t="s">
        <v>2285</v>
      </c>
      <c r="C690" s="662" t="s">
        <v>2533</v>
      </c>
      <c r="D690" s="743" t="s">
        <v>3735</v>
      </c>
      <c r="E690" s="744" t="s">
        <v>2556</v>
      </c>
      <c r="F690" s="662" t="s">
        <v>2529</v>
      </c>
      <c r="G690" s="662" t="s">
        <v>3121</v>
      </c>
      <c r="H690" s="662" t="s">
        <v>523</v>
      </c>
      <c r="I690" s="662" t="s">
        <v>3368</v>
      </c>
      <c r="J690" s="662" t="s">
        <v>3144</v>
      </c>
      <c r="K690" s="662" t="s">
        <v>3126</v>
      </c>
      <c r="L690" s="663">
        <v>908.53</v>
      </c>
      <c r="M690" s="663">
        <v>11810.89</v>
      </c>
      <c r="N690" s="662">
        <v>13</v>
      </c>
      <c r="O690" s="745">
        <v>9</v>
      </c>
      <c r="P690" s="663">
        <v>8176.7699999999986</v>
      </c>
      <c r="Q690" s="678">
        <v>0.69230769230769218</v>
      </c>
      <c r="R690" s="662">
        <v>9</v>
      </c>
      <c r="S690" s="678">
        <v>0.69230769230769229</v>
      </c>
      <c r="T690" s="745">
        <v>6</v>
      </c>
      <c r="U690" s="701">
        <v>0.66666666666666663</v>
      </c>
    </row>
    <row r="691" spans="1:21" ht="14.4" customHeight="1" x14ac:dyDescent="0.3">
      <c r="A691" s="661">
        <v>7</v>
      </c>
      <c r="B691" s="662" t="s">
        <v>2285</v>
      </c>
      <c r="C691" s="662" t="s">
        <v>2533</v>
      </c>
      <c r="D691" s="743" t="s">
        <v>3735</v>
      </c>
      <c r="E691" s="744" t="s">
        <v>2556</v>
      </c>
      <c r="F691" s="662" t="s">
        <v>2529</v>
      </c>
      <c r="G691" s="662" t="s">
        <v>3121</v>
      </c>
      <c r="H691" s="662" t="s">
        <v>523</v>
      </c>
      <c r="I691" s="662" t="s">
        <v>3476</v>
      </c>
      <c r="J691" s="662" t="s">
        <v>3477</v>
      </c>
      <c r="K691" s="662" t="s">
        <v>3478</v>
      </c>
      <c r="L691" s="663">
        <v>0</v>
      </c>
      <c r="M691" s="663">
        <v>0</v>
      </c>
      <c r="N691" s="662">
        <v>4</v>
      </c>
      <c r="O691" s="745">
        <v>2</v>
      </c>
      <c r="P691" s="663">
        <v>0</v>
      </c>
      <c r="Q691" s="678"/>
      <c r="R691" s="662">
        <v>4</v>
      </c>
      <c r="S691" s="678">
        <v>1</v>
      </c>
      <c r="T691" s="745">
        <v>2</v>
      </c>
      <c r="U691" s="701">
        <v>1</v>
      </c>
    </row>
    <row r="692" spans="1:21" ht="14.4" customHeight="1" x14ac:dyDescent="0.3">
      <c r="A692" s="661">
        <v>7</v>
      </c>
      <c r="B692" s="662" t="s">
        <v>2285</v>
      </c>
      <c r="C692" s="662" t="s">
        <v>2533</v>
      </c>
      <c r="D692" s="743" t="s">
        <v>3735</v>
      </c>
      <c r="E692" s="744" t="s">
        <v>2556</v>
      </c>
      <c r="F692" s="662" t="s">
        <v>2529</v>
      </c>
      <c r="G692" s="662" t="s">
        <v>3121</v>
      </c>
      <c r="H692" s="662" t="s">
        <v>523</v>
      </c>
      <c r="I692" s="662" t="s">
        <v>3599</v>
      </c>
      <c r="J692" s="662" t="s">
        <v>3480</v>
      </c>
      <c r="K692" s="662" t="s">
        <v>3600</v>
      </c>
      <c r="L692" s="663">
        <v>0</v>
      </c>
      <c r="M692" s="663">
        <v>0</v>
      </c>
      <c r="N692" s="662">
        <v>7</v>
      </c>
      <c r="O692" s="745">
        <v>3</v>
      </c>
      <c r="P692" s="663">
        <v>0</v>
      </c>
      <c r="Q692" s="678"/>
      <c r="R692" s="662">
        <v>4</v>
      </c>
      <c r="S692" s="678">
        <v>0.5714285714285714</v>
      </c>
      <c r="T692" s="745">
        <v>2</v>
      </c>
      <c r="U692" s="701">
        <v>0.66666666666666663</v>
      </c>
    </row>
    <row r="693" spans="1:21" ht="14.4" customHeight="1" x14ac:dyDescent="0.3">
      <c r="A693" s="661">
        <v>7</v>
      </c>
      <c r="B693" s="662" t="s">
        <v>2285</v>
      </c>
      <c r="C693" s="662" t="s">
        <v>2533</v>
      </c>
      <c r="D693" s="743" t="s">
        <v>3735</v>
      </c>
      <c r="E693" s="744" t="s">
        <v>2556</v>
      </c>
      <c r="F693" s="662" t="s">
        <v>2529</v>
      </c>
      <c r="G693" s="662" t="s">
        <v>3121</v>
      </c>
      <c r="H693" s="662" t="s">
        <v>523</v>
      </c>
      <c r="I693" s="662" t="s">
        <v>3137</v>
      </c>
      <c r="J693" s="662" t="s">
        <v>3138</v>
      </c>
      <c r="K693" s="662" t="s">
        <v>3131</v>
      </c>
      <c r="L693" s="663">
        <v>583.70000000000005</v>
      </c>
      <c r="M693" s="663">
        <v>2918.5</v>
      </c>
      <c r="N693" s="662">
        <v>5</v>
      </c>
      <c r="O693" s="745">
        <v>1</v>
      </c>
      <c r="P693" s="663">
        <v>2918.5</v>
      </c>
      <c r="Q693" s="678">
        <v>1</v>
      </c>
      <c r="R693" s="662">
        <v>5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7</v>
      </c>
      <c r="B694" s="662" t="s">
        <v>2285</v>
      </c>
      <c r="C694" s="662" t="s">
        <v>2533</v>
      </c>
      <c r="D694" s="743" t="s">
        <v>3735</v>
      </c>
      <c r="E694" s="744" t="s">
        <v>2556</v>
      </c>
      <c r="F694" s="662" t="s">
        <v>2529</v>
      </c>
      <c r="G694" s="662" t="s">
        <v>3121</v>
      </c>
      <c r="H694" s="662" t="s">
        <v>523</v>
      </c>
      <c r="I694" s="662" t="s">
        <v>3139</v>
      </c>
      <c r="J694" s="662" t="s">
        <v>3140</v>
      </c>
      <c r="K694" s="662" t="s">
        <v>3126</v>
      </c>
      <c r="L694" s="663">
        <v>908.53</v>
      </c>
      <c r="M694" s="663">
        <v>4542.6499999999996</v>
      </c>
      <c r="N694" s="662">
        <v>5</v>
      </c>
      <c r="O694" s="745">
        <v>1</v>
      </c>
      <c r="P694" s="663">
        <v>4542.6499999999996</v>
      </c>
      <c r="Q694" s="678">
        <v>1</v>
      </c>
      <c r="R694" s="662">
        <v>5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7</v>
      </c>
      <c r="B695" s="662" t="s">
        <v>2285</v>
      </c>
      <c r="C695" s="662" t="s">
        <v>2533</v>
      </c>
      <c r="D695" s="743" t="s">
        <v>3735</v>
      </c>
      <c r="E695" s="744" t="s">
        <v>2556</v>
      </c>
      <c r="F695" s="662" t="s">
        <v>2529</v>
      </c>
      <c r="G695" s="662" t="s">
        <v>3121</v>
      </c>
      <c r="H695" s="662" t="s">
        <v>523</v>
      </c>
      <c r="I695" s="662" t="s">
        <v>3601</v>
      </c>
      <c r="J695" s="662" t="s">
        <v>3477</v>
      </c>
      <c r="K695" s="662" t="s">
        <v>3136</v>
      </c>
      <c r="L695" s="663">
        <v>1677.3</v>
      </c>
      <c r="M695" s="663">
        <v>3354.6</v>
      </c>
      <c r="N695" s="662">
        <v>2</v>
      </c>
      <c r="O695" s="745">
        <v>2</v>
      </c>
      <c r="P695" s="663">
        <v>3354.6</v>
      </c>
      <c r="Q695" s="678">
        <v>1</v>
      </c>
      <c r="R695" s="662">
        <v>2</v>
      </c>
      <c r="S695" s="678">
        <v>1</v>
      </c>
      <c r="T695" s="745">
        <v>2</v>
      </c>
      <c r="U695" s="701">
        <v>1</v>
      </c>
    </row>
    <row r="696" spans="1:21" ht="14.4" customHeight="1" x14ac:dyDescent="0.3">
      <c r="A696" s="661">
        <v>7</v>
      </c>
      <c r="B696" s="662" t="s">
        <v>2285</v>
      </c>
      <c r="C696" s="662" t="s">
        <v>2533</v>
      </c>
      <c r="D696" s="743" t="s">
        <v>3735</v>
      </c>
      <c r="E696" s="744" t="s">
        <v>2556</v>
      </c>
      <c r="F696" s="662" t="s">
        <v>2529</v>
      </c>
      <c r="G696" s="662" t="s">
        <v>3121</v>
      </c>
      <c r="H696" s="662" t="s">
        <v>523</v>
      </c>
      <c r="I696" s="662" t="s">
        <v>3481</v>
      </c>
      <c r="J696" s="662" t="s">
        <v>3140</v>
      </c>
      <c r="K696" s="662" t="s">
        <v>3482</v>
      </c>
      <c r="L696" s="663">
        <v>0</v>
      </c>
      <c r="M696" s="663">
        <v>0</v>
      </c>
      <c r="N696" s="662">
        <v>7</v>
      </c>
      <c r="O696" s="745">
        <v>4</v>
      </c>
      <c r="P696" s="663">
        <v>0</v>
      </c>
      <c r="Q696" s="678"/>
      <c r="R696" s="662">
        <v>7</v>
      </c>
      <c r="S696" s="678">
        <v>1</v>
      </c>
      <c r="T696" s="745">
        <v>4</v>
      </c>
      <c r="U696" s="701">
        <v>1</v>
      </c>
    </row>
    <row r="697" spans="1:21" ht="14.4" customHeight="1" x14ac:dyDescent="0.3">
      <c r="A697" s="661">
        <v>7</v>
      </c>
      <c r="B697" s="662" t="s">
        <v>2285</v>
      </c>
      <c r="C697" s="662" t="s">
        <v>2533</v>
      </c>
      <c r="D697" s="743" t="s">
        <v>3735</v>
      </c>
      <c r="E697" s="744" t="s">
        <v>2556</v>
      </c>
      <c r="F697" s="662" t="s">
        <v>2529</v>
      </c>
      <c r="G697" s="662" t="s">
        <v>3121</v>
      </c>
      <c r="H697" s="662" t="s">
        <v>523</v>
      </c>
      <c r="I697" s="662" t="s">
        <v>3369</v>
      </c>
      <c r="J697" s="662" t="s">
        <v>3370</v>
      </c>
      <c r="K697" s="662" t="s">
        <v>3131</v>
      </c>
      <c r="L697" s="663">
        <v>583.70000000000005</v>
      </c>
      <c r="M697" s="663">
        <v>1167.4000000000001</v>
      </c>
      <c r="N697" s="662">
        <v>2</v>
      </c>
      <c r="O697" s="745">
        <v>1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7</v>
      </c>
      <c r="B698" s="662" t="s">
        <v>2285</v>
      </c>
      <c r="C698" s="662" t="s">
        <v>2533</v>
      </c>
      <c r="D698" s="743" t="s">
        <v>3735</v>
      </c>
      <c r="E698" s="744" t="s">
        <v>2556</v>
      </c>
      <c r="F698" s="662" t="s">
        <v>2529</v>
      </c>
      <c r="G698" s="662" t="s">
        <v>3026</v>
      </c>
      <c r="H698" s="662" t="s">
        <v>523</v>
      </c>
      <c r="I698" s="662" t="s">
        <v>3027</v>
      </c>
      <c r="J698" s="662" t="s">
        <v>3028</v>
      </c>
      <c r="K698" s="662" t="s">
        <v>3029</v>
      </c>
      <c r="L698" s="663">
        <v>2146.12</v>
      </c>
      <c r="M698" s="663">
        <v>30045.68</v>
      </c>
      <c r="N698" s="662">
        <v>14</v>
      </c>
      <c r="O698" s="745">
        <v>4</v>
      </c>
      <c r="P698" s="663">
        <v>30045.68</v>
      </c>
      <c r="Q698" s="678">
        <v>1</v>
      </c>
      <c r="R698" s="662">
        <v>14</v>
      </c>
      <c r="S698" s="678">
        <v>1</v>
      </c>
      <c r="T698" s="745">
        <v>4</v>
      </c>
      <c r="U698" s="701">
        <v>1</v>
      </c>
    </row>
    <row r="699" spans="1:21" ht="14.4" customHeight="1" x14ac:dyDescent="0.3">
      <c r="A699" s="661">
        <v>7</v>
      </c>
      <c r="B699" s="662" t="s">
        <v>2285</v>
      </c>
      <c r="C699" s="662" t="s">
        <v>2533</v>
      </c>
      <c r="D699" s="743" t="s">
        <v>3735</v>
      </c>
      <c r="E699" s="744" t="s">
        <v>2556</v>
      </c>
      <c r="F699" s="662" t="s">
        <v>2529</v>
      </c>
      <c r="G699" s="662" t="s">
        <v>3026</v>
      </c>
      <c r="H699" s="662" t="s">
        <v>523</v>
      </c>
      <c r="I699" s="662" t="s">
        <v>3146</v>
      </c>
      <c r="J699" s="662" t="s">
        <v>3147</v>
      </c>
      <c r="K699" s="662" t="s">
        <v>3029</v>
      </c>
      <c r="L699" s="663">
        <v>3690.52</v>
      </c>
      <c r="M699" s="663">
        <v>70119.88</v>
      </c>
      <c r="N699" s="662">
        <v>19</v>
      </c>
      <c r="O699" s="745">
        <v>5</v>
      </c>
      <c r="P699" s="663">
        <v>29524.159999999996</v>
      </c>
      <c r="Q699" s="678">
        <v>0.42105263157894729</v>
      </c>
      <c r="R699" s="662">
        <v>8</v>
      </c>
      <c r="S699" s="678">
        <v>0.42105263157894735</v>
      </c>
      <c r="T699" s="745">
        <v>2</v>
      </c>
      <c r="U699" s="701">
        <v>0.4</v>
      </c>
    </row>
    <row r="700" spans="1:21" ht="14.4" customHeight="1" x14ac:dyDescent="0.3">
      <c r="A700" s="661">
        <v>7</v>
      </c>
      <c r="B700" s="662" t="s">
        <v>2285</v>
      </c>
      <c r="C700" s="662" t="s">
        <v>2533</v>
      </c>
      <c r="D700" s="743" t="s">
        <v>3735</v>
      </c>
      <c r="E700" s="744" t="s">
        <v>2556</v>
      </c>
      <c r="F700" s="662" t="s">
        <v>2529</v>
      </c>
      <c r="G700" s="662" t="s">
        <v>3602</v>
      </c>
      <c r="H700" s="662" t="s">
        <v>523</v>
      </c>
      <c r="I700" s="662" t="s">
        <v>3603</v>
      </c>
      <c r="J700" s="662" t="s">
        <v>3604</v>
      </c>
      <c r="K700" s="662" t="s">
        <v>938</v>
      </c>
      <c r="L700" s="663">
        <v>0</v>
      </c>
      <c r="M700" s="663">
        <v>0</v>
      </c>
      <c r="N700" s="662">
        <v>1</v>
      </c>
      <c r="O700" s="745">
        <v>0.5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7</v>
      </c>
      <c r="B701" s="662" t="s">
        <v>2285</v>
      </c>
      <c r="C701" s="662" t="s">
        <v>2533</v>
      </c>
      <c r="D701" s="743" t="s">
        <v>3735</v>
      </c>
      <c r="E701" s="744" t="s">
        <v>2556</v>
      </c>
      <c r="F701" s="662" t="s">
        <v>2529</v>
      </c>
      <c r="G701" s="662" t="s">
        <v>3602</v>
      </c>
      <c r="H701" s="662" t="s">
        <v>523</v>
      </c>
      <c r="I701" s="662" t="s">
        <v>3605</v>
      </c>
      <c r="J701" s="662" t="s">
        <v>3606</v>
      </c>
      <c r="K701" s="662" t="s">
        <v>3607</v>
      </c>
      <c r="L701" s="663">
        <v>0</v>
      </c>
      <c r="M701" s="663">
        <v>0</v>
      </c>
      <c r="N701" s="662">
        <v>2</v>
      </c>
      <c r="O701" s="745">
        <v>1</v>
      </c>
      <c r="P701" s="663"/>
      <c r="Q701" s="678"/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7</v>
      </c>
      <c r="B702" s="662" t="s">
        <v>2285</v>
      </c>
      <c r="C702" s="662" t="s">
        <v>2533</v>
      </c>
      <c r="D702" s="743" t="s">
        <v>3735</v>
      </c>
      <c r="E702" s="744" t="s">
        <v>2556</v>
      </c>
      <c r="F702" s="662" t="s">
        <v>2529</v>
      </c>
      <c r="G702" s="662" t="s">
        <v>2811</v>
      </c>
      <c r="H702" s="662" t="s">
        <v>602</v>
      </c>
      <c r="I702" s="662" t="s">
        <v>1644</v>
      </c>
      <c r="J702" s="662" t="s">
        <v>2393</v>
      </c>
      <c r="K702" s="662" t="s">
        <v>954</v>
      </c>
      <c r="L702" s="663">
        <v>97.26</v>
      </c>
      <c r="M702" s="663">
        <v>97.26</v>
      </c>
      <c r="N702" s="662">
        <v>1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7</v>
      </c>
      <c r="B703" s="662" t="s">
        <v>2285</v>
      </c>
      <c r="C703" s="662" t="s">
        <v>2533</v>
      </c>
      <c r="D703" s="743" t="s">
        <v>3735</v>
      </c>
      <c r="E703" s="744" t="s">
        <v>2556</v>
      </c>
      <c r="F703" s="662" t="s">
        <v>2529</v>
      </c>
      <c r="G703" s="662" t="s">
        <v>2904</v>
      </c>
      <c r="H703" s="662" t="s">
        <v>523</v>
      </c>
      <c r="I703" s="662" t="s">
        <v>1493</v>
      </c>
      <c r="J703" s="662" t="s">
        <v>1494</v>
      </c>
      <c r="K703" s="662" t="s">
        <v>1495</v>
      </c>
      <c r="L703" s="663">
        <v>108.44</v>
      </c>
      <c r="M703" s="663">
        <v>216.88</v>
      </c>
      <c r="N703" s="662">
        <v>2</v>
      </c>
      <c r="O703" s="745">
        <v>1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7</v>
      </c>
      <c r="B704" s="662" t="s">
        <v>2285</v>
      </c>
      <c r="C704" s="662" t="s">
        <v>2533</v>
      </c>
      <c r="D704" s="743" t="s">
        <v>3735</v>
      </c>
      <c r="E704" s="744" t="s">
        <v>2556</v>
      </c>
      <c r="F704" s="662" t="s">
        <v>2529</v>
      </c>
      <c r="G704" s="662" t="s">
        <v>2904</v>
      </c>
      <c r="H704" s="662" t="s">
        <v>523</v>
      </c>
      <c r="I704" s="662" t="s">
        <v>3608</v>
      </c>
      <c r="J704" s="662" t="s">
        <v>1494</v>
      </c>
      <c r="K704" s="662" t="s">
        <v>2896</v>
      </c>
      <c r="L704" s="663">
        <v>54.23</v>
      </c>
      <c r="M704" s="663">
        <v>108.46</v>
      </c>
      <c r="N704" s="662">
        <v>2</v>
      </c>
      <c r="O704" s="745">
        <v>1.5</v>
      </c>
      <c r="P704" s="663">
        <v>108.46</v>
      </c>
      <c r="Q704" s="678">
        <v>1</v>
      </c>
      <c r="R704" s="662">
        <v>2</v>
      </c>
      <c r="S704" s="678">
        <v>1</v>
      </c>
      <c r="T704" s="745">
        <v>1.5</v>
      </c>
      <c r="U704" s="701">
        <v>1</v>
      </c>
    </row>
    <row r="705" spans="1:21" ht="14.4" customHeight="1" x14ac:dyDescent="0.3">
      <c r="A705" s="661">
        <v>7</v>
      </c>
      <c r="B705" s="662" t="s">
        <v>2285</v>
      </c>
      <c r="C705" s="662" t="s">
        <v>2533</v>
      </c>
      <c r="D705" s="743" t="s">
        <v>3735</v>
      </c>
      <c r="E705" s="744" t="s">
        <v>2556</v>
      </c>
      <c r="F705" s="662" t="s">
        <v>2529</v>
      </c>
      <c r="G705" s="662" t="s">
        <v>3148</v>
      </c>
      <c r="H705" s="662" t="s">
        <v>523</v>
      </c>
      <c r="I705" s="662" t="s">
        <v>3251</v>
      </c>
      <c r="J705" s="662" t="s">
        <v>3164</v>
      </c>
      <c r="K705" s="662" t="s">
        <v>3252</v>
      </c>
      <c r="L705" s="663">
        <v>1286.2</v>
      </c>
      <c r="M705" s="663">
        <v>2572.4</v>
      </c>
      <c r="N705" s="662">
        <v>2</v>
      </c>
      <c r="O705" s="745">
        <v>0.5</v>
      </c>
      <c r="P705" s="663">
        <v>2572.4</v>
      </c>
      <c r="Q705" s="678">
        <v>1</v>
      </c>
      <c r="R705" s="662">
        <v>2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7</v>
      </c>
      <c r="B706" s="662" t="s">
        <v>2285</v>
      </c>
      <c r="C706" s="662" t="s">
        <v>2533</v>
      </c>
      <c r="D706" s="743" t="s">
        <v>3735</v>
      </c>
      <c r="E706" s="744" t="s">
        <v>2556</v>
      </c>
      <c r="F706" s="662" t="s">
        <v>2529</v>
      </c>
      <c r="G706" s="662" t="s">
        <v>3148</v>
      </c>
      <c r="H706" s="662" t="s">
        <v>523</v>
      </c>
      <c r="I706" s="662" t="s">
        <v>3251</v>
      </c>
      <c r="J706" s="662" t="s">
        <v>3164</v>
      </c>
      <c r="K706" s="662" t="s">
        <v>3252</v>
      </c>
      <c r="L706" s="663">
        <v>597.88</v>
      </c>
      <c r="M706" s="663">
        <v>2391.52</v>
      </c>
      <c r="N706" s="662">
        <v>4</v>
      </c>
      <c r="O706" s="745">
        <v>1.5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7</v>
      </c>
      <c r="B707" s="662" t="s">
        <v>2285</v>
      </c>
      <c r="C707" s="662" t="s">
        <v>2533</v>
      </c>
      <c r="D707" s="743" t="s">
        <v>3735</v>
      </c>
      <c r="E707" s="744" t="s">
        <v>2556</v>
      </c>
      <c r="F707" s="662" t="s">
        <v>2529</v>
      </c>
      <c r="G707" s="662" t="s">
        <v>3148</v>
      </c>
      <c r="H707" s="662" t="s">
        <v>523</v>
      </c>
      <c r="I707" s="662" t="s">
        <v>3152</v>
      </c>
      <c r="J707" s="662" t="s">
        <v>3150</v>
      </c>
      <c r="K707" s="662" t="s">
        <v>3153</v>
      </c>
      <c r="L707" s="663">
        <v>1715.48</v>
      </c>
      <c r="M707" s="663">
        <v>12008.36</v>
      </c>
      <c r="N707" s="662">
        <v>7</v>
      </c>
      <c r="O707" s="745">
        <v>2</v>
      </c>
      <c r="P707" s="663">
        <v>5146.4400000000005</v>
      </c>
      <c r="Q707" s="678">
        <v>0.4285714285714286</v>
      </c>
      <c r="R707" s="662">
        <v>3</v>
      </c>
      <c r="S707" s="678">
        <v>0.42857142857142855</v>
      </c>
      <c r="T707" s="745">
        <v>0.5</v>
      </c>
      <c r="U707" s="701">
        <v>0.25</v>
      </c>
    </row>
    <row r="708" spans="1:21" ht="14.4" customHeight="1" x14ac:dyDescent="0.3">
      <c r="A708" s="661">
        <v>7</v>
      </c>
      <c r="B708" s="662" t="s">
        <v>2285</v>
      </c>
      <c r="C708" s="662" t="s">
        <v>2533</v>
      </c>
      <c r="D708" s="743" t="s">
        <v>3735</v>
      </c>
      <c r="E708" s="744" t="s">
        <v>2556</v>
      </c>
      <c r="F708" s="662" t="s">
        <v>2529</v>
      </c>
      <c r="G708" s="662" t="s">
        <v>3148</v>
      </c>
      <c r="H708" s="662" t="s">
        <v>523</v>
      </c>
      <c r="I708" s="662" t="s">
        <v>3152</v>
      </c>
      <c r="J708" s="662" t="s">
        <v>3150</v>
      </c>
      <c r="K708" s="662" t="s">
        <v>3153</v>
      </c>
      <c r="L708" s="663">
        <v>1195.75</v>
      </c>
      <c r="M708" s="663">
        <v>32285.25</v>
      </c>
      <c r="N708" s="662">
        <v>27</v>
      </c>
      <c r="O708" s="745">
        <v>7.5</v>
      </c>
      <c r="P708" s="663">
        <v>20327.75</v>
      </c>
      <c r="Q708" s="678">
        <v>0.62962962962962965</v>
      </c>
      <c r="R708" s="662">
        <v>17</v>
      </c>
      <c r="S708" s="678">
        <v>0.62962962962962965</v>
      </c>
      <c r="T708" s="745">
        <v>4.5</v>
      </c>
      <c r="U708" s="701">
        <v>0.6</v>
      </c>
    </row>
    <row r="709" spans="1:21" ht="14.4" customHeight="1" x14ac:dyDescent="0.3">
      <c r="A709" s="661">
        <v>7</v>
      </c>
      <c r="B709" s="662" t="s">
        <v>2285</v>
      </c>
      <c r="C709" s="662" t="s">
        <v>2533</v>
      </c>
      <c r="D709" s="743" t="s">
        <v>3735</v>
      </c>
      <c r="E709" s="744" t="s">
        <v>2556</v>
      </c>
      <c r="F709" s="662" t="s">
        <v>2529</v>
      </c>
      <c r="G709" s="662" t="s">
        <v>3148</v>
      </c>
      <c r="H709" s="662" t="s">
        <v>523</v>
      </c>
      <c r="I709" s="662" t="s">
        <v>3609</v>
      </c>
      <c r="J709" s="662" t="s">
        <v>3377</v>
      </c>
      <c r="K709" s="662" t="s">
        <v>3252</v>
      </c>
      <c r="L709" s="663">
        <v>1286.19</v>
      </c>
      <c r="M709" s="663">
        <v>3858.57</v>
      </c>
      <c r="N709" s="662">
        <v>3</v>
      </c>
      <c r="O709" s="745">
        <v>1.5</v>
      </c>
      <c r="P709" s="663">
        <v>1286.19</v>
      </c>
      <c r="Q709" s="678">
        <v>0.33333333333333331</v>
      </c>
      <c r="R709" s="662">
        <v>1</v>
      </c>
      <c r="S709" s="678">
        <v>0.33333333333333331</v>
      </c>
      <c r="T709" s="745">
        <v>0.5</v>
      </c>
      <c r="U709" s="701">
        <v>0.33333333333333331</v>
      </c>
    </row>
    <row r="710" spans="1:21" ht="14.4" customHeight="1" x14ac:dyDescent="0.3">
      <c r="A710" s="661">
        <v>7</v>
      </c>
      <c r="B710" s="662" t="s">
        <v>2285</v>
      </c>
      <c r="C710" s="662" t="s">
        <v>2533</v>
      </c>
      <c r="D710" s="743" t="s">
        <v>3735</v>
      </c>
      <c r="E710" s="744" t="s">
        <v>2556</v>
      </c>
      <c r="F710" s="662" t="s">
        <v>2529</v>
      </c>
      <c r="G710" s="662" t="s">
        <v>3148</v>
      </c>
      <c r="H710" s="662" t="s">
        <v>523</v>
      </c>
      <c r="I710" s="662" t="s">
        <v>3609</v>
      </c>
      <c r="J710" s="662" t="s">
        <v>3377</v>
      </c>
      <c r="K710" s="662" t="s">
        <v>3252</v>
      </c>
      <c r="L710" s="663">
        <v>597.88</v>
      </c>
      <c r="M710" s="663">
        <v>1195.76</v>
      </c>
      <c r="N710" s="662">
        <v>2</v>
      </c>
      <c r="O710" s="745">
        <v>2</v>
      </c>
      <c r="P710" s="663">
        <v>1195.76</v>
      </c>
      <c r="Q710" s="678">
        <v>1</v>
      </c>
      <c r="R710" s="662">
        <v>2</v>
      </c>
      <c r="S710" s="678">
        <v>1</v>
      </c>
      <c r="T710" s="745">
        <v>2</v>
      </c>
      <c r="U710" s="701">
        <v>1</v>
      </c>
    </row>
    <row r="711" spans="1:21" ht="14.4" customHeight="1" x14ac:dyDescent="0.3">
      <c r="A711" s="661">
        <v>7</v>
      </c>
      <c r="B711" s="662" t="s">
        <v>2285</v>
      </c>
      <c r="C711" s="662" t="s">
        <v>2533</v>
      </c>
      <c r="D711" s="743" t="s">
        <v>3735</v>
      </c>
      <c r="E711" s="744" t="s">
        <v>2556</v>
      </c>
      <c r="F711" s="662" t="s">
        <v>2529</v>
      </c>
      <c r="G711" s="662" t="s">
        <v>3148</v>
      </c>
      <c r="H711" s="662" t="s">
        <v>523</v>
      </c>
      <c r="I711" s="662" t="s">
        <v>3609</v>
      </c>
      <c r="J711" s="662" t="s">
        <v>3377</v>
      </c>
      <c r="K711" s="662" t="s">
        <v>3252</v>
      </c>
      <c r="L711" s="663">
        <v>857.75</v>
      </c>
      <c r="M711" s="663">
        <v>2573.25</v>
      </c>
      <c r="N711" s="662">
        <v>3</v>
      </c>
      <c r="O711" s="745">
        <v>0.5</v>
      </c>
      <c r="P711" s="663">
        <v>2573.25</v>
      </c>
      <c r="Q711" s="678">
        <v>1</v>
      </c>
      <c r="R711" s="662">
        <v>3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7</v>
      </c>
      <c r="B712" s="662" t="s">
        <v>2285</v>
      </c>
      <c r="C712" s="662" t="s">
        <v>2533</v>
      </c>
      <c r="D712" s="743" t="s">
        <v>3735</v>
      </c>
      <c r="E712" s="744" t="s">
        <v>2556</v>
      </c>
      <c r="F712" s="662" t="s">
        <v>2529</v>
      </c>
      <c r="G712" s="662" t="s">
        <v>3148</v>
      </c>
      <c r="H712" s="662" t="s">
        <v>523</v>
      </c>
      <c r="I712" s="662" t="s">
        <v>3610</v>
      </c>
      <c r="J712" s="662" t="s">
        <v>3167</v>
      </c>
      <c r="K712" s="662" t="s">
        <v>3153</v>
      </c>
      <c r="L712" s="663">
        <v>1195.75</v>
      </c>
      <c r="M712" s="663">
        <v>2391.5</v>
      </c>
      <c r="N712" s="662">
        <v>2</v>
      </c>
      <c r="O712" s="745">
        <v>0.5</v>
      </c>
      <c r="P712" s="663">
        <v>2391.5</v>
      </c>
      <c r="Q712" s="678">
        <v>1</v>
      </c>
      <c r="R712" s="662">
        <v>2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7</v>
      </c>
      <c r="B713" s="662" t="s">
        <v>2285</v>
      </c>
      <c r="C713" s="662" t="s">
        <v>2533</v>
      </c>
      <c r="D713" s="743" t="s">
        <v>3735</v>
      </c>
      <c r="E713" s="744" t="s">
        <v>2556</v>
      </c>
      <c r="F713" s="662" t="s">
        <v>2529</v>
      </c>
      <c r="G713" s="662" t="s">
        <v>3148</v>
      </c>
      <c r="H713" s="662" t="s">
        <v>523</v>
      </c>
      <c r="I713" s="662" t="s">
        <v>3610</v>
      </c>
      <c r="J713" s="662" t="s">
        <v>3167</v>
      </c>
      <c r="K713" s="662" t="s">
        <v>3153</v>
      </c>
      <c r="L713" s="663">
        <v>1715.4</v>
      </c>
      <c r="M713" s="663">
        <v>13723.2</v>
      </c>
      <c r="N713" s="662">
        <v>8</v>
      </c>
      <c r="O713" s="745">
        <v>4.5</v>
      </c>
      <c r="P713" s="663">
        <v>13723.2</v>
      </c>
      <c r="Q713" s="678">
        <v>1</v>
      </c>
      <c r="R713" s="662">
        <v>8</v>
      </c>
      <c r="S713" s="678">
        <v>1</v>
      </c>
      <c r="T713" s="745">
        <v>4.5</v>
      </c>
      <c r="U713" s="701">
        <v>1</v>
      </c>
    </row>
    <row r="714" spans="1:21" ht="14.4" customHeight="1" x14ac:dyDescent="0.3">
      <c r="A714" s="661">
        <v>7</v>
      </c>
      <c r="B714" s="662" t="s">
        <v>2285</v>
      </c>
      <c r="C714" s="662" t="s">
        <v>2533</v>
      </c>
      <c r="D714" s="743" t="s">
        <v>3735</v>
      </c>
      <c r="E714" s="744" t="s">
        <v>2556</v>
      </c>
      <c r="F714" s="662" t="s">
        <v>2529</v>
      </c>
      <c r="G714" s="662" t="s">
        <v>2988</v>
      </c>
      <c r="H714" s="662" t="s">
        <v>523</v>
      </c>
      <c r="I714" s="662" t="s">
        <v>764</v>
      </c>
      <c r="J714" s="662" t="s">
        <v>2989</v>
      </c>
      <c r="K714" s="662" t="s">
        <v>2990</v>
      </c>
      <c r="L714" s="663">
        <v>0</v>
      </c>
      <c r="M714" s="663">
        <v>0</v>
      </c>
      <c r="N714" s="662">
        <v>40</v>
      </c>
      <c r="O714" s="745">
        <v>11.5</v>
      </c>
      <c r="P714" s="663">
        <v>0</v>
      </c>
      <c r="Q714" s="678"/>
      <c r="R714" s="662">
        <v>34</v>
      </c>
      <c r="S714" s="678">
        <v>0.85</v>
      </c>
      <c r="T714" s="745">
        <v>9</v>
      </c>
      <c r="U714" s="701">
        <v>0.78260869565217395</v>
      </c>
    </row>
    <row r="715" spans="1:21" ht="14.4" customHeight="1" x14ac:dyDescent="0.3">
      <c r="A715" s="661">
        <v>7</v>
      </c>
      <c r="B715" s="662" t="s">
        <v>2285</v>
      </c>
      <c r="C715" s="662" t="s">
        <v>2533</v>
      </c>
      <c r="D715" s="743" t="s">
        <v>3735</v>
      </c>
      <c r="E715" s="744" t="s">
        <v>2556</v>
      </c>
      <c r="F715" s="662" t="s">
        <v>2529</v>
      </c>
      <c r="G715" s="662" t="s">
        <v>2988</v>
      </c>
      <c r="H715" s="662" t="s">
        <v>523</v>
      </c>
      <c r="I715" s="662" t="s">
        <v>3611</v>
      </c>
      <c r="J715" s="662" t="s">
        <v>3612</v>
      </c>
      <c r="K715" s="662" t="s">
        <v>3613</v>
      </c>
      <c r="L715" s="663">
        <v>16.440000000000001</v>
      </c>
      <c r="M715" s="663">
        <v>131.52000000000004</v>
      </c>
      <c r="N715" s="662">
        <v>8</v>
      </c>
      <c r="O715" s="745">
        <v>3.5</v>
      </c>
      <c r="P715" s="663">
        <v>49.320000000000007</v>
      </c>
      <c r="Q715" s="678">
        <v>0.37499999999999994</v>
      </c>
      <c r="R715" s="662">
        <v>3</v>
      </c>
      <c r="S715" s="678">
        <v>0.375</v>
      </c>
      <c r="T715" s="745">
        <v>2</v>
      </c>
      <c r="U715" s="701">
        <v>0.5714285714285714</v>
      </c>
    </row>
    <row r="716" spans="1:21" ht="14.4" customHeight="1" x14ac:dyDescent="0.3">
      <c r="A716" s="661">
        <v>7</v>
      </c>
      <c r="B716" s="662" t="s">
        <v>2285</v>
      </c>
      <c r="C716" s="662" t="s">
        <v>2533</v>
      </c>
      <c r="D716" s="743" t="s">
        <v>3735</v>
      </c>
      <c r="E716" s="744" t="s">
        <v>2556</v>
      </c>
      <c r="F716" s="662" t="s">
        <v>2529</v>
      </c>
      <c r="G716" s="662" t="s">
        <v>2988</v>
      </c>
      <c r="H716" s="662" t="s">
        <v>523</v>
      </c>
      <c r="I716" s="662" t="s">
        <v>3614</v>
      </c>
      <c r="J716" s="662" t="s">
        <v>3612</v>
      </c>
      <c r="K716" s="662" t="s">
        <v>3615</v>
      </c>
      <c r="L716" s="663">
        <v>82.18</v>
      </c>
      <c r="M716" s="663">
        <v>164.36</v>
      </c>
      <c r="N716" s="662">
        <v>2</v>
      </c>
      <c r="O716" s="745">
        <v>2</v>
      </c>
      <c r="P716" s="663">
        <v>82.18</v>
      </c>
      <c r="Q716" s="678">
        <v>0.5</v>
      </c>
      <c r="R716" s="662">
        <v>1</v>
      </c>
      <c r="S716" s="678">
        <v>0.5</v>
      </c>
      <c r="T716" s="745">
        <v>1</v>
      </c>
      <c r="U716" s="701">
        <v>0.5</v>
      </c>
    </row>
    <row r="717" spans="1:21" ht="14.4" customHeight="1" x14ac:dyDescent="0.3">
      <c r="A717" s="661">
        <v>7</v>
      </c>
      <c r="B717" s="662" t="s">
        <v>2285</v>
      </c>
      <c r="C717" s="662" t="s">
        <v>2533</v>
      </c>
      <c r="D717" s="743" t="s">
        <v>3735</v>
      </c>
      <c r="E717" s="744" t="s">
        <v>2556</v>
      </c>
      <c r="F717" s="662" t="s">
        <v>2529</v>
      </c>
      <c r="G717" s="662" t="s">
        <v>3169</v>
      </c>
      <c r="H717" s="662" t="s">
        <v>523</v>
      </c>
      <c r="I717" s="662" t="s">
        <v>3616</v>
      </c>
      <c r="J717" s="662" t="s">
        <v>3171</v>
      </c>
      <c r="K717" s="662" t="s">
        <v>3617</v>
      </c>
      <c r="L717" s="663">
        <v>120.77</v>
      </c>
      <c r="M717" s="663">
        <v>1328.47</v>
      </c>
      <c r="N717" s="662">
        <v>11</v>
      </c>
      <c r="O717" s="745">
        <v>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7</v>
      </c>
      <c r="B718" s="662" t="s">
        <v>2285</v>
      </c>
      <c r="C718" s="662" t="s">
        <v>2533</v>
      </c>
      <c r="D718" s="743" t="s">
        <v>3735</v>
      </c>
      <c r="E718" s="744" t="s">
        <v>2556</v>
      </c>
      <c r="F718" s="662" t="s">
        <v>2529</v>
      </c>
      <c r="G718" s="662" t="s">
        <v>3030</v>
      </c>
      <c r="H718" s="662" t="s">
        <v>523</v>
      </c>
      <c r="I718" s="662" t="s">
        <v>3390</v>
      </c>
      <c r="J718" s="662" t="s">
        <v>3391</v>
      </c>
      <c r="K718" s="662" t="s">
        <v>3392</v>
      </c>
      <c r="L718" s="663">
        <v>583.70000000000005</v>
      </c>
      <c r="M718" s="663">
        <v>6420.7000000000007</v>
      </c>
      <c r="N718" s="662">
        <v>11</v>
      </c>
      <c r="O718" s="745">
        <v>4</v>
      </c>
      <c r="P718" s="663">
        <v>6420.7000000000007</v>
      </c>
      <c r="Q718" s="678">
        <v>1</v>
      </c>
      <c r="R718" s="662">
        <v>11</v>
      </c>
      <c r="S718" s="678">
        <v>1</v>
      </c>
      <c r="T718" s="745">
        <v>4</v>
      </c>
      <c r="U718" s="701">
        <v>1</v>
      </c>
    </row>
    <row r="719" spans="1:21" ht="14.4" customHeight="1" x14ac:dyDescent="0.3">
      <c r="A719" s="661">
        <v>7</v>
      </c>
      <c r="B719" s="662" t="s">
        <v>2285</v>
      </c>
      <c r="C719" s="662" t="s">
        <v>2533</v>
      </c>
      <c r="D719" s="743" t="s">
        <v>3735</v>
      </c>
      <c r="E719" s="744" t="s">
        <v>2556</v>
      </c>
      <c r="F719" s="662" t="s">
        <v>2529</v>
      </c>
      <c r="G719" s="662" t="s">
        <v>3030</v>
      </c>
      <c r="H719" s="662" t="s">
        <v>523</v>
      </c>
      <c r="I719" s="662" t="s">
        <v>3393</v>
      </c>
      <c r="J719" s="662" t="s">
        <v>3174</v>
      </c>
      <c r="K719" s="662" t="s">
        <v>3394</v>
      </c>
      <c r="L719" s="663">
        <v>908.53</v>
      </c>
      <c r="M719" s="663">
        <v>9993.83</v>
      </c>
      <c r="N719" s="662">
        <v>11</v>
      </c>
      <c r="O719" s="745">
        <v>7</v>
      </c>
      <c r="P719" s="663">
        <v>9993.83</v>
      </c>
      <c r="Q719" s="678">
        <v>1</v>
      </c>
      <c r="R719" s="662">
        <v>11</v>
      </c>
      <c r="S719" s="678">
        <v>1</v>
      </c>
      <c r="T719" s="745">
        <v>7</v>
      </c>
      <c r="U719" s="701">
        <v>1</v>
      </c>
    </row>
    <row r="720" spans="1:21" ht="14.4" customHeight="1" x14ac:dyDescent="0.3">
      <c r="A720" s="661">
        <v>7</v>
      </c>
      <c r="B720" s="662" t="s">
        <v>2285</v>
      </c>
      <c r="C720" s="662" t="s">
        <v>2533</v>
      </c>
      <c r="D720" s="743" t="s">
        <v>3735</v>
      </c>
      <c r="E720" s="744" t="s">
        <v>2556</v>
      </c>
      <c r="F720" s="662" t="s">
        <v>2529</v>
      </c>
      <c r="G720" s="662" t="s">
        <v>3030</v>
      </c>
      <c r="H720" s="662" t="s">
        <v>523</v>
      </c>
      <c r="I720" s="662" t="s">
        <v>3395</v>
      </c>
      <c r="J720" s="662" t="s">
        <v>3032</v>
      </c>
      <c r="K720" s="662" t="s">
        <v>3396</v>
      </c>
      <c r="L720" s="663">
        <v>1257.97</v>
      </c>
      <c r="M720" s="663">
        <v>13837.67</v>
      </c>
      <c r="N720" s="662">
        <v>11</v>
      </c>
      <c r="O720" s="745">
        <v>5</v>
      </c>
      <c r="P720" s="663">
        <v>6289.85</v>
      </c>
      <c r="Q720" s="678">
        <v>0.45454545454545459</v>
      </c>
      <c r="R720" s="662">
        <v>5</v>
      </c>
      <c r="S720" s="678">
        <v>0.45454545454545453</v>
      </c>
      <c r="T720" s="745">
        <v>3</v>
      </c>
      <c r="U720" s="701">
        <v>0.6</v>
      </c>
    </row>
    <row r="721" spans="1:21" ht="14.4" customHeight="1" x14ac:dyDescent="0.3">
      <c r="A721" s="661">
        <v>7</v>
      </c>
      <c r="B721" s="662" t="s">
        <v>2285</v>
      </c>
      <c r="C721" s="662" t="s">
        <v>2533</v>
      </c>
      <c r="D721" s="743" t="s">
        <v>3735</v>
      </c>
      <c r="E721" s="744" t="s">
        <v>2556</v>
      </c>
      <c r="F721" s="662" t="s">
        <v>2529</v>
      </c>
      <c r="G721" s="662" t="s">
        <v>3030</v>
      </c>
      <c r="H721" s="662" t="s">
        <v>523</v>
      </c>
      <c r="I721" s="662" t="s">
        <v>3618</v>
      </c>
      <c r="J721" s="662" t="s">
        <v>3179</v>
      </c>
      <c r="K721" s="662" t="s">
        <v>3619</v>
      </c>
      <c r="L721" s="663">
        <v>0</v>
      </c>
      <c r="M721" s="663">
        <v>0</v>
      </c>
      <c r="N721" s="662">
        <v>2</v>
      </c>
      <c r="O721" s="745">
        <v>2</v>
      </c>
      <c r="P721" s="663">
        <v>0</v>
      </c>
      <c r="Q721" s="678"/>
      <c r="R721" s="662">
        <v>2</v>
      </c>
      <c r="S721" s="678">
        <v>1</v>
      </c>
      <c r="T721" s="745">
        <v>2</v>
      </c>
      <c r="U721" s="701">
        <v>1</v>
      </c>
    </row>
    <row r="722" spans="1:21" ht="14.4" customHeight="1" x14ac:dyDescent="0.3">
      <c r="A722" s="661">
        <v>7</v>
      </c>
      <c r="B722" s="662" t="s">
        <v>2285</v>
      </c>
      <c r="C722" s="662" t="s">
        <v>2533</v>
      </c>
      <c r="D722" s="743" t="s">
        <v>3735</v>
      </c>
      <c r="E722" s="744" t="s">
        <v>2556</v>
      </c>
      <c r="F722" s="662" t="s">
        <v>2529</v>
      </c>
      <c r="G722" s="662" t="s">
        <v>3030</v>
      </c>
      <c r="H722" s="662" t="s">
        <v>523</v>
      </c>
      <c r="I722" s="662" t="s">
        <v>3620</v>
      </c>
      <c r="J722" s="662" t="s">
        <v>3398</v>
      </c>
      <c r="K722" s="662" t="s">
        <v>3621</v>
      </c>
      <c r="L722" s="663">
        <v>0</v>
      </c>
      <c r="M722" s="663">
        <v>0</v>
      </c>
      <c r="N722" s="662">
        <v>22</v>
      </c>
      <c r="O722" s="745">
        <v>4</v>
      </c>
      <c r="P722" s="663">
        <v>0</v>
      </c>
      <c r="Q722" s="678"/>
      <c r="R722" s="662">
        <v>21</v>
      </c>
      <c r="S722" s="678">
        <v>0.95454545454545459</v>
      </c>
      <c r="T722" s="745">
        <v>3</v>
      </c>
      <c r="U722" s="701">
        <v>0.75</v>
      </c>
    </row>
    <row r="723" spans="1:21" ht="14.4" customHeight="1" x14ac:dyDescent="0.3">
      <c r="A723" s="661">
        <v>7</v>
      </c>
      <c r="B723" s="662" t="s">
        <v>2285</v>
      </c>
      <c r="C723" s="662" t="s">
        <v>2533</v>
      </c>
      <c r="D723" s="743" t="s">
        <v>3735</v>
      </c>
      <c r="E723" s="744" t="s">
        <v>2556</v>
      </c>
      <c r="F723" s="662" t="s">
        <v>2529</v>
      </c>
      <c r="G723" s="662" t="s">
        <v>3030</v>
      </c>
      <c r="H723" s="662" t="s">
        <v>523</v>
      </c>
      <c r="I723" s="662" t="s">
        <v>3031</v>
      </c>
      <c r="J723" s="662" t="s">
        <v>3032</v>
      </c>
      <c r="K723" s="662" t="s">
        <v>3033</v>
      </c>
      <c r="L723" s="663">
        <v>0</v>
      </c>
      <c r="M723" s="663">
        <v>0</v>
      </c>
      <c r="N723" s="662">
        <v>4</v>
      </c>
      <c r="O723" s="745">
        <v>3</v>
      </c>
      <c r="P723" s="663">
        <v>0</v>
      </c>
      <c r="Q723" s="678"/>
      <c r="R723" s="662">
        <v>4</v>
      </c>
      <c r="S723" s="678">
        <v>1</v>
      </c>
      <c r="T723" s="745">
        <v>3</v>
      </c>
      <c r="U723" s="701">
        <v>1</v>
      </c>
    </row>
    <row r="724" spans="1:21" ht="14.4" customHeight="1" x14ac:dyDescent="0.3">
      <c r="A724" s="661">
        <v>7</v>
      </c>
      <c r="B724" s="662" t="s">
        <v>2285</v>
      </c>
      <c r="C724" s="662" t="s">
        <v>2533</v>
      </c>
      <c r="D724" s="743" t="s">
        <v>3735</v>
      </c>
      <c r="E724" s="744" t="s">
        <v>2556</v>
      </c>
      <c r="F724" s="662" t="s">
        <v>2529</v>
      </c>
      <c r="G724" s="662" t="s">
        <v>3030</v>
      </c>
      <c r="H724" s="662" t="s">
        <v>523</v>
      </c>
      <c r="I724" s="662" t="s">
        <v>3622</v>
      </c>
      <c r="J724" s="662" t="s">
        <v>3174</v>
      </c>
      <c r="K724" s="662" t="s">
        <v>3623</v>
      </c>
      <c r="L724" s="663">
        <v>0</v>
      </c>
      <c r="M724" s="663">
        <v>0</v>
      </c>
      <c r="N724" s="662">
        <v>6</v>
      </c>
      <c r="O724" s="745">
        <v>2</v>
      </c>
      <c r="P724" s="663">
        <v>0</v>
      </c>
      <c r="Q724" s="678"/>
      <c r="R724" s="662">
        <v>6</v>
      </c>
      <c r="S724" s="678">
        <v>1</v>
      </c>
      <c r="T724" s="745">
        <v>2</v>
      </c>
      <c r="U724" s="701">
        <v>1</v>
      </c>
    </row>
    <row r="725" spans="1:21" ht="14.4" customHeight="1" x14ac:dyDescent="0.3">
      <c r="A725" s="661">
        <v>7</v>
      </c>
      <c r="B725" s="662" t="s">
        <v>2285</v>
      </c>
      <c r="C725" s="662" t="s">
        <v>2533</v>
      </c>
      <c r="D725" s="743" t="s">
        <v>3735</v>
      </c>
      <c r="E725" s="744" t="s">
        <v>2556</v>
      </c>
      <c r="F725" s="662" t="s">
        <v>2529</v>
      </c>
      <c r="G725" s="662" t="s">
        <v>3030</v>
      </c>
      <c r="H725" s="662" t="s">
        <v>523</v>
      </c>
      <c r="I725" s="662" t="s">
        <v>3400</v>
      </c>
      <c r="J725" s="662" t="s">
        <v>3398</v>
      </c>
      <c r="K725" s="662" t="s">
        <v>3401</v>
      </c>
      <c r="L725" s="663">
        <v>151.43</v>
      </c>
      <c r="M725" s="663">
        <v>1060.0100000000002</v>
      </c>
      <c r="N725" s="662">
        <v>7</v>
      </c>
      <c r="O725" s="745">
        <v>2</v>
      </c>
      <c r="P725" s="663">
        <v>1060.0100000000002</v>
      </c>
      <c r="Q725" s="678">
        <v>1</v>
      </c>
      <c r="R725" s="662">
        <v>7</v>
      </c>
      <c r="S725" s="678">
        <v>1</v>
      </c>
      <c r="T725" s="745">
        <v>2</v>
      </c>
      <c r="U725" s="701">
        <v>1</v>
      </c>
    </row>
    <row r="726" spans="1:21" ht="14.4" customHeight="1" x14ac:dyDescent="0.3">
      <c r="A726" s="661">
        <v>7</v>
      </c>
      <c r="B726" s="662" t="s">
        <v>2285</v>
      </c>
      <c r="C726" s="662" t="s">
        <v>2533</v>
      </c>
      <c r="D726" s="743" t="s">
        <v>3735</v>
      </c>
      <c r="E726" s="744" t="s">
        <v>2556</v>
      </c>
      <c r="F726" s="662" t="s">
        <v>2529</v>
      </c>
      <c r="G726" s="662" t="s">
        <v>3030</v>
      </c>
      <c r="H726" s="662" t="s">
        <v>523</v>
      </c>
      <c r="I726" s="662" t="s">
        <v>3488</v>
      </c>
      <c r="J726" s="662" t="s">
        <v>3391</v>
      </c>
      <c r="K726" s="662" t="s">
        <v>3489</v>
      </c>
      <c r="L726" s="663">
        <v>0</v>
      </c>
      <c r="M726" s="663">
        <v>0</v>
      </c>
      <c r="N726" s="662">
        <v>8</v>
      </c>
      <c r="O726" s="745">
        <v>2</v>
      </c>
      <c r="P726" s="663">
        <v>0</v>
      </c>
      <c r="Q726" s="678"/>
      <c r="R726" s="662">
        <v>8</v>
      </c>
      <c r="S726" s="678">
        <v>1</v>
      </c>
      <c r="T726" s="745">
        <v>2</v>
      </c>
      <c r="U726" s="701">
        <v>1</v>
      </c>
    </row>
    <row r="727" spans="1:21" ht="14.4" customHeight="1" x14ac:dyDescent="0.3">
      <c r="A727" s="661">
        <v>7</v>
      </c>
      <c r="B727" s="662" t="s">
        <v>2285</v>
      </c>
      <c r="C727" s="662" t="s">
        <v>2533</v>
      </c>
      <c r="D727" s="743" t="s">
        <v>3735</v>
      </c>
      <c r="E727" s="744" t="s">
        <v>2556</v>
      </c>
      <c r="F727" s="662" t="s">
        <v>2529</v>
      </c>
      <c r="G727" s="662" t="s">
        <v>3030</v>
      </c>
      <c r="H727" s="662" t="s">
        <v>523</v>
      </c>
      <c r="I727" s="662" t="s">
        <v>3490</v>
      </c>
      <c r="J727" s="662" t="s">
        <v>3491</v>
      </c>
      <c r="K727" s="662" t="s">
        <v>2912</v>
      </c>
      <c r="L727" s="663">
        <v>0</v>
      </c>
      <c r="M727" s="663">
        <v>0</v>
      </c>
      <c r="N727" s="662">
        <v>6</v>
      </c>
      <c r="O727" s="745">
        <v>2</v>
      </c>
      <c r="P727" s="663">
        <v>0</v>
      </c>
      <c r="Q727" s="678"/>
      <c r="R727" s="662">
        <v>6</v>
      </c>
      <c r="S727" s="678">
        <v>1</v>
      </c>
      <c r="T727" s="745">
        <v>2</v>
      </c>
      <c r="U727" s="701">
        <v>1</v>
      </c>
    </row>
    <row r="728" spans="1:21" ht="14.4" customHeight="1" x14ac:dyDescent="0.3">
      <c r="A728" s="661">
        <v>7</v>
      </c>
      <c r="B728" s="662" t="s">
        <v>2285</v>
      </c>
      <c r="C728" s="662" t="s">
        <v>2533</v>
      </c>
      <c r="D728" s="743" t="s">
        <v>3735</v>
      </c>
      <c r="E728" s="744" t="s">
        <v>2556</v>
      </c>
      <c r="F728" s="662" t="s">
        <v>2529</v>
      </c>
      <c r="G728" s="662" t="s">
        <v>3624</v>
      </c>
      <c r="H728" s="662" t="s">
        <v>523</v>
      </c>
      <c r="I728" s="662" t="s">
        <v>3625</v>
      </c>
      <c r="J728" s="662" t="s">
        <v>3626</v>
      </c>
      <c r="K728" s="662" t="s">
        <v>3627</v>
      </c>
      <c r="L728" s="663">
        <v>85.76</v>
      </c>
      <c r="M728" s="663">
        <v>85.76</v>
      </c>
      <c r="N728" s="662">
        <v>1</v>
      </c>
      <c r="O728" s="745">
        <v>0.5</v>
      </c>
      <c r="P728" s="663">
        <v>85.76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7</v>
      </c>
      <c r="B729" s="662" t="s">
        <v>2285</v>
      </c>
      <c r="C729" s="662" t="s">
        <v>2533</v>
      </c>
      <c r="D729" s="743" t="s">
        <v>3735</v>
      </c>
      <c r="E729" s="744" t="s">
        <v>2556</v>
      </c>
      <c r="F729" s="662" t="s">
        <v>2529</v>
      </c>
      <c r="G729" s="662" t="s">
        <v>3628</v>
      </c>
      <c r="H729" s="662" t="s">
        <v>523</v>
      </c>
      <c r="I729" s="662" t="s">
        <v>783</v>
      </c>
      <c r="J729" s="662" t="s">
        <v>3629</v>
      </c>
      <c r="K729" s="662" t="s">
        <v>3630</v>
      </c>
      <c r="L729" s="663">
        <v>77.13</v>
      </c>
      <c r="M729" s="663">
        <v>154.26</v>
      </c>
      <c r="N729" s="662">
        <v>2</v>
      </c>
      <c r="O729" s="745">
        <v>1.5</v>
      </c>
      <c r="P729" s="663">
        <v>154.26</v>
      </c>
      <c r="Q729" s="678">
        <v>1</v>
      </c>
      <c r="R729" s="662">
        <v>2</v>
      </c>
      <c r="S729" s="678">
        <v>1</v>
      </c>
      <c r="T729" s="745">
        <v>1.5</v>
      </c>
      <c r="U729" s="701">
        <v>1</v>
      </c>
    </row>
    <row r="730" spans="1:21" ht="14.4" customHeight="1" x14ac:dyDescent="0.3">
      <c r="A730" s="661">
        <v>7</v>
      </c>
      <c r="B730" s="662" t="s">
        <v>2285</v>
      </c>
      <c r="C730" s="662" t="s">
        <v>2533</v>
      </c>
      <c r="D730" s="743" t="s">
        <v>3735</v>
      </c>
      <c r="E730" s="744" t="s">
        <v>2556</v>
      </c>
      <c r="F730" s="662" t="s">
        <v>2529</v>
      </c>
      <c r="G730" s="662" t="s">
        <v>2724</v>
      </c>
      <c r="H730" s="662" t="s">
        <v>523</v>
      </c>
      <c r="I730" s="662" t="s">
        <v>3631</v>
      </c>
      <c r="J730" s="662" t="s">
        <v>3632</v>
      </c>
      <c r="K730" s="662" t="s">
        <v>3633</v>
      </c>
      <c r="L730" s="663">
        <v>109.54</v>
      </c>
      <c r="M730" s="663">
        <v>328.62</v>
      </c>
      <c r="N730" s="662">
        <v>3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7</v>
      </c>
      <c r="B731" s="662" t="s">
        <v>2285</v>
      </c>
      <c r="C731" s="662" t="s">
        <v>2533</v>
      </c>
      <c r="D731" s="743" t="s">
        <v>3735</v>
      </c>
      <c r="E731" s="744" t="s">
        <v>2556</v>
      </c>
      <c r="F731" s="662" t="s">
        <v>2529</v>
      </c>
      <c r="G731" s="662" t="s">
        <v>2724</v>
      </c>
      <c r="H731" s="662" t="s">
        <v>523</v>
      </c>
      <c r="I731" s="662" t="s">
        <v>3634</v>
      </c>
      <c r="J731" s="662" t="s">
        <v>3635</v>
      </c>
      <c r="K731" s="662" t="s">
        <v>793</v>
      </c>
      <c r="L731" s="663">
        <v>187.92</v>
      </c>
      <c r="M731" s="663">
        <v>563.76</v>
      </c>
      <c r="N731" s="662">
        <v>3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7</v>
      </c>
      <c r="B732" s="662" t="s">
        <v>2285</v>
      </c>
      <c r="C732" s="662" t="s">
        <v>2533</v>
      </c>
      <c r="D732" s="743" t="s">
        <v>3735</v>
      </c>
      <c r="E732" s="744" t="s">
        <v>2556</v>
      </c>
      <c r="F732" s="662" t="s">
        <v>2529</v>
      </c>
      <c r="G732" s="662" t="s">
        <v>2724</v>
      </c>
      <c r="H732" s="662" t="s">
        <v>602</v>
      </c>
      <c r="I732" s="662" t="s">
        <v>3636</v>
      </c>
      <c r="J732" s="662" t="s">
        <v>3403</v>
      </c>
      <c r="K732" s="662" t="s">
        <v>2623</v>
      </c>
      <c r="L732" s="663">
        <v>31.32</v>
      </c>
      <c r="M732" s="663">
        <v>93.960000000000008</v>
      </c>
      <c r="N732" s="662">
        <v>3</v>
      </c>
      <c r="O732" s="745">
        <v>2</v>
      </c>
      <c r="P732" s="663">
        <v>31.32</v>
      </c>
      <c r="Q732" s="678">
        <v>0.33333333333333331</v>
      </c>
      <c r="R732" s="662">
        <v>1</v>
      </c>
      <c r="S732" s="678">
        <v>0.33333333333333331</v>
      </c>
      <c r="T732" s="745">
        <v>1</v>
      </c>
      <c r="U732" s="701">
        <v>0.5</v>
      </c>
    </row>
    <row r="733" spans="1:21" ht="14.4" customHeight="1" x14ac:dyDescent="0.3">
      <c r="A733" s="661">
        <v>7</v>
      </c>
      <c r="B733" s="662" t="s">
        <v>2285</v>
      </c>
      <c r="C733" s="662" t="s">
        <v>2533</v>
      </c>
      <c r="D733" s="743" t="s">
        <v>3735</v>
      </c>
      <c r="E733" s="744" t="s">
        <v>2556</v>
      </c>
      <c r="F733" s="662" t="s">
        <v>2529</v>
      </c>
      <c r="G733" s="662" t="s">
        <v>2724</v>
      </c>
      <c r="H733" s="662" t="s">
        <v>602</v>
      </c>
      <c r="I733" s="662" t="s">
        <v>2941</v>
      </c>
      <c r="J733" s="662" t="s">
        <v>2942</v>
      </c>
      <c r="K733" s="662" t="s">
        <v>2943</v>
      </c>
      <c r="L733" s="663">
        <v>140.94999999999999</v>
      </c>
      <c r="M733" s="663">
        <v>2114.25</v>
      </c>
      <c r="N733" s="662">
        <v>15</v>
      </c>
      <c r="O733" s="745">
        <v>2</v>
      </c>
      <c r="P733" s="663">
        <v>1409.5</v>
      </c>
      <c r="Q733" s="678">
        <v>0.66666666666666663</v>
      </c>
      <c r="R733" s="662">
        <v>10</v>
      </c>
      <c r="S733" s="678">
        <v>0.66666666666666663</v>
      </c>
      <c r="T733" s="745">
        <v>1</v>
      </c>
      <c r="U733" s="701">
        <v>0.5</v>
      </c>
    </row>
    <row r="734" spans="1:21" ht="14.4" customHeight="1" x14ac:dyDescent="0.3">
      <c r="A734" s="661">
        <v>7</v>
      </c>
      <c r="B734" s="662" t="s">
        <v>2285</v>
      </c>
      <c r="C734" s="662" t="s">
        <v>2533</v>
      </c>
      <c r="D734" s="743" t="s">
        <v>3735</v>
      </c>
      <c r="E734" s="744" t="s">
        <v>2556</v>
      </c>
      <c r="F734" s="662" t="s">
        <v>2529</v>
      </c>
      <c r="G734" s="662" t="s">
        <v>2724</v>
      </c>
      <c r="H734" s="662" t="s">
        <v>602</v>
      </c>
      <c r="I734" s="662" t="s">
        <v>2725</v>
      </c>
      <c r="J734" s="662" t="s">
        <v>2726</v>
      </c>
      <c r="K734" s="662" t="s">
        <v>793</v>
      </c>
      <c r="L734" s="663">
        <v>187.92</v>
      </c>
      <c r="M734" s="663">
        <v>7140.96</v>
      </c>
      <c r="N734" s="662">
        <v>38</v>
      </c>
      <c r="O734" s="745">
        <v>5.5</v>
      </c>
      <c r="P734" s="663">
        <v>3382.56</v>
      </c>
      <c r="Q734" s="678">
        <v>0.47368421052631576</v>
      </c>
      <c r="R734" s="662">
        <v>18</v>
      </c>
      <c r="S734" s="678">
        <v>0.47368421052631576</v>
      </c>
      <c r="T734" s="745">
        <v>3</v>
      </c>
      <c r="U734" s="701">
        <v>0.54545454545454541</v>
      </c>
    </row>
    <row r="735" spans="1:21" ht="14.4" customHeight="1" x14ac:dyDescent="0.3">
      <c r="A735" s="661">
        <v>7</v>
      </c>
      <c r="B735" s="662" t="s">
        <v>2285</v>
      </c>
      <c r="C735" s="662" t="s">
        <v>2533</v>
      </c>
      <c r="D735" s="743" t="s">
        <v>3735</v>
      </c>
      <c r="E735" s="744" t="s">
        <v>2556</v>
      </c>
      <c r="F735" s="662" t="s">
        <v>2529</v>
      </c>
      <c r="G735" s="662" t="s">
        <v>2724</v>
      </c>
      <c r="H735" s="662" t="s">
        <v>602</v>
      </c>
      <c r="I735" s="662" t="s">
        <v>2944</v>
      </c>
      <c r="J735" s="662" t="s">
        <v>2945</v>
      </c>
      <c r="K735" s="662" t="s">
        <v>2946</v>
      </c>
      <c r="L735" s="663">
        <v>93.96</v>
      </c>
      <c r="M735" s="663">
        <v>751.68</v>
      </c>
      <c r="N735" s="662">
        <v>8</v>
      </c>
      <c r="O735" s="745">
        <v>2</v>
      </c>
      <c r="P735" s="663">
        <v>375.84</v>
      </c>
      <c r="Q735" s="678">
        <v>0.5</v>
      </c>
      <c r="R735" s="662">
        <v>4</v>
      </c>
      <c r="S735" s="678">
        <v>0.5</v>
      </c>
      <c r="T735" s="745">
        <v>1</v>
      </c>
      <c r="U735" s="701">
        <v>0.5</v>
      </c>
    </row>
    <row r="736" spans="1:21" ht="14.4" customHeight="1" x14ac:dyDescent="0.3">
      <c r="A736" s="661">
        <v>7</v>
      </c>
      <c r="B736" s="662" t="s">
        <v>2285</v>
      </c>
      <c r="C736" s="662" t="s">
        <v>2533</v>
      </c>
      <c r="D736" s="743" t="s">
        <v>3735</v>
      </c>
      <c r="E736" s="744" t="s">
        <v>2556</v>
      </c>
      <c r="F736" s="662" t="s">
        <v>2529</v>
      </c>
      <c r="G736" s="662" t="s">
        <v>2724</v>
      </c>
      <c r="H736" s="662" t="s">
        <v>602</v>
      </c>
      <c r="I736" s="662" t="s">
        <v>3183</v>
      </c>
      <c r="J736" s="662" t="s">
        <v>2945</v>
      </c>
      <c r="K736" s="662" t="s">
        <v>3184</v>
      </c>
      <c r="L736" s="663">
        <v>156.61000000000001</v>
      </c>
      <c r="M736" s="663">
        <v>313.22000000000003</v>
      </c>
      <c r="N736" s="662">
        <v>2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7</v>
      </c>
      <c r="B737" s="662" t="s">
        <v>2285</v>
      </c>
      <c r="C737" s="662" t="s">
        <v>2533</v>
      </c>
      <c r="D737" s="743" t="s">
        <v>3735</v>
      </c>
      <c r="E737" s="744" t="s">
        <v>2556</v>
      </c>
      <c r="F737" s="662" t="s">
        <v>2529</v>
      </c>
      <c r="G737" s="662" t="s">
        <v>2724</v>
      </c>
      <c r="H737" s="662" t="s">
        <v>602</v>
      </c>
      <c r="I737" s="662" t="s">
        <v>3402</v>
      </c>
      <c r="J737" s="662" t="s">
        <v>3403</v>
      </c>
      <c r="K737" s="662" t="s">
        <v>3404</v>
      </c>
      <c r="L737" s="663">
        <v>300.68</v>
      </c>
      <c r="M737" s="663">
        <v>1202.72</v>
      </c>
      <c r="N737" s="662">
        <v>4</v>
      </c>
      <c r="O737" s="745">
        <v>1</v>
      </c>
      <c r="P737" s="663">
        <v>1202.72</v>
      </c>
      <c r="Q737" s="678">
        <v>1</v>
      </c>
      <c r="R737" s="662">
        <v>4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7</v>
      </c>
      <c r="B738" s="662" t="s">
        <v>2285</v>
      </c>
      <c r="C738" s="662" t="s">
        <v>2533</v>
      </c>
      <c r="D738" s="743" t="s">
        <v>3735</v>
      </c>
      <c r="E738" s="744" t="s">
        <v>2556</v>
      </c>
      <c r="F738" s="662" t="s">
        <v>2529</v>
      </c>
      <c r="G738" s="662" t="s">
        <v>2724</v>
      </c>
      <c r="H738" s="662" t="s">
        <v>523</v>
      </c>
      <c r="I738" s="662" t="s">
        <v>3405</v>
      </c>
      <c r="J738" s="662" t="s">
        <v>3257</v>
      </c>
      <c r="K738" s="662" t="s">
        <v>2946</v>
      </c>
      <c r="L738" s="663">
        <v>0</v>
      </c>
      <c r="M738" s="663">
        <v>0</v>
      </c>
      <c r="N738" s="662">
        <v>12</v>
      </c>
      <c r="O738" s="745">
        <v>2.5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7</v>
      </c>
      <c r="B739" s="662" t="s">
        <v>2285</v>
      </c>
      <c r="C739" s="662" t="s">
        <v>2533</v>
      </c>
      <c r="D739" s="743" t="s">
        <v>3735</v>
      </c>
      <c r="E739" s="744" t="s">
        <v>2556</v>
      </c>
      <c r="F739" s="662" t="s">
        <v>2529</v>
      </c>
      <c r="G739" s="662" t="s">
        <v>2724</v>
      </c>
      <c r="H739" s="662" t="s">
        <v>523</v>
      </c>
      <c r="I739" s="662" t="s">
        <v>3500</v>
      </c>
      <c r="J739" s="662" t="s">
        <v>3501</v>
      </c>
      <c r="K739" s="662" t="s">
        <v>3394</v>
      </c>
      <c r="L739" s="663">
        <v>187.92</v>
      </c>
      <c r="M739" s="663">
        <v>187.92</v>
      </c>
      <c r="N739" s="662">
        <v>1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7</v>
      </c>
      <c r="B740" s="662" t="s">
        <v>2285</v>
      </c>
      <c r="C740" s="662" t="s">
        <v>2533</v>
      </c>
      <c r="D740" s="743" t="s">
        <v>3735</v>
      </c>
      <c r="E740" s="744" t="s">
        <v>2556</v>
      </c>
      <c r="F740" s="662" t="s">
        <v>2529</v>
      </c>
      <c r="G740" s="662" t="s">
        <v>2724</v>
      </c>
      <c r="H740" s="662" t="s">
        <v>523</v>
      </c>
      <c r="I740" s="662" t="s">
        <v>3256</v>
      </c>
      <c r="J740" s="662" t="s">
        <v>3257</v>
      </c>
      <c r="K740" s="662" t="s">
        <v>3184</v>
      </c>
      <c r="L740" s="663">
        <v>156.61000000000001</v>
      </c>
      <c r="M740" s="663">
        <v>626.44000000000005</v>
      </c>
      <c r="N740" s="662">
        <v>4</v>
      </c>
      <c r="O740" s="745">
        <v>0.5</v>
      </c>
      <c r="P740" s="663">
        <v>626.44000000000005</v>
      </c>
      <c r="Q740" s="678">
        <v>1</v>
      </c>
      <c r="R740" s="662">
        <v>4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7</v>
      </c>
      <c r="B741" s="662" t="s">
        <v>2285</v>
      </c>
      <c r="C741" s="662" t="s">
        <v>2533</v>
      </c>
      <c r="D741" s="743" t="s">
        <v>3735</v>
      </c>
      <c r="E741" s="744" t="s">
        <v>2556</v>
      </c>
      <c r="F741" s="662" t="s">
        <v>2529</v>
      </c>
      <c r="G741" s="662" t="s">
        <v>2639</v>
      </c>
      <c r="H741" s="662" t="s">
        <v>523</v>
      </c>
      <c r="I741" s="662" t="s">
        <v>3637</v>
      </c>
      <c r="J741" s="662" t="s">
        <v>3505</v>
      </c>
      <c r="K741" s="662" t="s">
        <v>3638</v>
      </c>
      <c r="L741" s="663">
        <v>50.32</v>
      </c>
      <c r="M741" s="663">
        <v>100.64</v>
      </c>
      <c r="N741" s="662">
        <v>2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7</v>
      </c>
      <c r="B742" s="662" t="s">
        <v>2285</v>
      </c>
      <c r="C742" s="662" t="s">
        <v>2533</v>
      </c>
      <c r="D742" s="743" t="s">
        <v>3735</v>
      </c>
      <c r="E742" s="744" t="s">
        <v>2556</v>
      </c>
      <c r="F742" s="662" t="s">
        <v>2529</v>
      </c>
      <c r="G742" s="662" t="s">
        <v>2639</v>
      </c>
      <c r="H742" s="662" t="s">
        <v>523</v>
      </c>
      <c r="I742" s="662" t="s">
        <v>2640</v>
      </c>
      <c r="J742" s="662" t="s">
        <v>2641</v>
      </c>
      <c r="K742" s="662" t="s">
        <v>954</v>
      </c>
      <c r="L742" s="663">
        <v>50.32</v>
      </c>
      <c r="M742" s="663">
        <v>5283.6</v>
      </c>
      <c r="N742" s="662">
        <v>105</v>
      </c>
      <c r="O742" s="745">
        <v>23.5</v>
      </c>
      <c r="P742" s="663">
        <v>3421.76</v>
      </c>
      <c r="Q742" s="678">
        <v>0.64761904761904765</v>
      </c>
      <c r="R742" s="662">
        <v>68</v>
      </c>
      <c r="S742" s="678">
        <v>0.64761904761904765</v>
      </c>
      <c r="T742" s="745">
        <v>15.5</v>
      </c>
      <c r="U742" s="701">
        <v>0.65957446808510634</v>
      </c>
    </row>
    <row r="743" spans="1:21" ht="14.4" customHeight="1" x14ac:dyDescent="0.3">
      <c r="A743" s="661">
        <v>7</v>
      </c>
      <c r="B743" s="662" t="s">
        <v>2285</v>
      </c>
      <c r="C743" s="662" t="s">
        <v>2533</v>
      </c>
      <c r="D743" s="743" t="s">
        <v>3735</v>
      </c>
      <c r="E743" s="744" t="s">
        <v>2556</v>
      </c>
      <c r="F743" s="662" t="s">
        <v>2529</v>
      </c>
      <c r="G743" s="662" t="s">
        <v>2639</v>
      </c>
      <c r="H743" s="662" t="s">
        <v>523</v>
      </c>
      <c r="I743" s="662" t="s">
        <v>3037</v>
      </c>
      <c r="J743" s="662" t="s">
        <v>3038</v>
      </c>
      <c r="K743" s="662" t="s">
        <v>954</v>
      </c>
      <c r="L743" s="663">
        <v>50.32</v>
      </c>
      <c r="M743" s="663">
        <v>1006.4</v>
      </c>
      <c r="N743" s="662">
        <v>20</v>
      </c>
      <c r="O743" s="745">
        <v>3</v>
      </c>
      <c r="P743" s="663">
        <v>452.88</v>
      </c>
      <c r="Q743" s="678">
        <v>0.45</v>
      </c>
      <c r="R743" s="662">
        <v>9</v>
      </c>
      <c r="S743" s="678">
        <v>0.45</v>
      </c>
      <c r="T743" s="745">
        <v>1</v>
      </c>
      <c r="U743" s="701">
        <v>0.33333333333333331</v>
      </c>
    </row>
    <row r="744" spans="1:21" ht="14.4" customHeight="1" x14ac:dyDescent="0.3">
      <c r="A744" s="661">
        <v>7</v>
      </c>
      <c r="B744" s="662" t="s">
        <v>2285</v>
      </c>
      <c r="C744" s="662" t="s">
        <v>2533</v>
      </c>
      <c r="D744" s="743" t="s">
        <v>3735</v>
      </c>
      <c r="E744" s="744" t="s">
        <v>2556</v>
      </c>
      <c r="F744" s="662" t="s">
        <v>2529</v>
      </c>
      <c r="G744" s="662" t="s">
        <v>2639</v>
      </c>
      <c r="H744" s="662" t="s">
        <v>523</v>
      </c>
      <c r="I744" s="662" t="s">
        <v>3507</v>
      </c>
      <c r="J744" s="662" t="s">
        <v>3038</v>
      </c>
      <c r="K744" s="662" t="s">
        <v>2645</v>
      </c>
      <c r="L744" s="663">
        <v>0</v>
      </c>
      <c r="M744" s="663">
        <v>0</v>
      </c>
      <c r="N744" s="662">
        <v>1</v>
      </c>
      <c r="O744" s="745">
        <v>0.5</v>
      </c>
      <c r="P744" s="663">
        <v>0</v>
      </c>
      <c r="Q744" s="678"/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7</v>
      </c>
      <c r="B745" s="662" t="s">
        <v>2285</v>
      </c>
      <c r="C745" s="662" t="s">
        <v>2533</v>
      </c>
      <c r="D745" s="743" t="s">
        <v>3735</v>
      </c>
      <c r="E745" s="744" t="s">
        <v>2556</v>
      </c>
      <c r="F745" s="662" t="s">
        <v>2529</v>
      </c>
      <c r="G745" s="662" t="s">
        <v>2639</v>
      </c>
      <c r="H745" s="662" t="s">
        <v>523</v>
      </c>
      <c r="I745" s="662" t="s">
        <v>3513</v>
      </c>
      <c r="J745" s="662" t="s">
        <v>3407</v>
      </c>
      <c r="K745" s="662" t="s">
        <v>3186</v>
      </c>
      <c r="L745" s="663">
        <v>0</v>
      </c>
      <c r="M745" s="663">
        <v>0</v>
      </c>
      <c r="N745" s="662">
        <v>1</v>
      </c>
      <c r="O745" s="745">
        <v>1</v>
      </c>
      <c r="P745" s="663">
        <v>0</v>
      </c>
      <c r="Q745" s="678"/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7</v>
      </c>
      <c r="B746" s="662" t="s">
        <v>2285</v>
      </c>
      <c r="C746" s="662" t="s">
        <v>2533</v>
      </c>
      <c r="D746" s="743" t="s">
        <v>3735</v>
      </c>
      <c r="E746" s="744" t="s">
        <v>2556</v>
      </c>
      <c r="F746" s="662" t="s">
        <v>2529</v>
      </c>
      <c r="G746" s="662" t="s">
        <v>2639</v>
      </c>
      <c r="H746" s="662" t="s">
        <v>523</v>
      </c>
      <c r="I746" s="662" t="s">
        <v>3189</v>
      </c>
      <c r="J746" s="662" t="s">
        <v>3190</v>
      </c>
      <c r="K746" s="662" t="s">
        <v>954</v>
      </c>
      <c r="L746" s="663">
        <v>99.94</v>
      </c>
      <c r="M746" s="663">
        <v>3397.9600000000005</v>
      </c>
      <c r="N746" s="662">
        <v>34</v>
      </c>
      <c r="O746" s="745">
        <v>10.5</v>
      </c>
      <c r="P746" s="663">
        <v>2498.5000000000005</v>
      </c>
      <c r="Q746" s="678">
        <v>0.73529411764705888</v>
      </c>
      <c r="R746" s="662">
        <v>25</v>
      </c>
      <c r="S746" s="678">
        <v>0.73529411764705888</v>
      </c>
      <c r="T746" s="745">
        <v>8.5</v>
      </c>
      <c r="U746" s="701">
        <v>0.80952380952380953</v>
      </c>
    </row>
    <row r="747" spans="1:21" ht="14.4" customHeight="1" x14ac:dyDescent="0.3">
      <c r="A747" s="661">
        <v>7</v>
      </c>
      <c r="B747" s="662" t="s">
        <v>2285</v>
      </c>
      <c r="C747" s="662" t="s">
        <v>2533</v>
      </c>
      <c r="D747" s="743" t="s">
        <v>3735</v>
      </c>
      <c r="E747" s="744" t="s">
        <v>2556</v>
      </c>
      <c r="F747" s="662" t="s">
        <v>2529</v>
      </c>
      <c r="G747" s="662" t="s">
        <v>3265</v>
      </c>
      <c r="H747" s="662" t="s">
        <v>523</v>
      </c>
      <c r="I747" s="662" t="s">
        <v>3408</v>
      </c>
      <c r="J747" s="662" t="s">
        <v>3409</v>
      </c>
      <c r="K747" s="662" t="s">
        <v>3410</v>
      </c>
      <c r="L747" s="663">
        <v>65.989999999999995</v>
      </c>
      <c r="M747" s="663">
        <v>131.97999999999999</v>
      </c>
      <c r="N747" s="662">
        <v>2</v>
      </c>
      <c r="O747" s="745">
        <v>1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7</v>
      </c>
      <c r="B748" s="662" t="s">
        <v>2285</v>
      </c>
      <c r="C748" s="662" t="s">
        <v>2533</v>
      </c>
      <c r="D748" s="743" t="s">
        <v>3735</v>
      </c>
      <c r="E748" s="744" t="s">
        <v>2556</v>
      </c>
      <c r="F748" s="662" t="s">
        <v>2529</v>
      </c>
      <c r="G748" s="662" t="s">
        <v>3039</v>
      </c>
      <c r="H748" s="662" t="s">
        <v>523</v>
      </c>
      <c r="I748" s="662" t="s">
        <v>3269</v>
      </c>
      <c r="J748" s="662" t="s">
        <v>3270</v>
      </c>
      <c r="K748" s="662" t="s">
        <v>3271</v>
      </c>
      <c r="L748" s="663">
        <v>133.38999999999999</v>
      </c>
      <c r="M748" s="663">
        <v>266.77999999999997</v>
      </c>
      <c r="N748" s="662">
        <v>2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7</v>
      </c>
      <c r="B749" s="662" t="s">
        <v>2285</v>
      </c>
      <c r="C749" s="662" t="s">
        <v>2533</v>
      </c>
      <c r="D749" s="743" t="s">
        <v>3735</v>
      </c>
      <c r="E749" s="744" t="s">
        <v>2556</v>
      </c>
      <c r="F749" s="662" t="s">
        <v>2529</v>
      </c>
      <c r="G749" s="662" t="s">
        <v>3039</v>
      </c>
      <c r="H749" s="662" t="s">
        <v>523</v>
      </c>
      <c r="I749" s="662" t="s">
        <v>3040</v>
      </c>
      <c r="J749" s="662" t="s">
        <v>3041</v>
      </c>
      <c r="K749" s="662" t="s">
        <v>3042</v>
      </c>
      <c r="L749" s="663">
        <v>177.82</v>
      </c>
      <c r="M749" s="663">
        <v>533.46</v>
      </c>
      <c r="N749" s="662">
        <v>3</v>
      </c>
      <c r="O749" s="745">
        <v>0.5</v>
      </c>
      <c r="P749" s="663">
        <v>533.46</v>
      </c>
      <c r="Q749" s="678">
        <v>1</v>
      </c>
      <c r="R749" s="662">
        <v>3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7</v>
      </c>
      <c r="B750" s="662" t="s">
        <v>2285</v>
      </c>
      <c r="C750" s="662" t="s">
        <v>2533</v>
      </c>
      <c r="D750" s="743" t="s">
        <v>3735</v>
      </c>
      <c r="E750" s="744" t="s">
        <v>2556</v>
      </c>
      <c r="F750" s="662" t="s">
        <v>2529</v>
      </c>
      <c r="G750" s="662" t="s">
        <v>3039</v>
      </c>
      <c r="H750" s="662" t="s">
        <v>523</v>
      </c>
      <c r="I750" s="662" t="s">
        <v>3040</v>
      </c>
      <c r="J750" s="662" t="s">
        <v>3041</v>
      </c>
      <c r="K750" s="662" t="s">
        <v>3042</v>
      </c>
      <c r="L750" s="663">
        <v>161.06</v>
      </c>
      <c r="M750" s="663">
        <v>966.36</v>
      </c>
      <c r="N750" s="662">
        <v>6</v>
      </c>
      <c r="O750" s="745">
        <v>0.5</v>
      </c>
      <c r="P750" s="663">
        <v>966.36</v>
      </c>
      <c r="Q750" s="678">
        <v>1</v>
      </c>
      <c r="R750" s="662">
        <v>6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7</v>
      </c>
      <c r="B751" s="662" t="s">
        <v>2285</v>
      </c>
      <c r="C751" s="662" t="s">
        <v>2533</v>
      </c>
      <c r="D751" s="743" t="s">
        <v>3735</v>
      </c>
      <c r="E751" s="744" t="s">
        <v>2556</v>
      </c>
      <c r="F751" s="662" t="s">
        <v>2529</v>
      </c>
      <c r="G751" s="662" t="s">
        <v>3039</v>
      </c>
      <c r="H751" s="662" t="s">
        <v>523</v>
      </c>
      <c r="I751" s="662" t="s">
        <v>3639</v>
      </c>
      <c r="J751" s="662" t="s">
        <v>3640</v>
      </c>
      <c r="K751" s="662" t="s">
        <v>3042</v>
      </c>
      <c r="L751" s="663">
        <v>0</v>
      </c>
      <c r="M751" s="663">
        <v>0</v>
      </c>
      <c r="N751" s="662">
        <v>1</v>
      </c>
      <c r="O751" s="745">
        <v>0.5</v>
      </c>
      <c r="P751" s="663">
        <v>0</v>
      </c>
      <c r="Q751" s="678"/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7</v>
      </c>
      <c r="B752" s="662" t="s">
        <v>2285</v>
      </c>
      <c r="C752" s="662" t="s">
        <v>2533</v>
      </c>
      <c r="D752" s="743" t="s">
        <v>3735</v>
      </c>
      <c r="E752" s="744" t="s">
        <v>2556</v>
      </c>
      <c r="F752" s="662" t="s">
        <v>2529</v>
      </c>
      <c r="G752" s="662" t="s">
        <v>3039</v>
      </c>
      <c r="H752" s="662" t="s">
        <v>523</v>
      </c>
      <c r="I752" s="662" t="s">
        <v>3641</v>
      </c>
      <c r="J752" s="662" t="s">
        <v>3041</v>
      </c>
      <c r="K752" s="662" t="s">
        <v>3642</v>
      </c>
      <c r="L752" s="663">
        <v>533.42999999999995</v>
      </c>
      <c r="M752" s="663">
        <v>1066.8599999999999</v>
      </c>
      <c r="N752" s="662">
        <v>2</v>
      </c>
      <c r="O752" s="745">
        <v>0.5</v>
      </c>
      <c r="P752" s="663">
        <v>1066.8599999999999</v>
      </c>
      <c r="Q752" s="678">
        <v>1</v>
      </c>
      <c r="R752" s="662">
        <v>2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7</v>
      </c>
      <c r="B753" s="662" t="s">
        <v>2285</v>
      </c>
      <c r="C753" s="662" t="s">
        <v>2533</v>
      </c>
      <c r="D753" s="743" t="s">
        <v>3735</v>
      </c>
      <c r="E753" s="744" t="s">
        <v>2556</v>
      </c>
      <c r="F753" s="662" t="s">
        <v>2529</v>
      </c>
      <c r="G753" s="662" t="s">
        <v>2678</v>
      </c>
      <c r="H753" s="662" t="s">
        <v>523</v>
      </c>
      <c r="I753" s="662" t="s">
        <v>3643</v>
      </c>
      <c r="J753" s="662" t="s">
        <v>3644</v>
      </c>
      <c r="K753" s="662" t="s">
        <v>2680</v>
      </c>
      <c r="L753" s="663">
        <v>0</v>
      </c>
      <c r="M753" s="663">
        <v>0</v>
      </c>
      <c r="N753" s="662">
        <v>1</v>
      </c>
      <c r="O753" s="745">
        <v>0.5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7</v>
      </c>
      <c r="B754" s="662" t="s">
        <v>2285</v>
      </c>
      <c r="C754" s="662" t="s">
        <v>2533</v>
      </c>
      <c r="D754" s="743" t="s">
        <v>3735</v>
      </c>
      <c r="E754" s="744" t="s">
        <v>2556</v>
      </c>
      <c r="F754" s="662" t="s">
        <v>2529</v>
      </c>
      <c r="G754" s="662" t="s">
        <v>2678</v>
      </c>
      <c r="H754" s="662" t="s">
        <v>523</v>
      </c>
      <c r="I754" s="662" t="s">
        <v>2679</v>
      </c>
      <c r="J754" s="662" t="s">
        <v>1510</v>
      </c>
      <c r="K754" s="662" t="s">
        <v>2680</v>
      </c>
      <c r="L754" s="663">
        <v>0</v>
      </c>
      <c r="M754" s="663">
        <v>0</v>
      </c>
      <c r="N754" s="662">
        <v>2</v>
      </c>
      <c r="O754" s="745">
        <v>1</v>
      </c>
      <c r="P754" s="663">
        <v>0</v>
      </c>
      <c r="Q754" s="678"/>
      <c r="R754" s="662">
        <v>2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7</v>
      </c>
      <c r="B755" s="662" t="s">
        <v>2285</v>
      </c>
      <c r="C755" s="662" t="s">
        <v>2533</v>
      </c>
      <c r="D755" s="743" t="s">
        <v>3735</v>
      </c>
      <c r="E755" s="744" t="s">
        <v>2556</v>
      </c>
      <c r="F755" s="662" t="s">
        <v>2529</v>
      </c>
      <c r="G755" s="662" t="s">
        <v>2678</v>
      </c>
      <c r="H755" s="662" t="s">
        <v>523</v>
      </c>
      <c r="I755" s="662" t="s">
        <v>1509</v>
      </c>
      <c r="J755" s="662" t="s">
        <v>1510</v>
      </c>
      <c r="K755" s="662" t="s">
        <v>1511</v>
      </c>
      <c r="L755" s="663">
        <v>0</v>
      </c>
      <c r="M755" s="663">
        <v>0</v>
      </c>
      <c r="N755" s="662">
        <v>1</v>
      </c>
      <c r="O755" s="745">
        <v>0.5</v>
      </c>
      <c r="P755" s="663"/>
      <c r="Q755" s="678"/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7</v>
      </c>
      <c r="B756" s="662" t="s">
        <v>2285</v>
      </c>
      <c r="C756" s="662" t="s">
        <v>2533</v>
      </c>
      <c r="D756" s="743" t="s">
        <v>3735</v>
      </c>
      <c r="E756" s="744" t="s">
        <v>2558</v>
      </c>
      <c r="F756" s="662" t="s">
        <v>2529</v>
      </c>
      <c r="G756" s="662" t="s">
        <v>2724</v>
      </c>
      <c r="H756" s="662" t="s">
        <v>602</v>
      </c>
      <c r="I756" s="662" t="s">
        <v>3645</v>
      </c>
      <c r="J756" s="662" t="s">
        <v>3646</v>
      </c>
      <c r="K756" s="662" t="s">
        <v>3647</v>
      </c>
      <c r="L756" s="663">
        <v>31.32</v>
      </c>
      <c r="M756" s="663">
        <v>62.64</v>
      </c>
      <c r="N756" s="662">
        <v>2</v>
      </c>
      <c r="O756" s="745">
        <v>1</v>
      </c>
      <c r="P756" s="663">
        <v>62.64</v>
      </c>
      <c r="Q756" s="678">
        <v>1</v>
      </c>
      <c r="R756" s="662">
        <v>2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7</v>
      </c>
      <c r="B757" s="662" t="s">
        <v>2285</v>
      </c>
      <c r="C757" s="662" t="s">
        <v>2533</v>
      </c>
      <c r="D757" s="743" t="s">
        <v>3735</v>
      </c>
      <c r="E757" s="744" t="s">
        <v>2562</v>
      </c>
      <c r="F757" s="662" t="s">
        <v>2529</v>
      </c>
      <c r="G757" s="662" t="s">
        <v>2579</v>
      </c>
      <c r="H757" s="662" t="s">
        <v>523</v>
      </c>
      <c r="I757" s="662" t="s">
        <v>3648</v>
      </c>
      <c r="J757" s="662" t="s">
        <v>2581</v>
      </c>
      <c r="K757" s="662" t="s">
        <v>3285</v>
      </c>
      <c r="L757" s="663">
        <v>0</v>
      </c>
      <c r="M757" s="663">
        <v>0</v>
      </c>
      <c r="N757" s="662">
        <v>1</v>
      </c>
      <c r="O757" s="745">
        <v>0.5</v>
      </c>
      <c r="P757" s="663">
        <v>0</v>
      </c>
      <c r="Q757" s="678"/>
      <c r="R757" s="662">
        <v>1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7</v>
      </c>
      <c r="B758" s="662" t="s">
        <v>2285</v>
      </c>
      <c r="C758" s="662" t="s">
        <v>2533</v>
      </c>
      <c r="D758" s="743" t="s">
        <v>3735</v>
      </c>
      <c r="E758" s="744" t="s">
        <v>2562</v>
      </c>
      <c r="F758" s="662" t="s">
        <v>2529</v>
      </c>
      <c r="G758" s="662" t="s">
        <v>2717</v>
      </c>
      <c r="H758" s="662" t="s">
        <v>602</v>
      </c>
      <c r="I758" s="662" t="s">
        <v>3649</v>
      </c>
      <c r="J758" s="662" t="s">
        <v>2719</v>
      </c>
      <c r="K758" s="662" t="s">
        <v>3650</v>
      </c>
      <c r="L758" s="663">
        <v>543.36</v>
      </c>
      <c r="M758" s="663">
        <v>543.36</v>
      </c>
      <c r="N758" s="662">
        <v>1</v>
      </c>
      <c r="O758" s="745">
        <v>0.5</v>
      </c>
      <c r="P758" s="663">
        <v>543.36</v>
      </c>
      <c r="Q758" s="678">
        <v>1</v>
      </c>
      <c r="R758" s="662">
        <v>1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7</v>
      </c>
      <c r="B759" s="662" t="s">
        <v>2285</v>
      </c>
      <c r="C759" s="662" t="s">
        <v>2533</v>
      </c>
      <c r="D759" s="743" t="s">
        <v>3735</v>
      </c>
      <c r="E759" s="744" t="s">
        <v>2566</v>
      </c>
      <c r="F759" s="662" t="s">
        <v>2529</v>
      </c>
      <c r="G759" s="662" t="s">
        <v>2909</v>
      </c>
      <c r="H759" s="662" t="s">
        <v>523</v>
      </c>
      <c r="I759" s="662" t="s">
        <v>3047</v>
      </c>
      <c r="J759" s="662" t="s">
        <v>2911</v>
      </c>
      <c r="K759" s="662" t="s">
        <v>3048</v>
      </c>
      <c r="L759" s="663">
        <v>24.35</v>
      </c>
      <c r="M759" s="663">
        <v>48.7</v>
      </c>
      <c r="N759" s="662">
        <v>2</v>
      </c>
      <c r="O759" s="745">
        <v>1.5</v>
      </c>
      <c r="P759" s="663">
        <v>48.7</v>
      </c>
      <c r="Q759" s="678">
        <v>1</v>
      </c>
      <c r="R759" s="662">
        <v>2</v>
      </c>
      <c r="S759" s="678">
        <v>1</v>
      </c>
      <c r="T759" s="745">
        <v>1.5</v>
      </c>
      <c r="U759" s="701">
        <v>1</v>
      </c>
    </row>
    <row r="760" spans="1:21" ht="14.4" customHeight="1" x14ac:dyDescent="0.3">
      <c r="A760" s="661">
        <v>7</v>
      </c>
      <c r="B760" s="662" t="s">
        <v>2285</v>
      </c>
      <c r="C760" s="662" t="s">
        <v>2533</v>
      </c>
      <c r="D760" s="743" t="s">
        <v>3735</v>
      </c>
      <c r="E760" s="744" t="s">
        <v>2566</v>
      </c>
      <c r="F760" s="662" t="s">
        <v>2529</v>
      </c>
      <c r="G760" s="662" t="s">
        <v>2909</v>
      </c>
      <c r="H760" s="662" t="s">
        <v>523</v>
      </c>
      <c r="I760" s="662" t="s">
        <v>2910</v>
      </c>
      <c r="J760" s="662" t="s">
        <v>2911</v>
      </c>
      <c r="K760" s="662" t="s">
        <v>2912</v>
      </c>
      <c r="L760" s="663">
        <v>73.069999999999993</v>
      </c>
      <c r="M760" s="663">
        <v>292.27999999999997</v>
      </c>
      <c r="N760" s="662">
        <v>4</v>
      </c>
      <c r="O760" s="745">
        <v>1.5</v>
      </c>
      <c r="P760" s="663">
        <v>292.27999999999997</v>
      </c>
      <c r="Q760" s="678">
        <v>1</v>
      </c>
      <c r="R760" s="662">
        <v>4</v>
      </c>
      <c r="S760" s="678">
        <v>1</v>
      </c>
      <c r="T760" s="745">
        <v>1.5</v>
      </c>
      <c r="U760" s="701">
        <v>1</v>
      </c>
    </row>
    <row r="761" spans="1:21" ht="14.4" customHeight="1" x14ac:dyDescent="0.3">
      <c r="A761" s="661">
        <v>7</v>
      </c>
      <c r="B761" s="662" t="s">
        <v>2285</v>
      </c>
      <c r="C761" s="662" t="s">
        <v>2533</v>
      </c>
      <c r="D761" s="743" t="s">
        <v>3735</v>
      </c>
      <c r="E761" s="744" t="s">
        <v>2566</v>
      </c>
      <c r="F761" s="662" t="s">
        <v>2529</v>
      </c>
      <c r="G761" s="662" t="s">
        <v>2909</v>
      </c>
      <c r="H761" s="662" t="s">
        <v>523</v>
      </c>
      <c r="I761" s="662" t="s">
        <v>3049</v>
      </c>
      <c r="J761" s="662" t="s">
        <v>3050</v>
      </c>
      <c r="K761" s="662" t="s">
        <v>3051</v>
      </c>
      <c r="L761" s="663">
        <v>0</v>
      </c>
      <c r="M761" s="663">
        <v>0</v>
      </c>
      <c r="N761" s="662">
        <v>2</v>
      </c>
      <c r="O761" s="745">
        <v>0.5</v>
      </c>
      <c r="P761" s="663"/>
      <c r="Q761" s="678"/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7</v>
      </c>
      <c r="B762" s="662" t="s">
        <v>2285</v>
      </c>
      <c r="C762" s="662" t="s">
        <v>2533</v>
      </c>
      <c r="D762" s="743" t="s">
        <v>3735</v>
      </c>
      <c r="E762" s="744" t="s">
        <v>2566</v>
      </c>
      <c r="F762" s="662" t="s">
        <v>2529</v>
      </c>
      <c r="G762" s="662" t="s">
        <v>2913</v>
      </c>
      <c r="H762" s="662" t="s">
        <v>523</v>
      </c>
      <c r="I762" s="662" t="s">
        <v>3651</v>
      </c>
      <c r="J762" s="662" t="s">
        <v>3652</v>
      </c>
      <c r="K762" s="662" t="s">
        <v>3653</v>
      </c>
      <c r="L762" s="663">
        <v>62.69</v>
      </c>
      <c r="M762" s="663">
        <v>62.69</v>
      </c>
      <c r="N762" s="662">
        <v>1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7</v>
      </c>
      <c r="B763" s="662" t="s">
        <v>2285</v>
      </c>
      <c r="C763" s="662" t="s">
        <v>2533</v>
      </c>
      <c r="D763" s="743" t="s">
        <v>3735</v>
      </c>
      <c r="E763" s="744" t="s">
        <v>2566</v>
      </c>
      <c r="F763" s="662" t="s">
        <v>2529</v>
      </c>
      <c r="G763" s="662" t="s">
        <v>2913</v>
      </c>
      <c r="H763" s="662" t="s">
        <v>602</v>
      </c>
      <c r="I763" s="662" t="s">
        <v>3516</v>
      </c>
      <c r="J763" s="662" t="s">
        <v>3517</v>
      </c>
      <c r="K763" s="662" t="s">
        <v>3518</v>
      </c>
      <c r="L763" s="663">
        <v>9.4</v>
      </c>
      <c r="M763" s="663">
        <v>18.8</v>
      </c>
      <c r="N763" s="662">
        <v>2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7</v>
      </c>
      <c r="B764" s="662" t="s">
        <v>2285</v>
      </c>
      <c r="C764" s="662" t="s">
        <v>2533</v>
      </c>
      <c r="D764" s="743" t="s">
        <v>3735</v>
      </c>
      <c r="E764" s="744" t="s">
        <v>2566</v>
      </c>
      <c r="F764" s="662" t="s">
        <v>2529</v>
      </c>
      <c r="G764" s="662" t="s">
        <v>3194</v>
      </c>
      <c r="H764" s="662" t="s">
        <v>523</v>
      </c>
      <c r="I764" s="662" t="s">
        <v>3195</v>
      </c>
      <c r="J764" s="662" t="s">
        <v>3196</v>
      </c>
      <c r="K764" s="662" t="s">
        <v>3197</v>
      </c>
      <c r="L764" s="663">
        <v>51.43</v>
      </c>
      <c r="M764" s="663">
        <v>2417.2099999999996</v>
      </c>
      <c r="N764" s="662">
        <v>47</v>
      </c>
      <c r="O764" s="745">
        <v>19</v>
      </c>
      <c r="P764" s="663">
        <v>1800.0499999999995</v>
      </c>
      <c r="Q764" s="678">
        <v>0.74468085106382975</v>
      </c>
      <c r="R764" s="662">
        <v>35</v>
      </c>
      <c r="S764" s="678">
        <v>0.74468085106382975</v>
      </c>
      <c r="T764" s="745">
        <v>13.5</v>
      </c>
      <c r="U764" s="701">
        <v>0.71052631578947367</v>
      </c>
    </row>
    <row r="765" spans="1:21" ht="14.4" customHeight="1" x14ac:dyDescent="0.3">
      <c r="A765" s="661">
        <v>7</v>
      </c>
      <c r="B765" s="662" t="s">
        <v>2285</v>
      </c>
      <c r="C765" s="662" t="s">
        <v>2533</v>
      </c>
      <c r="D765" s="743" t="s">
        <v>3735</v>
      </c>
      <c r="E765" s="744" t="s">
        <v>2566</v>
      </c>
      <c r="F765" s="662" t="s">
        <v>2529</v>
      </c>
      <c r="G765" s="662" t="s">
        <v>3520</v>
      </c>
      <c r="H765" s="662" t="s">
        <v>523</v>
      </c>
      <c r="I765" s="662" t="s">
        <v>3654</v>
      </c>
      <c r="J765" s="662" t="s">
        <v>3522</v>
      </c>
      <c r="K765" s="662" t="s">
        <v>3655</v>
      </c>
      <c r="L765" s="663">
        <v>0</v>
      </c>
      <c r="M765" s="663">
        <v>0</v>
      </c>
      <c r="N765" s="662">
        <v>3</v>
      </c>
      <c r="O765" s="745">
        <v>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7</v>
      </c>
      <c r="B766" s="662" t="s">
        <v>2285</v>
      </c>
      <c r="C766" s="662" t="s">
        <v>2533</v>
      </c>
      <c r="D766" s="743" t="s">
        <v>3735</v>
      </c>
      <c r="E766" s="744" t="s">
        <v>2566</v>
      </c>
      <c r="F766" s="662" t="s">
        <v>2529</v>
      </c>
      <c r="G766" s="662" t="s">
        <v>3520</v>
      </c>
      <c r="H766" s="662" t="s">
        <v>523</v>
      </c>
      <c r="I766" s="662" t="s">
        <v>3521</v>
      </c>
      <c r="J766" s="662" t="s">
        <v>3522</v>
      </c>
      <c r="K766" s="662" t="s">
        <v>3523</v>
      </c>
      <c r="L766" s="663">
        <v>0</v>
      </c>
      <c r="M766" s="663">
        <v>0</v>
      </c>
      <c r="N766" s="662">
        <v>1</v>
      </c>
      <c r="O766" s="745">
        <v>1</v>
      </c>
      <c r="P766" s="663">
        <v>0</v>
      </c>
      <c r="Q766" s="678"/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7</v>
      </c>
      <c r="B767" s="662" t="s">
        <v>2285</v>
      </c>
      <c r="C767" s="662" t="s">
        <v>2533</v>
      </c>
      <c r="D767" s="743" t="s">
        <v>3735</v>
      </c>
      <c r="E767" s="744" t="s">
        <v>2566</v>
      </c>
      <c r="F767" s="662" t="s">
        <v>2529</v>
      </c>
      <c r="G767" s="662" t="s">
        <v>2707</v>
      </c>
      <c r="H767" s="662" t="s">
        <v>523</v>
      </c>
      <c r="I767" s="662" t="s">
        <v>3423</v>
      </c>
      <c r="J767" s="662" t="s">
        <v>847</v>
      </c>
      <c r="K767" s="662" t="s">
        <v>848</v>
      </c>
      <c r="L767" s="663">
        <v>0</v>
      </c>
      <c r="M767" s="663">
        <v>0</v>
      </c>
      <c r="N767" s="662">
        <v>5</v>
      </c>
      <c r="O767" s="745">
        <v>0.5</v>
      </c>
      <c r="P767" s="663">
        <v>0</v>
      </c>
      <c r="Q767" s="678"/>
      <c r="R767" s="662">
        <v>5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7</v>
      </c>
      <c r="B768" s="662" t="s">
        <v>2285</v>
      </c>
      <c r="C768" s="662" t="s">
        <v>2533</v>
      </c>
      <c r="D768" s="743" t="s">
        <v>3735</v>
      </c>
      <c r="E768" s="744" t="s">
        <v>2566</v>
      </c>
      <c r="F768" s="662" t="s">
        <v>2529</v>
      </c>
      <c r="G768" s="662" t="s">
        <v>3011</v>
      </c>
      <c r="H768" s="662" t="s">
        <v>602</v>
      </c>
      <c r="I768" s="662" t="s">
        <v>3052</v>
      </c>
      <c r="J768" s="662" t="s">
        <v>3053</v>
      </c>
      <c r="K768" s="662" t="s">
        <v>3014</v>
      </c>
      <c r="L768" s="663">
        <v>754.04</v>
      </c>
      <c r="M768" s="663">
        <v>7540.4</v>
      </c>
      <c r="N768" s="662">
        <v>10</v>
      </c>
      <c r="O768" s="745">
        <v>2</v>
      </c>
      <c r="P768" s="663">
        <v>4524.24</v>
      </c>
      <c r="Q768" s="678">
        <v>0.6</v>
      </c>
      <c r="R768" s="662">
        <v>6</v>
      </c>
      <c r="S768" s="678">
        <v>0.6</v>
      </c>
      <c r="T768" s="745">
        <v>1</v>
      </c>
      <c r="U768" s="701">
        <v>0.5</v>
      </c>
    </row>
    <row r="769" spans="1:21" ht="14.4" customHeight="1" x14ac:dyDescent="0.3">
      <c r="A769" s="661">
        <v>7</v>
      </c>
      <c r="B769" s="662" t="s">
        <v>2285</v>
      </c>
      <c r="C769" s="662" t="s">
        <v>2533</v>
      </c>
      <c r="D769" s="743" t="s">
        <v>3735</v>
      </c>
      <c r="E769" s="744" t="s">
        <v>2566</v>
      </c>
      <c r="F769" s="662" t="s">
        <v>2529</v>
      </c>
      <c r="G769" s="662" t="s">
        <v>3011</v>
      </c>
      <c r="H769" s="662" t="s">
        <v>602</v>
      </c>
      <c r="I769" s="662" t="s">
        <v>3201</v>
      </c>
      <c r="J769" s="662" t="s">
        <v>3202</v>
      </c>
      <c r="K769" s="662" t="s">
        <v>3014</v>
      </c>
      <c r="L769" s="663">
        <v>1131.06</v>
      </c>
      <c r="M769" s="663">
        <v>6786.36</v>
      </c>
      <c r="N769" s="662">
        <v>6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7</v>
      </c>
      <c r="B770" s="662" t="s">
        <v>2285</v>
      </c>
      <c r="C770" s="662" t="s">
        <v>2533</v>
      </c>
      <c r="D770" s="743" t="s">
        <v>3735</v>
      </c>
      <c r="E770" s="744" t="s">
        <v>2566</v>
      </c>
      <c r="F770" s="662" t="s">
        <v>2529</v>
      </c>
      <c r="G770" s="662" t="s">
        <v>3011</v>
      </c>
      <c r="H770" s="662" t="s">
        <v>602</v>
      </c>
      <c r="I770" s="662" t="s">
        <v>3012</v>
      </c>
      <c r="J770" s="662" t="s">
        <v>3013</v>
      </c>
      <c r="K770" s="662" t="s">
        <v>3014</v>
      </c>
      <c r="L770" s="663">
        <v>1508.08</v>
      </c>
      <c r="M770" s="663">
        <v>22621.199999999997</v>
      </c>
      <c r="N770" s="662">
        <v>15</v>
      </c>
      <c r="O770" s="745">
        <v>3</v>
      </c>
      <c r="P770" s="663">
        <v>22621.199999999997</v>
      </c>
      <c r="Q770" s="678">
        <v>1</v>
      </c>
      <c r="R770" s="662">
        <v>15</v>
      </c>
      <c r="S770" s="678">
        <v>1</v>
      </c>
      <c r="T770" s="745">
        <v>3</v>
      </c>
      <c r="U770" s="701">
        <v>1</v>
      </c>
    </row>
    <row r="771" spans="1:21" ht="14.4" customHeight="1" x14ac:dyDescent="0.3">
      <c r="A771" s="661">
        <v>7</v>
      </c>
      <c r="B771" s="662" t="s">
        <v>2285</v>
      </c>
      <c r="C771" s="662" t="s">
        <v>2533</v>
      </c>
      <c r="D771" s="743" t="s">
        <v>3735</v>
      </c>
      <c r="E771" s="744" t="s">
        <v>2566</v>
      </c>
      <c r="F771" s="662" t="s">
        <v>2529</v>
      </c>
      <c r="G771" s="662" t="s">
        <v>3011</v>
      </c>
      <c r="H771" s="662" t="s">
        <v>523</v>
      </c>
      <c r="I771" s="662" t="s">
        <v>3280</v>
      </c>
      <c r="J771" s="662" t="s">
        <v>3281</v>
      </c>
      <c r="K771" s="662" t="s">
        <v>3282</v>
      </c>
      <c r="L771" s="663">
        <v>1292.6500000000001</v>
      </c>
      <c r="M771" s="663">
        <v>15511.800000000001</v>
      </c>
      <c r="N771" s="662">
        <v>12</v>
      </c>
      <c r="O771" s="745">
        <v>2</v>
      </c>
      <c r="P771" s="663">
        <v>7755.9000000000005</v>
      </c>
      <c r="Q771" s="678">
        <v>0.5</v>
      </c>
      <c r="R771" s="662">
        <v>6</v>
      </c>
      <c r="S771" s="678">
        <v>0.5</v>
      </c>
      <c r="T771" s="745">
        <v>1</v>
      </c>
      <c r="U771" s="701">
        <v>0.5</v>
      </c>
    </row>
    <row r="772" spans="1:21" ht="14.4" customHeight="1" x14ac:dyDescent="0.3">
      <c r="A772" s="661">
        <v>7</v>
      </c>
      <c r="B772" s="662" t="s">
        <v>2285</v>
      </c>
      <c r="C772" s="662" t="s">
        <v>2533</v>
      </c>
      <c r="D772" s="743" t="s">
        <v>3735</v>
      </c>
      <c r="E772" s="744" t="s">
        <v>2566</v>
      </c>
      <c r="F772" s="662" t="s">
        <v>2529</v>
      </c>
      <c r="G772" s="662" t="s">
        <v>3011</v>
      </c>
      <c r="H772" s="662" t="s">
        <v>523</v>
      </c>
      <c r="I772" s="662" t="s">
        <v>3015</v>
      </c>
      <c r="J772" s="662" t="s">
        <v>3016</v>
      </c>
      <c r="K772" s="662" t="s">
        <v>3017</v>
      </c>
      <c r="L772" s="663">
        <v>646.32000000000005</v>
      </c>
      <c r="M772" s="663">
        <v>7109.52</v>
      </c>
      <c r="N772" s="662">
        <v>11</v>
      </c>
      <c r="O772" s="745">
        <v>2</v>
      </c>
      <c r="P772" s="663">
        <v>7109.52</v>
      </c>
      <c r="Q772" s="678">
        <v>1</v>
      </c>
      <c r="R772" s="662">
        <v>11</v>
      </c>
      <c r="S772" s="678">
        <v>1</v>
      </c>
      <c r="T772" s="745">
        <v>2</v>
      </c>
      <c r="U772" s="701">
        <v>1</v>
      </c>
    </row>
    <row r="773" spans="1:21" ht="14.4" customHeight="1" x14ac:dyDescent="0.3">
      <c r="A773" s="661">
        <v>7</v>
      </c>
      <c r="B773" s="662" t="s">
        <v>2285</v>
      </c>
      <c r="C773" s="662" t="s">
        <v>2533</v>
      </c>
      <c r="D773" s="743" t="s">
        <v>3735</v>
      </c>
      <c r="E773" s="744" t="s">
        <v>2566</v>
      </c>
      <c r="F773" s="662" t="s">
        <v>2529</v>
      </c>
      <c r="G773" s="662" t="s">
        <v>2606</v>
      </c>
      <c r="H773" s="662" t="s">
        <v>602</v>
      </c>
      <c r="I773" s="662" t="s">
        <v>3527</v>
      </c>
      <c r="J773" s="662" t="s">
        <v>2732</v>
      </c>
      <c r="K773" s="662" t="s">
        <v>901</v>
      </c>
      <c r="L773" s="663">
        <v>132</v>
      </c>
      <c r="M773" s="663">
        <v>396</v>
      </c>
      <c r="N773" s="662">
        <v>3</v>
      </c>
      <c r="O773" s="745">
        <v>0.5</v>
      </c>
      <c r="P773" s="663">
        <v>396</v>
      </c>
      <c r="Q773" s="678">
        <v>1</v>
      </c>
      <c r="R773" s="662">
        <v>3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7</v>
      </c>
      <c r="B774" s="662" t="s">
        <v>2285</v>
      </c>
      <c r="C774" s="662" t="s">
        <v>2533</v>
      </c>
      <c r="D774" s="743" t="s">
        <v>3735</v>
      </c>
      <c r="E774" s="744" t="s">
        <v>2566</v>
      </c>
      <c r="F774" s="662" t="s">
        <v>2529</v>
      </c>
      <c r="G774" s="662" t="s">
        <v>2606</v>
      </c>
      <c r="H774" s="662" t="s">
        <v>602</v>
      </c>
      <c r="I774" s="662" t="s">
        <v>3054</v>
      </c>
      <c r="J774" s="662" t="s">
        <v>3055</v>
      </c>
      <c r="K774" s="662" t="s">
        <v>1689</v>
      </c>
      <c r="L774" s="663">
        <v>65.989999999999995</v>
      </c>
      <c r="M774" s="663">
        <v>857.86999999999989</v>
      </c>
      <c r="N774" s="662">
        <v>13</v>
      </c>
      <c r="O774" s="745">
        <v>2.5</v>
      </c>
      <c r="P774" s="663">
        <v>395.93999999999994</v>
      </c>
      <c r="Q774" s="678">
        <v>0.46153846153846151</v>
      </c>
      <c r="R774" s="662">
        <v>6</v>
      </c>
      <c r="S774" s="678">
        <v>0.46153846153846156</v>
      </c>
      <c r="T774" s="745">
        <v>1</v>
      </c>
      <c r="U774" s="701">
        <v>0.4</v>
      </c>
    </row>
    <row r="775" spans="1:21" ht="14.4" customHeight="1" x14ac:dyDescent="0.3">
      <c r="A775" s="661">
        <v>7</v>
      </c>
      <c r="B775" s="662" t="s">
        <v>2285</v>
      </c>
      <c r="C775" s="662" t="s">
        <v>2533</v>
      </c>
      <c r="D775" s="743" t="s">
        <v>3735</v>
      </c>
      <c r="E775" s="744" t="s">
        <v>2566</v>
      </c>
      <c r="F775" s="662" t="s">
        <v>2529</v>
      </c>
      <c r="G775" s="662" t="s">
        <v>2606</v>
      </c>
      <c r="H775" s="662" t="s">
        <v>602</v>
      </c>
      <c r="I775" s="662" t="s">
        <v>3054</v>
      </c>
      <c r="J775" s="662" t="s">
        <v>3055</v>
      </c>
      <c r="K775" s="662" t="s">
        <v>1689</v>
      </c>
      <c r="L775" s="663">
        <v>42.57</v>
      </c>
      <c r="M775" s="663">
        <v>127.71000000000001</v>
      </c>
      <c r="N775" s="662">
        <v>3</v>
      </c>
      <c r="O775" s="745">
        <v>0.5</v>
      </c>
      <c r="P775" s="663">
        <v>127.71000000000001</v>
      </c>
      <c r="Q775" s="678">
        <v>1</v>
      </c>
      <c r="R775" s="662">
        <v>3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7</v>
      </c>
      <c r="B776" s="662" t="s">
        <v>2285</v>
      </c>
      <c r="C776" s="662" t="s">
        <v>2533</v>
      </c>
      <c r="D776" s="743" t="s">
        <v>3735</v>
      </c>
      <c r="E776" s="744" t="s">
        <v>2566</v>
      </c>
      <c r="F776" s="662" t="s">
        <v>2529</v>
      </c>
      <c r="G776" s="662" t="s">
        <v>2970</v>
      </c>
      <c r="H776" s="662" t="s">
        <v>602</v>
      </c>
      <c r="I776" s="662" t="s">
        <v>3283</v>
      </c>
      <c r="J776" s="662" t="s">
        <v>3284</v>
      </c>
      <c r="K776" s="662" t="s">
        <v>3285</v>
      </c>
      <c r="L776" s="663">
        <v>207.45</v>
      </c>
      <c r="M776" s="663">
        <v>207.45</v>
      </c>
      <c r="N776" s="662">
        <v>1</v>
      </c>
      <c r="O776" s="745">
        <v>0.5</v>
      </c>
      <c r="P776" s="663">
        <v>207.45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7</v>
      </c>
      <c r="B777" s="662" t="s">
        <v>2285</v>
      </c>
      <c r="C777" s="662" t="s">
        <v>2533</v>
      </c>
      <c r="D777" s="743" t="s">
        <v>3735</v>
      </c>
      <c r="E777" s="744" t="s">
        <v>2566</v>
      </c>
      <c r="F777" s="662" t="s">
        <v>2529</v>
      </c>
      <c r="G777" s="662" t="s">
        <v>3204</v>
      </c>
      <c r="H777" s="662" t="s">
        <v>523</v>
      </c>
      <c r="I777" s="662" t="s">
        <v>3656</v>
      </c>
      <c r="J777" s="662" t="s">
        <v>1505</v>
      </c>
      <c r="K777" s="662" t="s">
        <v>1506</v>
      </c>
      <c r="L777" s="663">
        <v>0</v>
      </c>
      <c r="M777" s="663">
        <v>0</v>
      </c>
      <c r="N777" s="662">
        <v>1</v>
      </c>
      <c r="O777" s="745">
        <v>0.5</v>
      </c>
      <c r="P777" s="663">
        <v>0</v>
      </c>
      <c r="Q777" s="678"/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7</v>
      </c>
      <c r="B778" s="662" t="s">
        <v>2285</v>
      </c>
      <c r="C778" s="662" t="s">
        <v>2533</v>
      </c>
      <c r="D778" s="743" t="s">
        <v>3735</v>
      </c>
      <c r="E778" s="744" t="s">
        <v>2566</v>
      </c>
      <c r="F778" s="662" t="s">
        <v>2529</v>
      </c>
      <c r="G778" s="662" t="s">
        <v>2610</v>
      </c>
      <c r="H778" s="662" t="s">
        <v>523</v>
      </c>
      <c r="I778" s="662" t="s">
        <v>2611</v>
      </c>
      <c r="J778" s="662" t="s">
        <v>2612</v>
      </c>
      <c r="K778" s="662" t="s">
        <v>2613</v>
      </c>
      <c r="L778" s="663">
        <v>24.68</v>
      </c>
      <c r="M778" s="663">
        <v>345.52</v>
      </c>
      <c r="N778" s="662">
        <v>14</v>
      </c>
      <c r="O778" s="745">
        <v>4.5</v>
      </c>
      <c r="P778" s="663">
        <v>74.039999999999992</v>
      </c>
      <c r="Q778" s="678">
        <v>0.21428571428571427</v>
      </c>
      <c r="R778" s="662">
        <v>3</v>
      </c>
      <c r="S778" s="678">
        <v>0.21428571428571427</v>
      </c>
      <c r="T778" s="745">
        <v>2</v>
      </c>
      <c r="U778" s="701">
        <v>0.44444444444444442</v>
      </c>
    </row>
    <row r="779" spans="1:21" ht="14.4" customHeight="1" x14ac:dyDescent="0.3">
      <c r="A779" s="661">
        <v>7</v>
      </c>
      <c r="B779" s="662" t="s">
        <v>2285</v>
      </c>
      <c r="C779" s="662" t="s">
        <v>2533</v>
      </c>
      <c r="D779" s="743" t="s">
        <v>3735</v>
      </c>
      <c r="E779" s="744" t="s">
        <v>2566</v>
      </c>
      <c r="F779" s="662" t="s">
        <v>2529</v>
      </c>
      <c r="G779" s="662" t="s">
        <v>2610</v>
      </c>
      <c r="H779" s="662" t="s">
        <v>523</v>
      </c>
      <c r="I779" s="662" t="s">
        <v>3206</v>
      </c>
      <c r="J779" s="662" t="s">
        <v>3207</v>
      </c>
      <c r="K779" s="662" t="s">
        <v>3208</v>
      </c>
      <c r="L779" s="663">
        <v>74.06</v>
      </c>
      <c r="M779" s="663">
        <v>2666.16</v>
      </c>
      <c r="N779" s="662">
        <v>36</v>
      </c>
      <c r="O779" s="745">
        <v>3.5</v>
      </c>
      <c r="P779" s="663">
        <v>666.54</v>
      </c>
      <c r="Q779" s="678">
        <v>0.25</v>
      </c>
      <c r="R779" s="662">
        <v>9</v>
      </c>
      <c r="S779" s="678">
        <v>0.25</v>
      </c>
      <c r="T779" s="745">
        <v>2</v>
      </c>
      <c r="U779" s="701">
        <v>0.5714285714285714</v>
      </c>
    </row>
    <row r="780" spans="1:21" ht="14.4" customHeight="1" x14ac:dyDescent="0.3">
      <c r="A780" s="661">
        <v>7</v>
      </c>
      <c r="B780" s="662" t="s">
        <v>2285</v>
      </c>
      <c r="C780" s="662" t="s">
        <v>2533</v>
      </c>
      <c r="D780" s="743" t="s">
        <v>3735</v>
      </c>
      <c r="E780" s="744" t="s">
        <v>2566</v>
      </c>
      <c r="F780" s="662" t="s">
        <v>2529</v>
      </c>
      <c r="G780" s="662" t="s">
        <v>2788</v>
      </c>
      <c r="H780" s="662" t="s">
        <v>523</v>
      </c>
      <c r="I780" s="662" t="s">
        <v>2789</v>
      </c>
      <c r="J780" s="662" t="s">
        <v>2790</v>
      </c>
      <c r="K780" s="662" t="s">
        <v>2791</v>
      </c>
      <c r="L780" s="663">
        <v>44.28</v>
      </c>
      <c r="M780" s="663">
        <v>177.12</v>
      </c>
      <c r="N780" s="662">
        <v>4</v>
      </c>
      <c r="O780" s="745">
        <v>1.5</v>
      </c>
      <c r="P780" s="663">
        <v>177.12</v>
      </c>
      <c r="Q780" s="678">
        <v>1</v>
      </c>
      <c r="R780" s="662">
        <v>4</v>
      </c>
      <c r="S780" s="678">
        <v>1</v>
      </c>
      <c r="T780" s="745">
        <v>1.5</v>
      </c>
      <c r="U780" s="701">
        <v>1</v>
      </c>
    </row>
    <row r="781" spans="1:21" ht="14.4" customHeight="1" x14ac:dyDescent="0.3">
      <c r="A781" s="661">
        <v>7</v>
      </c>
      <c r="B781" s="662" t="s">
        <v>2285</v>
      </c>
      <c r="C781" s="662" t="s">
        <v>2533</v>
      </c>
      <c r="D781" s="743" t="s">
        <v>3735</v>
      </c>
      <c r="E781" s="744" t="s">
        <v>2566</v>
      </c>
      <c r="F781" s="662" t="s">
        <v>2529</v>
      </c>
      <c r="G781" s="662" t="s">
        <v>3657</v>
      </c>
      <c r="H781" s="662" t="s">
        <v>523</v>
      </c>
      <c r="I781" s="662" t="s">
        <v>3658</v>
      </c>
      <c r="J781" s="662" t="s">
        <v>3659</v>
      </c>
      <c r="K781" s="662" t="s">
        <v>3660</v>
      </c>
      <c r="L781" s="663">
        <v>0</v>
      </c>
      <c r="M781" s="663">
        <v>0</v>
      </c>
      <c r="N781" s="662">
        <v>2</v>
      </c>
      <c r="O781" s="745">
        <v>0.5</v>
      </c>
      <c r="P781" s="663">
        <v>0</v>
      </c>
      <c r="Q781" s="678"/>
      <c r="R781" s="662">
        <v>2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7</v>
      </c>
      <c r="B782" s="662" t="s">
        <v>2285</v>
      </c>
      <c r="C782" s="662" t="s">
        <v>2533</v>
      </c>
      <c r="D782" s="743" t="s">
        <v>3735</v>
      </c>
      <c r="E782" s="744" t="s">
        <v>2566</v>
      </c>
      <c r="F782" s="662" t="s">
        <v>2529</v>
      </c>
      <c r="G782" s="662" t="s">
        <v>3061</v>
      </c>
      <c r="H782" s="662" t="s">
        <v>523</v>
      </c>
      <c r="I782" s="662" t="s">
        <v>3062</v>
      </c>
      <c r="J782" s="662" t="s">
        <v>3063</v>
      </c>
      <c r="K782" s="662" t="s">
        <v>3064</v>
      </c>
      <c r="L782" s="663">
        <v>232.68</v>
      </c>
      <c r="M782" s="663">
        <v>1396.08</v>
      </c>
      <c r="N782" s="662">
        <v>6</v>
      </c>
      <c r="O782" s="745">
        <v>1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7</v>
      </c>
      <c r="B783" s="662" t="s">
        <v>2285</v>
      </c>
      <c r="C783" s="662" t="s">
        <v>2533</v>
      </c>
      <c r="D783" s="743" t="s">
        <v>3735</v>
      </c>
      <c r="E783" s="744" t="s">
        <v>2566</v>
      </c>
      <c r="F783" s="662" t="s">
        <v>2529</v>
      </c>
      <c r="G783" s="662" t="s">
        <v>3061</v>
      </c>
      <c r="H783" s="662" t="s">
        <v>523</v>
      </c>
      <c r="I783" s="662" t="s">
        <v>3065</v>
      </c>
      <c r="J783" s="662" t="s">
        <v>3066</v>
      </c>
      <c r="K783" s="662" t="s">
        <v>3067</v>
      </c>
      <c r="L783" s="663">
        <v>969.48</v>
      </c>
      <c r="M783" s="663">
        <v>11633.76</v>
      </c>
      <c r="N783" s="662">
        <v>12</v>
      </c>
      <c r="O783" s="745">
        <v>2</v>
      </c>
      <c r="P783" s="663">
        <v>11633.76</v>
      </c>
      <c r="Q783" s="678">
        <v>1</v>
      </c>
      <c r="R783" s="662">
        <v>12</v>
      </c>
      <c r="S783" s="678">
        <v>1</v>
      </c>
      <c r="T783" s="745">
        <v>2</v>
      </c>
      <c r="U783" s="701">
        <v>1</v>
      </c>
    </row>
    <row r="784" spans="1:21" ht="14.4" customHeight="1" x14ac:dyDescent="0.3">
      <c r="A784" s="661">
        <v>7</v>
      </c>
      <c r="B784" s="662" t="s">
        <v>2285</v>
      </c>
      <c r="C784" s="662" t="s">
        <v>2533</v>
      </c>
      <c r="D784" s="743" t="s">
        <v>3735</v>
      </c>
      <c r="E784" s="744" t="s">
        <v>2566</v>
      </c>
      <c r="F784" s="662" t="s">
        <v>2529</v>
      </c>
      <c r="G784" s="662" t="s">
        <v>3061</v>
      </c>
      <c r="H784" s="662" t="s">
        <v>523</v>
      </c>
      <c r="I784" s="662" t="s">
        <v>3298</v>
      </c>
      <c r="J784" s="662" t="s">
        <v>3299</v>
      </c>
      <c r="K784" s="662" t="s">
        <v>3300</v>
      </c>
      <c r="L784" s="663">
        <v>1454.23</v>
      </c>
      <c r="M784" s="663">
        <v>8725.380000000001</v>
      </c>
      <c r="N784" s="662">
        <v>6</v>
      </c>
      <c r="O784" s="745">
        <v>1</v>
      </c>
      <c r="P784" s="663">
        <v>8725.380000000001</v>
      </c>
      <c r="Q784" s="678">
        <v>1</v>
      </c>
      <c r="R784" s="662">
        <v>6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7</v>
      </c>
      <c r="B785" s="662" t="s">
        <v>2285</v>
      </c>
      <c r="C785" s="662" t="s">
        <v>2533</v>
      </c>
      <c r="D785" s="743" t="s">
        <v>3735</v>
      </c>
      <c r="E785" s="744" t="s">
        <v>2566</v>
      </c>
      <c r="F785" s="662" t="s">
        <v>2529</v>
      </c>
      <c r="G785" s="662" t="s">
        <v>3061</v>
      </c>
      <c r="H785" s="662" t="s">
        <v>523</v>
      </c>
      <c r="I785" s="662" t="s">
        <v>3301</v>
      </c>
      <c r="J785" s="662" t="s">
        <v>3302</v>
      </c>
      <c r="K785" s="662" t="s">
        <v>3303</v>
      </c>
      <c r="L785" s="663">
        <v>1938.97</v>
      </c>
      <c r="M785" s="663">
        <v>23267.64</v>
      </c>
      <c r="N785" s="662">
        <v>12</v>
      </c>
      <c r="O785" s="745">
        <v>2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7</v>
      </c>
      <c r="B786" s="662" t="s">
        <v>2285</v>
      </c>
      <c r="C786" s="662" t="s">
        <v>2533</v>
      </c>
      <c r="D786" s="743" t="s">
        <v>3735</v>
      </c>
      <c r="E786" s="744" t="s">
        <v>2566</v>
      </c>
      <c r="F786" s="662" t="s">
        <v>2529</v>
      </c>
      <c r="G786" s="662" t="s">
        <v>3061</v>
      </c>
      <c r="H786" s="662" t="s">
        <v>523</v>
      </c>
      <c r="I786" s="662" t="s">
        <v>3304</v>
      </c>
      <c r="J786" s="662" t="s">
        <v>3305</v>
      </c>
      <c r="K786" s="662" t="s">
        <v>3306</v>
      </c>
      <c r="L786" s="663">
        <v>5322.08</v>
      </c>
      <c r="M786" s="663">
        <v>31932.48</v>
      </c>
      <c r="N786" s="662">
        <v>6</v>
      </c>
      <c r="O786" s="745">
        <v>3</v>
      </c>
      <c r="P786" s="663">
        <v>31932.48</v>
      </c>
      <c r="Q786" s="678">
        <v>1</v>
      </c>
      <c r="R786" s="662">
        <v>6</v>
      </c>
      <c r="S786" s="678">
        <v>1</v>
      </c>
      <c r="T786" s="745">
        <v>3</v>
      </c>
      <c r="U786" s="701">
        <v>1</v>
      </c>
    </row>
    <row r="787" spans="1:21" ht="14.4" customHeight="1" x14ac:dyDescent="0.3">
      <c r="A787" s="661">
        <v>7</v>
      </c>
      <c r="B787" s="662" t="s">
        <v>2285</v>
      </c>
      <c r="C787" s="662" t="s">
        <v>2533</v>
      </c>
      <c r="D787" s="743" t="s">
        <v>3735</v>
      </c>
      <c r="E787" s="744" t="s">
        <v>2566</v>
      </c>
      <c r="F787" s="662" t="s">
        <v>2529</v>
      </c>
      <c r="G787" s="662" t="s">
        <v>3061</v>
      </c>
      <c r="H787" s="662" t="s">
        <v>523</v>
      </c>
      <c r="I787" s="662" t="s">
        <v>3307</v>
      </c>
      <c r="J787" s="662" t="s">
        <v>3308</v>
      </c>
      <c r="K787" s="662" t="s">
        <v>3309</v>
      </c>
      <c r="L787" s="663">
        <v>5322.08</v>
      </c>
      <c r="M787" s="663">
        <v>37254.559999999998</v>
      </c>
      <c r="N787" s="662">
        <v>7</v>
      </c>
      <c r="O787" s="745">
        <v>3</v>
      </c>
      <c r="P787" s="663">
        <v>37254.559999999998</v>
      </c>
      <c r="Q787" s="678">
        <v>1</v>
      </c>
      <c r="R787" s="662">
        <v>7</v>
      </c>
      <c r="S787" s="678">
        <v>1</v>
      </c>
      <c r="T787" s="745">
        <v>3</v>
      </c>
      <c r="U787" s="701">
        <v>1</v>
      </c>
    </row>
    <row r="788" spans="1:21" ht="14.4" customHeight="1" x14ac:dyDescent="0.3">
      <c r="A788" s="661">
        <v>7</v>
      </c>
      <c r="B788" s="662" t="s">
        <v>2285</v>
      </c>
      <c r="C788" s="662" t="s">
        <v>2533</v>
      </c>
      <c r="D788" s="743" t="s">
        <v>3735</v>
      </c>
      <c r="E788" s="744" t="s">
        <v>2566</v>
      </c>
      <c r="F788" s="662" t="s">
        <v>2529</v>
      </c>
      <c r="G788" s="662" t="s">
        <v>3061</v>
      </c>
      <c r="H788" s="662" t="s">
        <v>523</v>
      </c>
      <c r="I788" s="662" t="s">
        <v>3442</v>
      </c>
      <c r="J788" s="662" t="s">
        <v>3443</v>
      </c>
      <c r="K788" s="662" t="s">
        <v>3444</v>
      </c>
      <c r="L788" s="663">
        <v>0</v>
      </c>
      <c r="M788" s="663">
        <v>0</v>
      </c>
      <c r="N788" s="662">
        <v>18</v>
      </c>
      <c r="O788" s="745">
        <v>4</v>
      </c>
      <c r="P788" s="663">
        <v>0</v>
      </c>
      <c r="Q788" s="678"/>
      <c r="R788" s="662">
        <v>14</v>
      </c>
      <c r="S788" s="678">
        <v>0.77777777777777779</v>
      </c>
      <c r="T788" s="745">
        <v>3</v>
      </c>
      <c r="U788" s="701">
        <v>0.75</v>
      </c>
    </row>
    <row r="789" spans="1:21" ht="14.4" customHeight="1" x14ac:dyDescent="0.3">
      <c r="A789" s="661">
        <v>7</v>
      </c>
      <c r="B789" s="662" t="s">
        <v>2285</v>
      </c>
      <c r="C789" s="662" t="s">
        <v>2533</v>
      </c>
      <c r="D789" s="743" t="s">
        <v>3735</v>
      </c>
      <c r="E789" s="744" t="s">
        <v>2566</v>
      </c>
      <c r="F789" s="662" t="s">
        <v>2529</v>
      </c>
      <c r="G789" s="662" t="s">
        <v>3061</v>
      </c>
      <c r="H789" s="662" t="s">
        <v>523</v>
      </c>
      <c r="I789" s="662" t="s">
        <v>3310</v>
      </c>
      <c r="J789" s="662" t="s">
        <v>3311</v>
      </c>
      <c r="K789" s="662" t="s">
        <v>3312</v>
      </c>
      <c r="L789" s="663">
        <v>1938.97</v>
      </c>
      <c r="M789" s="663">
        <v>69802.92</v>
      </c>
      <c r="N789" s="662">
        <v>36</v>
      </c>
      <c r="O789" s="745">
        <v>5</v>
      </c>
      <c r="P789" s="663">
        <v>69802.92</v>
      </c>
      <c r="Q789" s="678">
        <v>1</v>
      </c>
      <c r="R789" s="662">
        <v>36</v>
      </c>
      <c r="S789" s="678">
        <v>1</v>
      </c>
      <c r="T789" s="745">
        <v>5</v>
      </c>
      <c r="U789" s="701">
        <v>1</v>
      </c>
    </row>
    <row r="790" spans="1:21" ht="14.4" customHeight="1" x14ac:dyDescent="0.3">
      <c r="A790" s="661">
        <v>7</v>
      </c>
      <c r="B790" s="662" t="s">
        <v>2285</v>
      </c>
      <c r="C790" s="662" t="s">
        <v>2533</v>
      </c>
      <c r="D790" s="743" t="s">
        <v>3735</v>
      </c>
      <c r="E790" s="744" t="s">
        <v>2566</v>
      </c>
      <c r="F790" s="662" t="s">
        <v>2529</v>
      </c>
      <c r="G790" s="662" t="s">
        <v>3061</v>
      </c>
      <c r="H790" s="662" t="s">
        <v>523</v>
      </c>
      <c r="I790" s="662" t="s">
        <v>3068</v>
      </c>
      <c r="J790" s="662" t="s">
        <v>3069</v>
      </c>
      <c r="K790" s="662" t="s">
        <v>3070</v>
      </c>
      <c r="L790" s="663">
        <v>1454.23</v>
      </c>
      <c r="M790" s="663">
        <v>23267.68</v>
      </c>
      <c r="N790" s="662">
        <v>16</v>
      </c>
      <c r="O790" s="745">
        <v>3</v>
      </c>
      <c r="P790" s="663">
        <v>17450.760000000002</v>
      </c>
      <c r="Q790" s="678">
        <v>0.75000000000000011</v>
      </c>
      <c r="R790" s="662">
        <v>12</v>
      </c>
      <c r="S790" s="678">
        <v>0.75</v>
      </c>
      <c r="T790" s="745">
        <v>2</v>
      </c>
      <c r="U790" s="701">
        <v>0.66666666666666663</v>
      </c>
    </row>
    <row r="791" spans="1:21" ht="14.4" customHeight="1" x14ac:dyDescent="0.3">
      <c r="A791" s="661">
        <v>7</v>
      </c>
      <c r="B791" s="662" t="s">
        <v>2285</v>
      </c>
      <c r="C791" s="662" t="s">
        <v>2533</v>
      </c>
      <c r="D791" s="743" t="s">
        <v>3735</v>
      </c>
      <c r="E791" s="744" t="s">
        <v>2566</v>
      </c>
      <c r="F791" s="662" t="s">
        <v>2529</v>
      </c>
      <c r="G791" s="662" t="s">
        <v>3061</v>
      </c>
      <c r="H791" s="662" t="s">
        <v>523</v>
      </c>
      <c r="I791" s="662" t="s">
        <v>3071</v>
      </c>
      <c r="J791" s="662" t="s">
        <v>3072</v>
      </c>
      <c r="K791" s="662" t="s">
        <v>3073</v>
      </c>
      <c r="L791" s="663">
        <v>484.75</v>
      </c>
      <c r="M791" s="663">
        <v>14542.5</v>
      </c>
      <c r="N791" s="662">
        <v>30</v>
      </c>
      <c r="O791" s="745">
        <v>5.5</v>
      </c>
      <c r="P791" s="663">
        <v>14542.5</v>
      </c>
      <c r="Q791" s="678">
        <v>1</v>
      </c>
      <c r="R791" s="662">
        <v>30</v>
      </c>
      <c r="S791" s="678">
        <v>1</v>
      </c>
      <c r="T791" s="745">
        <v>5.5</v>
      </c>
      <c r="U791" s="701">
        <v>1</v>
      </c>
    </row>
    <row r="792" spans="1:21" ht="14.4" customHeight="1" x14ac:dyDescent="0.3">
      <c r="A792" s="661">
        <v>7</v>
      </c>
      <c r="B792" s="662" t="s">
        <v>2285</v>
      </c>
      <c r="C792" s="662" t="s">
        <v>2533</v>
      </c>
      <c r="D792" s="743" t="s">
        <v>3735</v>
      </c>
      <c r="E792" s="744" t="s">
        <v>2566</v>
      </c>
      <c r="F792" s="662" t="s">
        <v>2529</v>
      </c>
      <c r="G792" s="662" t="s">
        <v>3061</v>
      </c>
      <c r="H792" s="662" t="s">
        <v>523</v>
      </c>
      <c r="I792" s="662" t="s">
        <v>3074</v>
      </c>
      <c r="J792" s="662" t="s">
        <v>3075</v>
      </c>
      <c r="K792" s="662" t="s">
        <v>3076</v>
      </c>
      <c r="L792" s="663">
        <v>969.48</v>
      </c>
      <c r="M792" s="663">
        <v>15511.68</v>
      </c>
      <c r="N792" s="662">
        <v>16</v>
      </c>
      <c r="O792" s="745">
        <v>3</v>
      </c>
      <c r="P792" s="663">
        <v>15511.68</v>
      </c>
      <c r="Q792" s="678">
        <v>1</v>
      </c>
      <c r="R792" s="662">
        <v>16</v>
      </c>
      <c r="S792" s="678">
        <v>1</v>
      </c>
      <c r="T792" s="745">
        <v>3</v>
      </c>
      <c r="U792" s="701">
        <v>1</v>
      </c>
    </row>
    <row r="793" spans="1:21" ht="14.4" customHeight="1" x14ac:dyDescent="0.3">
      <c r="A793" s="661">
        <v>7</v>
      </c>
      <c r="B793" s="662" t="s">
        <v>2285</v>
      </c>
      <c r="C793" s="662" t="s">
        <v>2533</v>
      </c>
      <c r="D793" s="743" t="s">
        <v>3735</v>
      </c>
      <c r="E793" s="744" t="s">
        <v>2566</v>
      </c>
      <c r="F793" s="662" t="s">
        <v>2529</v>
      </c>
      <c r="G793" s="662" t="s">
        <v>3061</v>
      </c>
      <c r="H793" s="662" t="s">
        <v>523</v>
      </c>
      <c r="I793" s="662" t="s">
        <v>3313</v>
      </c>
      <c r="J793" s="662" t="s">
        <v>3314</v>
      </c>
      <c r="K793" s="662" t="s">
        <v>3315</v>
      </c>
      <c r="L793" s="663">
        <v>1938.97</v>
      </c>
      <c r="M793" s="663">
        <v>11633.82</v>
      </c>
      <c r="N793" s="662">
        <v>6</v>
      </c>
      <c r="O793" s="745">
        <v>1</v>
      </c>
      <c r="P793" s="663">
        <v>11633.82</v>
      </c>
      <c r="Q793" s="678">
        <v>1</v>
      </c>
      <c r="R793" s="662">
        <v>6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7</v>
      </c>
      <c r="B794" s="662" t="s">
        <v>2285</v>
      </c>
      <c r="C794" s="662" t="s">
        <v>2533</v>
      </c>
      <c r="D794" s="743" t="s">
        <v>3735</v>
      </c>
      <c r="E794" s="744" t="s">
        <v>2566</v>
      </c>
      <c r="F794" s="662" t="s">
        <v>2529</v>
      </c>
      <c r="G794" s="662" t="s">
        <v>3061</v>
      </c>
      <c r="H794" s="662" t="s">
        <v>523</v>
      </c>
      <c r="I794" s="662" t="s">
        <v>3661</v>
      </c>
      <c r="J794" s="662" t="s">
        <v>3662</v>
      </c>
      <c r="K794" s="662" t="s">
        <v>3663</v>
      </c>
      <c r="L794" s="663">
        <v>5322.08</v>
      </c>
      <c r="M794" s="663">
        <v>31932.48</v>
      </c>
      <c r="N794" s="662">
        <v>6</v>
      </c>
      <c r="O794" s="745">
        <v>3</v>
      </c>
      <c r="P794" s="663">
        <v>31932.48</v>
      </c>
      <c r="Q794" s="678">
        <v>1</v>
      </c>
      <c r="R794" s="662">
        <v>6</v>
      </c>
      <c r="S794" s="678">
        <v>1</v>
      </c>
      <c r="T794" s="745">
        <v>3</v>
      </c>
      <c r="U794" s="701">
        <v>1</v>
      </c>
    </row>
    <row r="795" spans="1:21" ht="14.4" customHeight="1" x14ac:dyDescent="0.3">
      <c r="A795" s="661">
        <v>7</v>
      </c>
      <c r="B795" s="662" t="s">
        <v>2285</v>
      </c>
      <c r="C795" s="662" t="s">
        <v>2533</v>
      </c>
      <c r="D795" s="743" t="s">
        <v>3735</v>
      </c>
      <c r="E795" s="744" t="s">
        <v>2566</v>
      </c>
      <c r="F795" s="662" t="s">
        <v>2529</v>
      </c>
      <c r="G795" s="662" t="s">
        <v>3061</v>
      </c>
      <c r="H795" s="662" t="s">
        <v>523</v>
      </c>
      <c r="I795" s="662" t="s">
        <v>3538</v>
      </c>
      <c r="J795" s="662" t="s">
        <v>3539</v>
      </c>
      <c r="K795" s="662" t="s">
        <v>3540</v>
      </c>
      <c r="L795" s="663">
        <v>484.75</v>
      </c>
      <c r="M795" s="663">
        <v>2908.5</v>
      </c>
      <c r="N795" s="662">
        <v>6</v>
      </c>
      <c r="O795" s="745">
        <v>1</v>
      </c>
      <c r="P795" s="663">
        <v>2908.5</v>
      </c>
      <c r="Q795" s="678">
        <v>1</v>
      </c>
      <c r="R795" s="662">
        <v>6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7</v>
      </c>
      <c r="B796" s="662" t="s">
        <v>2285</v>
      </c>
      <c r="C796" s="662" t="s">
        <v>2533</v>
      </c>
      <c r="D796" s="743" t="s">
        <v>3735</v>
      </c>
      <c r="E796" s="744" t="s">
        <v>2566</v>
      </c>
      <c r="F796" s="662" t="s">
        <v>2529</v>
      </c>
      <c r="G796" s="662" t="s">
        <v>3061</v>
      </c>
      <c r="H796" s="662" t="s">
        <v>523</v>
      </c>
      <c r="I796" s="662" t="s">
        <v>3541</v>
      </c>
      <c r="J796" s="662" t="s">
        <v>3443</v>
      </c>
      <c r="K796" s="662" t="s">
        <v>3315</v>
      </c>
      <c r="L796" s="663">
        <v>484.75</v>
      </c>
      <c r="M796" s="663">
        <v>5817</v>
      </c>
      <c r="N796" s="662">
        <v>12</v>
      </c>
      <c r="O796" s="745">
        <v>2</v>
      </c>
      <c r="P796" s="663">
        <v>2908.5</v>
      </c>
      <c r="Q796" s="678">
        <v>0.5</v>
      </c>
      <c r="R796" s="662">
        <v>6</v>
      </c>
      <c r="S796" s="678">
        <v>0.5</v>
      </c>
      <c r="T796" s="745">
        <v>1</v>
      </c>
      <c r="U796" s="701">
        <v>0.5</v>
      </c>
    </row>
    <row r="797" spans="1:21" ht="14.4" customHeight="1" x14ac:dyDescent="0.3">
      <c r="A797" s="661">
        <v>7</v>
      </c>
      <c r="B797" s="662" t="s">
        <v>2285</v>
      </c>
      <c r="C797" s="662" t="s">
        <v>2533</v>
      </c>
      <c r="D797" s="743" t="s">
        <v>3735</v>
      </c>
      <c r="E797" s="744" t="s">
        <v>2566</v>
      </c>
      <c r="F797" s="662" t="s">
        <v>2529</v>
      </c>
      <c r="G797" s="662" t="s">
        <v>3061</v>
      </c>
      <c r="H797" s="662" t="s">
        <v>523</v>
      </c>
      <c r="I797" s="662" t="s">
        <v>3316</v>
      </c>
      <c r="J797" s="662" t="s">
        <v>3317</v>
      </c>
      <c r="K797" s="662" t="s">
        <v>3315</v>
      </c>
      <c r="L797" s="663">
        <v>969.48</v>
      </c>
      <c r="M797" s="663">
        <v>34901.279999999999</v>
      </c>
      <c r="N797" s="662">
        <v>36</v>
      </c>
      <c r="O797" s="745">
        <v>7</v>
      </c>
      <c r="P797" s="663">
        <v>34901.279999999999</v>
      </c>
      <c r="Q797" s="678">
        <v>1</v>
      </c>
      <c r="R797" s="662">
        <v>36</v>
      </c>
      <c r="S797" s="678">
        <v>1</v>
      </c>
      <c r="T797" s="745">
        <v>7</v>
      </c>
      <c r="U797" s="701">
        <v>1</v>
      </c>
    </row>
    <row r="798" spans="1:21" ht="14.4" customHeight="1" x14ac:dyDescent="0.3">
      <c r="A798" s="661">
        <v>7</v>
      </c>
      <c r="B798" s="662" t="s">
        <v>2285</v>
      </c>
      <c r="C798" s="662" t="s">
        <v>2533</v>
      </c>
      <c r="D798" s="743" t="s">
        <v>3735</v>
      </c>
      <c r="E798" s="744" t="s">
        <v>2566</v>
      </c>
      <c r="F798" s="662" t="s">
        <v>2529</v>
      </c>
      <c r="G798" s="662" t="s">
        <v>3061</v>
      </c>
      <c r="H798" s="662" t="s">
        <v>523</v>
      </c>
      <c r="I798" s="662" t="s">
        <v>3664</v>
      </c>
      <c r="J798" s="662" t="s">
        <v>3665</v>
      </c>
      <c r="K798" s="662" t="s">
        <v>3666</v>
      </c>
      <c r="L798" s="663">
        <v>0</v>
      </c>
      <c r="M798" s="663">
        <v>0</v>
      </c>
      <c r="N798" s="662">
        <v>1</v>
      </c>
      <c r="O798" s="745">
        <v>1</v>
      </c>
      <c r="P798" s="663">
        <v>0</v>
      </c>
      <c r="Q798" s="678"/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7</v>
      </c>
      <c r="B799" s="662" t="s">
        <v>2285</v>
      </c>
      <c r="C799" s="662" t="s">
        <v>2533</v>
      </c>
      <c r="D799" s="743" t="s">
        <v>3735</v>
      </c>
      <c r="E799" s="744" t="s">
        <v>2566</v>
      </c>
      <c r="F799" s="662" t="s">
        <v>2529</v>
      </c>
      <c r="G799" s="662" t="s">
        <v>2847</v>
      </c>
      <c r="H799" s="662" t="s">
        <v>523</v>
      </c>
      <c r="I799" s="662" t="s">
        <v>879</v>
      </c>
      <c r="J799" s="662" t="s">
        <v>3667</v>
      </c>
      <c r="K799" s="662" t="s">
        <v>2848</v>
      </c>
      <c r="L799" s="663">
        <v>63.7</v>
      </c>
      <c r="M799" s="663">
        <v>382.20000000000005</v>
      </c>
      <c r="N799" s="662">
        <v>6</v>
      </c>
      <c r="O799" s="745">
        <v>2</v>
      </c>
      <c r="P799" s="663">
        <v>382.20000000000005</v>
      </c>
      <c r="Q799" s="678">
        <v>1</v>
      </c>
      <c r="R799" s="662">
        <v>6</v>
      </c>
      <c r="S799" s="678">
        <v>1</v>
      </c>
      <c r="T799" s="745">
        <v>2</v>
      </c>
      <c r="U799" s="701">
        <v>1</v>
      </c>
    </row>
    <row r="800" spans="1:21" ht="14.4" customHeight="1" x14ac:dyDescent="0.3">
      <c r="A800" s="661">
        <v>7</v>
      </c>
      <c r="B800" s="662" t="s">
        <v>2285</v>
      </c>
      <c r="C800" s="662" t="s">
        <v>2533</v>
      </c>
      <c r="D800" s="743" t="s">
        <v>3735</v>
      </c>
      <c r="E800" s="744" t="s">
        <v>2566</v>
      </c>
      <c r="F800" s="662" t="s">
        <v>2529</v>
      </c>
      <c r="G800" s="662" t="s">
        <v>3019</v>
      </c>
      <c r="H800" s="662" t="s">
        <v>602</v>
      </c>
      <c r="I800" s="662" t="s">
        <v>3080</v>
      </c>
      <c r="J800" s="662" t="s">
        <v>2483</v>
      </c>
      <c r="K800" s="662" t="s">
        <v>3081</v>
      </c>
      <c r="L800" s="663">
        <v>537.12</v>
      </c>
      <c r="M800" s="663">
        <v>13965.119999999999</v>
      </c>
      <c r="N800" s="662">
        <v>26</v>
      </c>
      <c r="O800" s="745">
        <v>7</v>
      </c>
      <c r="P800" s="663">
        <v>8593.92</v>
      </c>
      <c r="Q800" s="678">
        <v>0.61538461538461542</v>
      </c>
      <c r="R800" s="662">
        <v>16</v>
      </c>
      <c r="S800" s="678">
        <v>0.61538461538461542</v>
      </c>
      <c r="T800" s="745">
        <v>4.5</v>
      </c>
      <c r="U800" s="701">
        <v>0.6428571428571429</v>
      </c>
    </row>
    <row r="801" spans="1:21" ht="14.4" customHeight="1" x14ac:dyDescent="0.3">
      <c r="A801" s="661">
        <v>7</v>
      </c>
      <c r="B801" s="662" t="s">
        <v>2285</v>
      </c>
      <c r="C801" s="662" t="s">
        <v>2533</v>
      </c>
      <c r="D801" s="743" t="s">
        <v>3735</v>
      </c>
      <c r="E801" s="744" t="s">
        <v>2566</v>
      </c>
      <c r="F801" s="662" t="s">
        <v>2529</v>
      </c>
      <c r="G801" s="662" t="s">
        <v>3019</v>
      </c>
      <c r="H801" s="662" t="s">
        <v>602</v>
      </c>
      <c r="I801" s="662" t="s">
        <v>3020</v>
      </c>
      <c r="J801" s="662" t="s">
        <v>2485</v>
      </c>
      <c r="K801" s="662" t="s">
        <v>3021</v>
      </c>
      <c r="L801" s="663">
        <v>848.49</v>
      </c>
      <c r="M801" s="663">
        <v>56000.340000000011</v>
      </c>
      <c r="N801" s="662">
        <v>66</v>
      </c>
      <c r="O801" s="745">
        <v>23.5</v>
      </c>
      <c r="P801" s="663">
        <v>48363.930000000008</v>
      </c>
      <c r="Q801" s="678">
        <v>0.86363636363636365</v>
      </c>
      <c r="R801" s="662">
        <v>57</v>
      </c>
      <c r="S801" s="678">
        <v>0.86363636363636365</v>
      </c>
      <c r="T801" s="745">
        <v>20</v>
      </c>
      <c r="U801" s="701">
        <v>0.85106382978723405</v>
      </c>
    </row>
    <row r="802" spans="1:21" ht="14.4" customHeight="1" x14ac:dyDescent="0.3">
      <c r="A802" s="661">
        <v>7</v>
      </c>
      <c r="B802" s="662" t="s">
        <v>2285</v>
      </c>
      <c r="C802" s="662" t="s">
        <v>2533</v>
      </c>
      <c r="D802" s="743" t="s">
        <v>3735</v>
      </c>
      <c r="E802" s="744" t="s">
        <v>2566</v>
      </c>
      <c r="F802" s="662" t="s">
        <v>2529</v>
      </c>
      <c r="G802" s="662" t="s">
        <v>3019</v>
      </c>
      <c r="H802" s="662" t="s">
        <v>602</v>
      </c>
      <c r="I802" s="662" t="s">
        <v>3453</v>
      </c>
      <c r="J802" s="662" t="s">
        <v>3454</v>
      </c>
      <c r="K802" s="662" t="s">
        <v>3455</v>
      </c>
      <c r="L802" s="663">
        <v>478.07</v>
      </c>
      <c r="M802" s="663">
        <v>2390.35</v>
      </c>
      <c r="N802" s="662">
        <v>5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7</v>
      </c>
      <c r="B803" s="662" t="s">
        <v>2285</v>
      </c>
      <c r="C803" s="662" t="s">
        <v>2533</v>
      </c>
      <c r="D803" s="743" t="s">
        <v>3735</v>
      </c>
      <c r="E803" s="744" t="s">
        <v>2566</v>
      </c>
      <c r="F803" s="662" t="s">
        <v>2529</v>
      </c>
      <c r="G803" s="662" t="s">
        <v>2669</v>
      </c>
      <c r="H803" s="662" t="s">
        <v>523</v>
      </c>
      <c r="I803" s="662" t="s">
        <v>811</v>
      </c>
      <c r="J803" s="662" t="s">
        <v>812</v>
      </c>
      <c r="K803" s="662" t="s">
        <v>2670</v>
      </c>
      <c r="L803" s="663">
        <v>107.27</v>
      </c>
      <c r="M803" s="663">
        <v>536.35</v>
      </c>
      <c r="N803" s="662">
        <v>5</v>
      </c>
      <c r="O803" s="745">
        <v>1.5</v>
      </c>
      <c r="P803" s="663">
        <v>107.27</v>
      </c>
      <c r="Q803" s="678">
        <v>0.19999999999999998</v>
      </c>
      <c r="R803" s="662">
        <v>1</v>
      </c>
      <c r="S803" s="678">
        <v>0.2</v>
      </c>
      <c r="T803" s="745">
        <v>0.5</v>
      </c>
      <c r="U803" s="701">
        <v>0.33333333333333331</v>
      </c>
    </row>
    <row r="804" spans="1:21" ht="14.4" customHeight="1" x14ac:dyDescent="0.3">
      <c r="A804" s="661">
        <v>7</v>
      </c>
      <c r="B804" s="662" t="s">
        <v>2285</v>
      </c>
      <c r="C804" s="662" t="s">
        <v>2533</v>
      </c>
      <c r="D804" s="743" t="s">
        <v>3735</v>
      </c>
      <c r="E804" s="744" t="s">
        <v>2566</v>
      </c>
      <c r="F804" s="662" t="s">
        <v>2529</v>
      </c>
      <c r="G804" s="662" t="s">
        <v>2893</v>
      </c>
      <c r="H804" s="662" t="s">
        <v>523</v>
      </c>
      <c r="I804" s="662" t="s">
        <v>2894</v>
      </c>
      <c r="J804" s="662" t="s">
        <v>2895</v>
      </c>
      <c r="K804" s="662" t="s">
        <v>2896</v>
      </c>
      <c r="L804" s="663">
        <v>0</v>
      </c>
      <c r="M804" s="663">
        <v>0</v>
      </c>
      <c r="N804" s="662">
        <v>6</v>
      </c>
      <c r="O804" s="745">
        <v>2.5</v>
      </c>
      <c r="P804" s="663">
        <v>0</v>
      </c>
      <c r="Q804" s="678"/>
      <c r="R804" s="662">
        <v>6</v>
      </c>
      <c r="S804" s="678">
        <v>1</v>
      </c>
      <c r="T804" s="745">
        <v>2.5</v>
      </c>
      <c r="U804" s="701">
        <v>1</v>
      </c>
    </row>
    <row r="805" spans="1:21" ht="14.4" customHeight="1" x14ac:dyDescent="0.3">
      <c r="A805" s="661">
        <v>7</v>
      </c>
      <c r="B805" s="662" t="s">
        <v>2285</v>
      </c>
      <c r="C805" s="662" t="s">
        <v>2533</v>
      </c>
      <c r="D805" s="743" t="s">
        <v>3735</v>
      </c>
      <c r="E805" s="744" t="s">
        <v>2566</v>
      </c>
      <c r="F805" s="662" t="s">
        <v>2529</v>
      </c>
      <c r="G805" s="662" t="s">
        <v>3668</v>
      </c>
      <c r="H805" s="662" t="s">
        <v>523</v>
      </c>
      <c r="I805" s="662" t="s">
        <v>3669</v>
      </c>
      <c r="J805" s="662" t="s">
        <v>3670</v>
      </c>
      <c r="K805" s="662" t="s">
        <v>3671</v>
      </c>
      <c r="L805" s="663">
        <v>140.72</v>
      </c>
      <c r="M805" s="663">
        <v>281.44</v>
      </c>
      <c r="N805" s="662">
        <v>2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7</v>
      </c>
      <c r="B806" s="662" t="s">
        <v>2285</v>
      </c>
      <c r="C806" s="662" t="s">
        <v>2533</v>
      </c>
      <c r="D806" s="743" t="s">
        <v>3735</v>
      </c>
      <c r="E806" s="744" t="s">
        <v>2566</v>
      </c>
      <c r="F806" s="662" t="s">
        <v>2529</v>
      </c>
      <c r="G806" s="662" t="s">
        <v>2652</v>
      </c>
      <c r="H806" s="662" t="s">
        <v>523</v>
      </c>
      <c r="I806" s="662" t="s">
        <v>2653</v>
      </c>
      <c r="J806" s="662" t="s">
        <v>2654</v>
      </c>
      <c r="K806" s="662" t="s">
        <v>2655</v>
      </c>
      <c r="L806" s="663">
        <v>79.64</v>
      </c>
      <c r="M806" s="663">
        <v>159.28</v>
      </c>
      <c r="N806" s="662">
        <v>2</v>
      </c>
      <c r="O806" s="745">
        <v>0.5</v>
      </c>
      <c r="P806" s="663">
        <v>159.28</v>
      </c>
      <c r="Q806" s="678">
        <v>1</v>
      </c>
      <c r="R806" s="662">
        <v>2</v>
      </c>
      <c r="S806" s="678">
        <v>1</v>
      </c>
      <c r="T806" s="745">
        <v>0.5</v>
      </c>
      <c r="U806" s="701">
        <v>1</v>
      </c>
    </row>
    <row r="807" spans="1:21" ht="14.4" customHeight="1" x14ac:dyDescent="0.3">
      <c r="A807" s="661">
        <v>7</v>
      </c>
      <c r="B807" s="662" t="s">
        <v>2285</v>
      </c>
      <c r="C807" s="662" t="s">
        <v>2533</v>
      </c>
      <c r="D807" s="743" t="s">
        <v>3735</v>
      </c>
      <c r="E807" s="744" t="s">
        <v>2566</v>
      </c>
      <c r="F807" s="662" t="s">
        <v>2529</v>
      </c>
      <c r="G807" s="662" t="s">
        <v>2652</v>
      </c>
      <c r="H807" s="662" t="s">
        <v>523</v>
      </c>
      <c r="I807" s="662" t="s">
        <v>3566</v>
      </c>
      <c r="J807" s="662" t="s">
        <v>2654</v>
      </c>
      <c r="K807" s="662" t="s">
        <v>2684</v>
      </c>
      <c r="L807" s="663">
        <v>0</v>
      </c>
      <c r="M807" s="663">
        <v>0</v>
      </c>
      <c r="N807" s="662">
        <v>1</v>
      </c>
      <c r="O807" s="745">
        <v>0.5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7</v>
      </c>
      <c r="B808" s="662" t="s">
        <v>2285</v>
      </c>
      <c r="C808" s="662" t="s">
        <v>2533</v>
      </c>
      <c r="D808" s="743" t="s">
        <v>3735</v>
      </c>
      <c r="E808" s="744" t="s">
        <v>2566</v>
      </c>
      <c r="F808" s="662" t="s">
        <v>2529</v>
      </c>
      <c r="G808" s="662" t="s">
        <v>3086</v>
      </c>
      <c r="H808" s="662" t="s">
        <v>523</v>
      </c>
      <c r="I808" s="662" t="s">
        <v>3087</v>
      </c>
      <c r="J808" s="662" t="s">
        <v>3088</v>
      </c>
      <c r="K808" s="662" t="s">
        <v>3089</v>
      </c>
      <c r="L808" s="663">
        <v>838.65</v>
      </c>
      <c r="M808" s="663">
        <v>10902.449999999999</v>
      </c>
      <c r="N808" s="662">
        <v>13</v>
      </c>
      <c r="O808" s="745">
        <v>4</v>
      </c>
      <c r="P808" s="663">
        <v>3354.6</v>
      </c>
      <c r="Q808" s="678">
        <v>0.30769230769230771</v>
      </c>
      <c r="R808" s="662">
        <v>4</v>
      </c>
      <c r="S808" s="678">
        <v>0.30769230769230771</v>
      </c>
      <c r="T808" s="745">
        <v>3</v>
      </c>
      <c r="U808" s="701">
        <v>0.75</v>
      </c>
    </row>
    <row r="809" spans="1:21" ht="14.4" customHeight="1" x14ac:dyDescent="0.3">
      <c r="A809" s="661">
        <v>7</v>
      </c>
      <c r="B809" s="662" t="s">
        <v>2285</v>
      </c>
      <c r="C809" s="662" t="s">
        <v>2533</v>
      </c>
      <c r="D809" s="743" t="s">
        <v>3735</v>
      </c>
      <c r="E809" s="744" t="s">
        <v>2566</v>
      </c>
      <c r="F809" s="662" t="s">
        <v>2529</v>
      </c>
      <c r="G809" s="662" t="s">
        <v>3086</v>
      </c>
      <c r="H809" s="662" t="s">
        <v>523</v>
      </c>
      <c r="I809" s="662" t="s">
        <v>3223</v>
      </c>
      <c r="J809" s="662" t="s">
        <v>3091</v>
      </c>
      <c r="K809" s="662" t="s">
        <v>3224</v>
      </c>
      <c r="L809" s="663">
        <v>908.53</v>
      </c>
      <c r="M809" s="663">
        <v>5451.18</v>
      </c>
      <c r="N809" s="662">
        <v>6</v>
      </c>
      <c r="O809" s="745">
        <v>2</v>
      </c>
      <c r="P809" s="663">
        <v>5451.18</v>
      </c>
      <c r="Q809" s="678">
        <v>1</v>
      </c>
      <c r="R809" s="662">
        <v>6</v>
      </c>
      <c r="S809" s="678">
        <v>1</v>
      </c>
      <c r="T809" s="745">
        <v>2</v>
      </c>
      <c r="U809" s="701">
        <v>1</v>
      </c>
    </row>
    <row r="810" spans="1:21" ht="14.4" customHeight="1" x14ac:dyDescent="0.3">
      <c r="A810" s="661">
        <v>7</v>
      </c>
      <c r="B810" s="662" t="s">
        <v>2285</v>
      </c>
      <c r="C810" s="662" t="s">
        <v>2533</v>
      </c>
      <c r="D810" s="743" t="s">
        <v>3735</v>
      </c>
      <c r="E810" s="744" t="s">
        <v>2566</v>
      </c>
      <c r="F810" s="662" t="s">
        <v>2529</v>
      </c>
      <c r="G810" s="662" t="s">
        <v>3086</v>
      </c>
      <c r="H810" s="662" t="s">
        <v>523</v>
      </c>
      <c r="I810" s="662" t="s">
        <v>3090</v>
      </c>
      <c r="J810" s="662" t="s">
        <v>3091</v>
      </c>
      <c r="K810" s="662" t="s">
        <v>3092</v>
      </c>
      <c r="L810" s="663">
        <v>454.27</v>
      </c>
      <c r="M810" s="663">
        <v>3179.89</v>
      </c>
      <c r="N810" s="662">
        <v>7</v>
      </c>
      <c r="O810" s="745">
        <v>4</v>
      </c>
      <c r="P810" s="663">
        <v>1817.08</v>
      </c>
      <c r="Q810" s="678">
        <v>0.5714285714285714</v>
      </c>
      <c r="R810" s="662">
        <v>4</v>
      </c>
      <c r="S810" s="678">
        <v>0.5714285714285714</v>
      </c>
      <c r="T810" s="745">
        <v>3</v>
      </c>
      <c r="U810" s="701">
        <v>0.75</v>
      </c>
    </row>
    <row r="811" spans="1:21" ht="14.4" customHeight="1" x14ac:dyDescent="0.3">
      <c r="A811" s="661">
        <v>7</v>
      </c>
      <c r="B811" s="662" t="s">
        <v>2285</v>
      </c>
      <c r="C811" s="662" t="s">
        <v>2533</v>
      </c>
      <c r="D811" s="743" t="s">
        <v>3735</v>
      </c>
      <c r="E811" s="744" t="s">
        <v>2566</v>
      </c>
      <c r="F811" s="662" t="s">
        <v>2529</v>
      </c>
      <c r="G811" s="662" t="s">
        <v>3086</v>
      </c>
      <c r="H811" s="662" t="s">
        <v>523</v>
      </c>
      <c r="I811" s="662" t="s">
        <v>3323</v>
      </c>
      <c r="J811" s="662" t="s">
        <v>3088</v>
      </c>
      <c r="K811" s="662" t="s">
        <v>3324</v>
      </c>
      <c r="L811" s="663">
        <v>1677.3</v>
      </c>
      <c r="M811" s="663">
        <v>11741.099999999999</v>
      </c>
      <c r="N811" s="662">
        <v>7</v>
      </c>
      <c r="O811" s="745">
        <v>2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7</v>
      </c>
      <c r="B812" s="662" t="s">
        <v>2285</v>
      </c>
      <c r="C812" s="662" t="s">
        <v>2533</v>
      </c>
      <c r="D812" s="743" t="s">
        <v>3735</v>
      </c>
      <c r="E812" s="744" t="s">
        <v>2566</v>
      </c>
      <c r="F812" s="662" t="s">
        <v>2529</v>
      </c>
      <c r="G812" s="662" t="s">
        <v>3086</v>
      </c>
      <c r="H812" s="662" t="s">
        <v>523</v>
      </c>
      <c r="I812" s="662" t="s">
        <v>3093</v>
      </c>
      <c r="J812" s="662" t="s">
        <v>3094</v>
      </c>
      <c r="K812" s="662" t="s">
        <v>3095</v>
      </c>
      <c r="L812" s="663">
        <v>4714.62</v>
      </c>
      <c r="M812" s="663">
        <v>14143.86</v>
      </c>
      <c r="N812" s="662">
        <v>3</v>
      </c>
      <c r="O812" s="745">
        <v>1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7</v>
      </c>
      <c r="B813" s="662" t="s">
        <v>2285</v>
      </c>
      <c r="C813" s="662" t="s">
        <v>2533</v>
      </c>
      <c r="D813" s="743" t="s">
        <v>3735</v>
      </c>
      <c r="E813" s="744" t="s">
        <v>2566</v>
      </c>
      <c r="F813" s="662" t="s">
        <v>2529</v>
      </c>
      <c r="G813" s="662" t="s">
        <v>3086</v>
      </c>
      <c r="H813" s="662" t="s">
        <v>523</v>
      </c>
      <c r="I813" s="662" t="s">
        <v>3225</v>
      </c>
      <c r="J813" s="662" t="s">
        <v>3221</v>
      </c>
      <c r="K813" s="662" t="s">
        <v>3226</v>
      </c>
      <c r="L813" s="663">
        <v>3354.59</v>
      </c>
      <c r="M813" s="663">
        <v>10063.77</v>
      </c>
      <c r="N813" s="662">
        <v>3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7</v>
      </c>
      <c r="B814" s="662" t="s">
        <v>2285</v>
      </c>
      <c r="C814" s="662" t="s">
        <v>2533</v>
      </c>
      <c r="D814" s="743" t="s">
        <v>3735</v>
      </c>
      <c r="E814" s="744" t="s">
        <v>2566</v>
      </c>
      <c r="F814" s="662" t="s">
        <v>2529</v>
      </c>
      <c r="G814" s="662" t="s">
        <v>2622</v>
      </c>
      <c r="H814" s="662" t="s">
        <v>523</v>
      </c>
      <c r="I814" s="662" t="s">
        <v>1296</v>
      </c>
      <c r="J814" s="662" t="s">
        <v>1297</v>
      </c>
      <c r="K814" s="662" t="s">
        <v>2623</v>
      </c>
      <c r="L814" s="663">
        <v>34.6</v>
      </c>
      <c r="M814" s="663">
        <v>69.2</v>
      </c>
      <c r="N814" s="662">
        <v>2</v>
      </c>
      <c r="O814" s="745">
        <v>1</v>
      </c>
      <c r="P814" s="663">
        <v>69.2</v>
      </c>
      <c r="Q814" s="678">
        <v>1</v>
      </c>
      <c r="R814" s="662">
        <v>2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7</v>
      </c>
      <c r="B815" s="662" t="s">
        <v>2285</v>
      </c>
      <c r="C815" s="662" t="s">
        <v>2533</v>
      </c>
      <c r="D815" s="743" t="s">
        <v>3735</v>
      </c>
      <c r="E815" s="744" t="s">
        <v>2566</v>
      </c>
      <c r="F815" s="662" t="s">
        <v>2529</v>
      </c>
      <c r="G815" s="662" t="s">
        <v>3672</v>
      </c>
      <c r="H815" s="662" t="s">
        <v>523</v>
      </c>
      <c r="I815" s="662" t="s">
        <v>3673</v>
      </c>
      <c r="J815" s="662" t="s">
        <v>3674</v>
      </c>
      <c r="K815" s="662" t="s">
        <v>3675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7</v>
      </c>
      <c r="B816" s="662" t="s">
        <v>2285</v>
      </c>
      <c r="C816" s="662" t="s">
        <v>2533</v>
      </c>
      <c r="D816" s="743" t="s">
        <v>3735</v>
      </c>
      <c r="E816" s="744" t="s">
        <v>2566</v>
      </c>
      <c r="F816" s="662" t="s">
        <v>2529</v>
      </c>
      <c r="G816" s="662" t="s">
        <v>3676</v>
      </c>
      <c r="H816" s="662" t="s">
        <v>523</v>
      </c>
      <c r="I816" s="662" t="s">
        <v>3677</v>
      </c>
      <c r="J816" s="662" t="s">
        <v>3678</v>
      </c>
      <c r="K816" s="662" t="s">
        <v>3679</v>
      </c>
      <c r="L816" s="663">
        <v>165.69</v>
      </c>
      <c r="M816" s="663">
        <v>662.76</v>
      </c>
      <c r="N816" s="662">
        <v>4</v>
      </c>
      <c r="O816" s="745">
        <v>1.5</v>
      </c>
      <c r="P816" s="663">
        <v>662.76</v>
      </c>
      <c r="Q816" s="678">
        <v>1</v>
      </c>
      <c r="R816" s="662">
        <v>4</v>
      </c>
      <c r="S816" s="678">
        <v>1</v>
      </c>
      <c r="T816" s="745">
        <v>1.5</v>
      </c>
      <c r="U816" s="701">
        <v>1</v>
      </c>
    </row>
    <row r="817" spans="1:21" ht="14.4" customHeight="1" x14ac:dyDescent="0.3">
      <c r="A817" s="661">
        <v>7</v>
      </c>
      <c r="B817" s="662" t="s">
        <v>2285</v>
      </c>
      <c r="C817" s="662" t="s">
        <v>2533</v>
      </c>
      <c r="D817" s="743" t="s">
        <v>3735</v>
      </c>
      <c r="E817" s="744" t="s">
        <v>2566</v>
      </c>
      <c r="F817" s="662" t="s">
        <v>2529</v>
      </c>
      <c r="G817" s="662" t="s">
        <v>2685</v>
      </c>
      <c r="H817" s="662" t="s">
        <v>523</v>
      </c>
      <c r="I817" s="662" t="s">
        <v>3567</v>
      </c>
      <c r="J817" s="662" t="s">
        <v>2687</v>
      </c>
      <c r="K817" s="662"/>
      <c r="L817" s="663">
        <v>0</v>
      </c>
      <c r="M817" s="663">
        <v>0</v>
      </c>
      <c r="N817" s="662">
        <v>1</v>
      </c>
      <c r="O817" s="745">
        <v>1</v>
      </c>
      <c r="P817" s="663"/>
      <c r="Q817" s="678"/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7</v>
      </c>
      <c r="B818" s="662" t="s">
        <v>2285</v>
      </c>
      <c r="C818" s="662" t="s">
        <v>2533</v>
      </c>
      <c r="D818" s="743" t="s">
        <v>3735</v>
      </c>
      <c r="E818" s="744" t="s">
        <v>2566</v>
      </c>
      <c r="F818" s="662" t="s">
        <v>2529</v>
      </c>
      <c r="G818" s="662" t="s">
        <v>2685</v>
      </c>
      <c r="H818" s="662" t="s">
        <v>523</v>
      </c>
      <c r="I818" s="662" t="s">
        <v>3568</v>
      </c>
      <c r="J818" s="662" t="s">
        <v>2687</v>
      </c>
      <c r="K818" s="662"/>
      <c r="L818" s="663">
        <v>0</v>
      </c>
      <c r="M818" s="663">
        <v>0</v>
      </c>
      <c r="N818" s="662">
        <v>3</v>
      </c>
      <c r="O818" s="745">
        <v>1</v>
      </c>
      <c r="P818" s="663">
        <v>0</v>
      </c>
      <c r="Q818" s="678"/>
      <c r="R818" s="662">
        <v>3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7</v>
      </c>
      <c r="B819" s="662" t="s">
        <v>2285</v>
      </c>
      <c r="C819" s="662" t="s">
        <v>2533</v>
      </c>
      <c r="D819" s="743" t="s">
        <v>3735</v>
      </c>
      <c r="E819" s="744" t="s">
        <v>2566</v>
      </c>
      <c r="F819" s="662" t="s">
        <v>2529</v>
      </c>
      <c r="G819" s="662" t="s">
        <v>2685</v>
      </c>
      <c r="H819" s="662" t="s">
        <v>523</v>
      </c>
      <c r="I819" s="662" t="s">
        <v>3571</v>
      </c>
      <c r="J819" s="662" t="s">
        <v>2687</v>
      </c>
      <c r="K819" s="662"/>
      <c r="L819" s="663">
        <v>0</v>
      </c>
      <c r="M819" s="663">
        <v>0</v>
      </c>
      <c r="N819" s="662">
        <v>3</v>
      </c>
      <c r="O819" s="745">
        <v>1</v>
      </c>
      <c r="P819" s="663">
        <v>0</v>
      </c>
      <c r="Q819" s="678"/>
      <c r="R819" s="662">
        <v>3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7</v>
      </c>
      <c r="B820" s="662" t="s">
        <v>2285</v>
      </c>
      <c r="C820" s="662" t="s">
        <v>2533</v>
      </c>
      <c r="D820" s="743" t="s">
        <v>3735</v>
      </c>
      <c r="E820" s="744" t="s">
        <v>2566</v>
      </c>
      <c r="F820" s="662" t="s">
        <v>2529</v>
      </c>
      <c r="G820" s="662" t="s">
        <v>3572</v>
      </c>
      <c r="H820" s="662" t="s">
        <v>523</v>
      </c>
      <c r="I820" s="662" t="s">
        <v>899</v>
      </c>
      <c r="J820" s="662" t="s">
        <v>900</v>
      </c>
      <c r="K820" s="662" t="s">
        <v>3680</v>
      </c>
      <c r="L820" s="663">
        <v>0</v>
      </c>
      <c r="M820" s="663">
        <v>0</v>
      </c>
      <c r="N820" s="662">
        <v>4</v>
      </c>
      <c r="O820" s="745">
        <v>1</v>
      </c>
      <c r="P820" s="663">
        <v>0</v>
      </c>
      <c r="Q820" s="678"/>
      <c r="R820" s="662">
        <v>4</v>
      </c>
      <c r="S820" s="678">
        <v>1</v>
      </c>
      <c r="T820" s="745">
        <v>1</v>
      </c>
      <c r="U820" s="701">
        <v>1</v>
      </c>
    </row>
    <row r="821" spans="1:21" ht="14.4" customHeight="1" x14ac:dyDescent="0.3">
      <c r="A821" s="661">
        <v>7</v>
      </c>
      <c r="B821" s="662" t="s">
        <v>2285</v>
      </c>
      <c r="C821" s="662" t="s">
        <v>2533</v>
      </c>
      <c r="D821" s="743" t="s">
        <v>3735</v>
      </c>
      <c r="E821" s="744" t="s">
        <v>2566</v>
      </c>
      <c r="F821" s="662" t="s">
        <v>2529</v>
      </c>
      <c r="G821" s="662" t="s">
        <v>3572</v>
      </c>
      <c r="H821" s="662" t="s">
        <v>523</v>
      </c>
      <c r="I821" s="662" t="s">
        <v>1507</v>
      </c>
      <c r="J821" s="662" t="s">
        <v>900</v>
      </c>
      <c r="K821" s="662" t="s">
        <v>1508</v>
      </c>
      <c r="L821" s="663">
        <v>0</v>
      </c>
      <c r="M821" s="663">
        <v>0</v>
      </c>
      <c r="N821" s="662">
        <v>1</v>
      </c>
      <c r="O821" s="745">
        <v>0.5</v>
      </c>
      <c r="P821" s="663">
        <v>0</v>
      </c>
      <c r="Q821" s="678"/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7</v>
      </c>
      <c r="B822" s="662" t="s">
        <v>2285</v>
      </c>
      <c r="C822" s="662" t="s">
        <v>2533</v>
      </c>
      <c r="D822" s="743" t="s">
        <v>3735</v>
      </c>
      <c r="E822" s="744" t="s">
        <v>2566</v>
      </c>
      <c r="F822" s="662" t="s">
        <v>2529</v>
      </c>
      <c r="G822" s="662" t="s">
        <v>3099</v>
      </c>
      <c r="H822" s="662" t="s">
        <v>523</v>
      </c>
      <c r="I822" s="662" t="s">
        <v>3456</v>
      </c>
      <c r="J822" s="662" t="s">
        <v>3457</v>
      </c>
      <c r="K822" s="662" t="s">
        <v>3458</v>
      </c>
      <c r="L822" s="663">
        <v>23.61</v>
      </c>
      <c r="M822" s="663">
        <v>118.05</v>
      </c>
      <c r="N822" s="662">
        <v>5</v>
      </c>
      <c r="O822" s="745">
        <v>3</v>
      </c>
      <c r="P822" s="663">
        <v>47.22</v>
      </c>
      <c r="Q822" s="678">
        <v>0.4</v>
      </c>
      <c r="R822" s="662">
        <v>2</v>
      </c>
      <c r="S822" s="678">
        <v>0.4</v>
      </c>
      <c r="T822" s="745">
        <v>1</v>
      </c>
      <c r="U822" s="701">
        <v>0.33333333333333331</v>
      </c>
    </row>
    <row r="823" spans="1:21" ht="14.4" customHeight="1" x14ac:dyDescent="0.3">
      <c r="A823" s="661">
        <v>7</v>
      </c>
      <c r="B823" s="662" t="s">
        <v>2285</v>
      </c>
      <c r="C823" s="662" t="s">
        <v>2533</v>
      </c>
      <c r="D823" s="743" t="s">
        <v>3735</v>
      </c>
      <c r="E823" s="744" t="s">
        <v>2566</v>
      </c>
      <c r="F823" s="662" t="s">
        <v>2529</v>
      </c>
      <c r="G823" s="662" t="s">
        <v>3099</v>
      </c>
      <c r="H823" s="662" t="s">
        <v>523</v>
      </c>
      <c r="I823" s="662" t="s">
        <v>3100</v>
      </c>
      <c r="J823" s="662" t="s">
        <v>3101</v>
      </c>
      <c r="K823" s="662" t="s">
        <v>2723</v>
      </c>
      <c r="L823" s="663">
        <v>37.369999999999997</v>
      </c>
      <c r="M823" s="663">
        <v>74.739999999999995</v>
      </c>
      <c r="N823" s="662">
        <v>2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7</v>
      </c>
      <c r="B824" s="662" t="s">
        <v>2285</v>
      </c>
      <c r="C824" s="662" t="s">
        <v>2533</v>
      </c>
      <c r="D824" s="743" t="s">
        <v>3735</v>
      </c>
      <c r="E824" s="744" t="s">
        <v>2566</v>
      </c>
      <c r="F824" s="662" t="s">
        <v>2529</v>
      </c>
      <c r="G824" s="662" t="s">
        <v>3336</v>
      </c>
      <c r="H824" s="662" t="s">
        <v>523</v>
      </c>
      <c r="I824" s="662" t="s">
        <v>3337</v>
      </c>
      <c r="J824" s="662" t="s">
        <v>3338</v>
      </c>
      <c r="K824" s="662" t="s">
        <v>877</v>
      </c>
      <c r="L824" s="663">
        <v>65.36</v>
      </c>
      <c r="M824" s="663">
        <v>261.44</v>
      </c>
      <c r="N824" s="662">
        <v>4</v>
      </c>
      <c r="O824" s="745">
        <v>0.5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7</v>
      </c>
      <c r="B825" s="662" t="s">
        <v>2285</v>
      </c>
      <c r="C825" s="662" t="s">
        <v>2533</v>
      </c>
      <c r="D825" s="743" t="s">
        <v>3735</v>
      </c>
      <c r="E825" s="744" t="s">
        <v>2566</v>
      </c>
      <c r="F825" s="662" t="s">
        <v>2529</v>
      </c>
      <c r="G825" s="662" t="s">
        <v>3108</v>
      </c>
      <c r="H825" s="662" t="s">
        <v>523</v>
      </c>
      <c r="I825" s="662" t="s">
        <v>3109</v>
      </c>
      <c r="J825" s="662" t="s">
        <v>3110</v>
      </c>
      <c r="K825" s="662" t="s">
        <v>3111</v>
      </c>
      <c r="L825" s="663">
        <v>48.72</v>
      </c>
      <c r="M825" s="663">
        <v>194.88</v>
      </c>
      <c r="N825" s="662">
        <v>4</v>
      </c>
      <c r="O825" s="745">
        <v>1.5</v>
      </c>
      <c r="P825" s="663">
        <v>97.44</v>
      </c>
      <c r="Q825" s="678">
        <v>0.5</v>
      </c>
      <c r="R825" s="662">
        <v>2</v>
      </c>
      <c r="S825" s="678">
        <v>0.5</v>
      </c>
      <c r="T825" s="745">
        <v>1</v>
      </c>
      <c r="U825" s="701">
        <v>0.66666666666666663</v>
      </c>
    </row>
    <row r="826" spans="1:21" ht="14.4" customHeight="1" x14ac:dyDescent="0.3">
      <c r="A826" s="661">
        <v>7</v>
      </c>
      <c r="B826" s="662" t="s">
        <v>2285</v>
      </c>
      <c r="C826" s="662" t="s">
        <v>2533</v>
      </c>
      <c r="D826" s="743" t="s">
        <v>3735</v>
      </c>
      <c r="E826" s="744" t="s">
        <v>2566</v>
      </c>
      <c r="F826" s="662" t="s">
        <v>2529</v>
      </c>
      <c r="G826" s="662" t="s">
        <v>3108</v>
      </c>
      <c r="H826" s="662" t="s">
        <v>523</v>
      </c>
      <c r="I826" s="662" t="s">
        <v>3681</v>
      </c>
      <c r="J826" s="662" t="s">
        <v>3110</v>
      </c>
      <c r="K826" s="662" t="s">
        <v>3682</v>
      </c>
      <c r="L826" s="663">
        <v>81.2</v>
      </c>
      <c r="M826" s="663">
        <v>324.8</v>
      </c>
      <c r="N826" s="662">
        <v>4</v>
      </c>
      <c r="O826" s="745">
        <v>2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7</v>
      </c>
      <c r="B827" s="662" t="s">
        <v>2285</v>
      </c>
      <c r="C827" s="662" t="s">
        <v>2533</v>
      </c>
      <c r="D827" s="743" t="s">
        <v>3735</v>
      </c>
      <c r="E827" s="744" t="s">
        <v>2566</v>
      </c>
      <c r="F827" s="662" t="s">
        <v>2529</v>
      </c>
      <c r="G827" s="662" t="s">
        <v>3683</v>
      </c>
      <c r="H827" s="662" t="s">
        <v>523</v>
      </c>
      <c r="I827" s="662" t="s">
        <v>3684</v>
      </c>
      <c r="J827" s="662" t="s">
        <v>3685</v>
      </c>
      <c r="K827" s="662" t="s">
        <v>3686</v>
      </c>
      <c r="L827" s="663">
        <v>140.72</v>
      </c>
      <c r="M827" s="663">
        <v>140.72</v>
      </c>
      <c r="N827" s="662">
        <v>1</v>
      </c>
      <c r="O827" s="745">
        <v>1</v>
      </c>
      <c r="P827" s="663">
        <v>140.72</v>
      </c>
      <c r="Q827" s="678">
        <v>1</v>
      </c>
      <c r="R827" s="662">
        <v>1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7</v>
      </c>
      <c r="B828" s="662" t="s">
        <v>2285</v>
      </c>
      <c r="C828" s="662" t="s">
        <v>2533</v>
      </c>
      <c r="D828" s="743" t="s">
        <v>3735</v>
      </c>
      <c r="E828" s="744" t="s">
        <v>2566</v>
      </c>
      <c r="F828" s="662" t="s">
        <v>2529</v>
      </c>
      <c r="G828" s="662" t="s">
        <v>3590</v>
      </c>
      <c r="H828" s="662" t="s">
        <v>523</v>
      </c>
      <c r="I828" s="662" t="s">
        <v>3591</v>
      </c>
      <c r="J828" s="662" t="s">
        <v>3592</v>
      </c>
      <c r="K828" s="662" t="s">
        <v>2384</v>
      </c>
      <c r="L828" s="663">
        <v>38.56</v>
      </c>
      <c r="M828" s="663">
        <v>115.68</v>
      </c>
      <c r="N828" s="662">
        <v>3</v>
      </c>
      <c r="O828" s="745">
        <v>0.5</v>
      </c>
      <c r="P828" s="663">
        <v>115.68</v>
      </c>
      <c r="Q828" s="678">
        <v>1</v>
      </c>
      <c r="R828" s="662">
        <v>3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7</v>
      </c>
      <c r="B829" s="662" t="s">
        <v>2285</v>
      </c>
      <c r="C829" s="662" t="s">
        <v>2533</v>
      </c>
      <c r="D829" s="743" t="s">
        <v>3735</v>
      </c>
      <c r="E829" s="744" t="s">
        <v>2566</v>
      </c>
      <c r="F829" s="662" t="s">
        <v>2529</v>
      </c>
      <c r="G829" s="662" t="s">
        <v>3348</v>
      </c>
      <c r="H829" s="662" t="s">
        <v>602</v>
      </c>
      <c r="I829" s="662" t="s">
        <v>3593</v>
      </c>
      <c r="J829" s="662" t="s">
        <v>3350</v>
      </c>
      <c r="K829" s="662" t="s">
        <v>3594</v>
      </c>
      <c r="L829" s="663">
        <v>73.069999999999993</v>
      </c>
      <c r="M829" s="663">
        <v>511.48999999999995</v>
      </c>
      <c r="N829" s="662">
        <v>7</v>
      </c>
      <c r="O829" s="745">
        <v>3.5</v>
      </c>
      <c r="P829" s="663">
        <v>146.13999999999999</v>
      </c>
      <c r="Q829" s="678">
        <v>0.2857142857142857</v>
      </c>
      <c r="R829" s="662">
        <v>2</v>
      </c>
      <c r="S829" s="678">
        <v>0.2857142857142857</v>
      </c>
      <c r="T829" s="745">
        <v>1.5</v>
      </c>
      <c r="U829" s="701">
        <v>0.42857142857142855</v>
      </c>
    </row>
    <row r="830" spans="1:21" ht="14.4" customHeight="1" x14ac:dyDescent="0.3">
      <c r="A830" s="661">
        <v>7</v>
      </c>
      <c r="B830" s="662" t="s">
        <v>2285</v>
      </c>
      <c r="C830" s="662" t="s">
        <v>2533</v>
      </c>
      <c r="D830" s="743" t="s">
        <v>3735</v>
      </c>
      <c r="E830" s="744" t="s">
        <v>2566</v>
      </c>
      <c r="F830" s="662" t="s">
        <v>2529</v>
      </c>
      <c r="G830" s="662" t="s">
        <v>3348</v>
      </c>
      <c r="H830" s="662" t="s">
        <v>602</v>
      </c>
      <c r="I830" s="662" t="s">
        <v>3349</v>
      </c>
      <c r="J830" s="662" t="s">
        <v>3350</v>
      </c>
      <c r="K830" s="662" t="s">
        <v>3351</v>
      </c>
      <c r="L830" s="663">
        <v>146.15</v>
      </c>
      <c r="M830" s="663">
        <v>2192.25</v>
      </c>
      <c r="N830" s="662">
        <v>15</v>
      </c>
      <c r="O830" s="745">
        <v>9.5</v>
      </c>
      <c r="P830" s="663">
        <v>1461.5000000000002</v>
      </c>
      <c r="Q830" s="678">
        <v>0.66666666666666674</v>
      </c>
      <c r="R830" s="662">
        <v>10</v>
      </c>
      <c r="S830" s="678">
        <v>0.66666666666666663</v>
      </c>
      <c r="T830" s="745">
        <v>5.5</v>
      </c>
      <c r="U830" s="701">
        <v>0.57894736842105265</v>
      </c>
    </row>
    <row r="831" spans="1:21" ht="14.4" customHeight="1" x14ac:dyDescent="0.3">
      <c r="A831" s="661">
        <v>7</v>
      </c>
      <c r="B831" s="662" t="s">
        <v>2285</v>
      </c>
      <c r="C831" s="662" t="s">
        <v>2533</v>
      </c>
      <c r="D831" s="743" t="s">
        <v>3735</v>
      </c>
      <c r="E831" s="744" t="s">
        <v>2566</v>
      </c>
      <c r="F831" s="662" t="s">
        <v>2529</v>
      </c>
      <c r="G831" s="662" t="s">
        <v>2774</v>
      </c>
      <c r="H831" s="662" t="s">
        <v>523</v>
      </c>
      <c r="I831" s="662" t="s">
        <v>3687</v>
      </c>
      <c r="J831" s="662" t="s">
        <v>1565</v>
      </c>
      <c r="K831" s="662" t="s">
        <v>1566</v>
      </c>
      <c r="L831" s="663">
        <v>27.5</v>
      </c>
      <c r="M831" s="663">
        <v>55</v>
      </c>
      <c r="N831" s="662">
        <v>2</v>
      </c>
      <c r="O831" s="745">
        <v>1</v>
      </c>
      <c r="P831" s="663">
        <v>55</v>
      </c>
      <c r="Q831" s="678">
        <v>1</v>
      </c>
      <c r="R831" s="662">
        <v>2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7</v>
      </c>
      <c r="B832" s="662" t="s">
        <v>2285</v>
      </c>
      <c r="C832" s="662" t="s">
        <v>2533</v>
      </c>
      <c r="D832" s="743" t="s">
        <v>3735</v>
      </c>
      <c r="E832" s="744" t="s">
        <v>2566</v>
      </c>
      <c r="F832" s="662" t="s">
        <v>2529</v>
      </c>
      <c r="G832" s="662" t="s">
        <v>3236</v>
      </c>
      <c r="H832" s="662" t="s">
        <v>523</v>
      </c>
      <c r="I832" s="662" t="s">
        <v>3237</v>
      </c>
      <c r="J832" s="662" t="s">
        <v>3238</v>
      </c>
      <c r="K832" s="662" t="s">
        <v>3239</v>
      </c>
      <c r="L832" s="663">
        <v>127</v>
      </c>
      <c r="M832" s="663">
        <v>2286</v>
      </c>
      <c r="N832" s="662">
        <v>18</v>
      </c>
      <c r="O832" s="745">
        <v>4</v>
      </c>
      <c r="P832" s="663">
        <v>2286</v>
      </c>
      <c r="Q832" s="678">
        <v>1</v>
      </c>
      <c r="R832" s="662">
        <v>18</v>
      </c>
      <c r="S832" s="678">
        <v>1</v>
      </c>
      <c r="T832" s="745">
        <v>4</v>
      </c>
      <c r="U832" s="701">
        <v>1</v>
      </c>
    </row>
    <row r="833" spans="1:21" ht="14.4" customHeight="1" x14ac:dyDescent="0.3">
      <c r="A833" s="661">
        <v>7</v>
      </c>
      <c r="B833" s="662" t="s">
        <v>2285</v>
      </c>
      <c r="C833" s="662" t="s">
        <v>2533</v>
      </c>
      <c r="D833" s="743" t="s">
        <v>3735</v>
      </c>
      <c r="E833" s="744" t="s">
        <v>2566</v>
      </c>
      <c r="F833" s="662" t="s">
        <v>2529</v>
      </c>
      <c r="G833" s="662" t="s">
        <v>3236</v>
      </c>
      <c r="H833" s="662" t="s">
        <v>523</v>
      </c>
      <c r="I833" s="662" t="s">
        <v>3242</v>
      </c>
      <c r="J833" s="662" t="s">
        <v>3243</v>
      </c>
      <c r="K833" s="662" t="s">
        <v>793</v>
      </c>
      <c r="L833" s="663">
        <v>701.65</v>
      </c>
      <c r="M833" s="663">
        <v>4209.8999999999996</v>
      </c>
      <c r="N833" s="662">
        <v>6</v>
      </c>
      <c r="O833" s="745">
        <v>1</v>
      </c>
      <c r="P833" s="663">
        <v>4209.8999999999996</v>
      </c>
      <c r="Q833" s="678">
        <v>1</v>
      </c>
      <c r="R833" s="662">
        <v>6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7</v>
      </c>
      <c r="B834" s="662" t="s">
        <v>2285</v>
      </c>
      <c r="C834" s="662" t="s">
        <v>2533</v>
      </c>
      <c r="D834" s="743" t="s">
        <v>3735</v>
      </c>
      <c r="E834" s="744" t="s">
        <v>2566</v>
      </c>
      <c r="F834" s="662" t="s">
        <v>2529</v>
      </c>
      <c r="G834" s="662" t="s">
        <v>3236</v>
      </c>
      <c r="H834" s="662" t="s">
        <v>523</v>
      </c>
      <c r="I834" s="662" t="s">
        <v>3595</v>
      </c>
      <c r="J834" s="662" t="s">
        <v>3468</v>
      </c>
      <c r="K834" s="662" t="s">
        <v>1689</v>
      </c>
      <c r="L834" s="663">
        <v>208.18</v>
      </c>
      <c r="M834" s="663">
        <v>2498.1600000000003</v>
      </c>
      <c r="N834" s="662">
        <v>12</v>
      </c>
      <c r="O834" s="745">
        <v>5.5</v>
      </c>
      <c r="P834" s="663">
        <v>2498.1600000000003</v>
      </c>
      <c r="Q834" s="678">
        <v>1</v>
      </c>
      <c r="R834" s="662">
        <v>12</v>
      </c>
      <c r="S834" s="678">
        <v>1</v>
      </c>
      <c r="T834" s="745">
        <v>5.5</v>
      </c>
      <c r="U834" s="701">
        <v>1</v>
      </c>
    </row>
    <row r="835" spans="1:21" ht="14.4" customHeight="1" x14ac:dyDescent="0.3">
      <c r="A835" s="661">
        <v>7</v>
      </c>
      <c r="B835" s="662" t="s">
        <v>2285</v>
      </c>
      <c r="C835" s="662" t="s">
        <v>2533</v>
      </c>
      <c r="D835" s="743" t="s">
        <v>3735</v>
      </c>
      <c r="E835" s="744" t="s">
        <v>2566</v>
      </c>
      <c r="F835" s="662" t="s">
        <v>2529</v>
      </c>
      <c r="G835" s="662" t="s">
        <v>3236</v>
      </c>
      <c r="H835" s="662" t="s">
        <v>523</v>
      </c>
      <c r="I835" s="662" t="s">
        <v>3688</v>
      </c>
      <c r="J835" s="662" t="s">
        <v>3238</v>
      </c>
      <c r="K835" s="662" t="s">
        <v>3239</v>
      </c>
      <c r="L835" s="663">
        <v>127</v>
      </c>
      <c r="M835" s="663">
        <v>254</v>
      </c>
      <c r="N835" s="662">
        <v>2</v>
      </c>
      <c r="O835" s="745">
        <v>1</v>
      </c>
      <c r="P835" s="663">
        <v>254</v>
      </c>
      <c r="Q835" s="678">
        <v>1</v>
      </c>
      <c r="R835" s="662">
        <v>2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7</v>
      </c>
      <c r="B836" s="662" t="s">
        <v>2285</v>
      </c>
      <c r="C836" s="662" t="s">
        <v>2533</v>
      </c>
      <c r="D836" s="743" t="s">
        <v>3735</v>
      </c>
      <c r="E836" s="744" t="s">
        <v>2566</v>
      </c>
      <c r="F836" s="662" t="s">
        <v>2529</v>
      </c>
      <c r="G836" s="662" t="s">
        <v>3236</v>
      </c>
      <c r="H836" s="662" t="s">
        <v>523</v>
      </c>
      <c r="I836" s="662" t="s">
        <v>3689</v>
      </c>
      <c r="J836" s="662" t="s">
        <v>3471</v>
      </c>
      <c r="K836" s="662" t="s">
        <v>3472</v>
      </c>
      <c r="L836" s="663">
        <v>233.95</v>
      </c>
      <c r="M836" s="663">
        <v>1403.6999999999998</v>
      </c>
      <c r="N836" s="662">
        <v>6</v>
      </c>
      <c r="O836" s="745">
        <v>2</v>
      </c>
      <c r="P836" s="663">
        <v>1403.6999999999998</v>
      </c>
      <c r="Q836" s="678">
        <v>1</v>
      </c>
      <c r="R836" s="662">
        <v>6</v>
      </c>
      <c r="S836" s="678">
        <v>1</v>
      </c>
      <c r="T836" s="745">
        <v>2</v>
      </c>
      <c r="U836" s="701">
        <v>1</v>
      </c>
    </row>
    <row r="837" spans="1:21" ht="14.4" customHeight="1" x14ac:dyDescent="0.3">
      <c r="A837" s="661">
        <v>7</v>
      </c>
      <c r="B837" s="662" t="s">
        <v>2285</v>
      </c>
      <c r="C837" s="662" t="s">
        <v>2533</v>
      </c>
      <c r="D837" s="743" t="s">
        <v>3735</v>
      </c>
      <c r="E837" s="744" t="s">
        <v>2566</v>
      </c>
      <c r="F837" s="662" t="s">
        <v>2529</v>
      </c>
      <c r="G837" s="662" t="s">
        <v>2624</v>
      </c>
      <c r="H837" s="662" t="s">
        <v>602</v>
      </c>
      <c r="I837" s="662" t="s">
        <v>2625</v>
      </c>
      <c r="J837" s="662" t="s">
        <v>727</v>
      </c>
      <c r="K837" s="662" t="s">
        <v>2626</v>
      </c>
      <c r="L837" s="663">
        <v>36.54</v>
      </c>
      <c r="M837" s="663">
        <v>219.24</v>
      </c>
      <c r="N837" s="662">
        <v>6</v>
      </c>
      <c r="O837" s="745">
        <v>1.5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7</v>
      </c>
      <c r="B838" s="662" t="s">
        <v>2285</v>
      </c>
      <c r="C838" s="662" t="s">
        <v>2533</v>
      </c>
      <c r="D838" s="743" t="s">
        <v>3735</v>
      </c>
      <c r="E838" s="744" t="s">
        <v>2566</v>
      </c>
      <c r="F838" s="662" t="s">
        <v>2529</v>
      </c>
      <c r="G838" s="662" t="s">
        <v>2624</v>
      </c>
      <c r="H838" s="662" t="s">
        <v>523</v>
      </c>
      <c r="I838" s="662" t="s">
        <v>1458</v>
      </c>
      <c r="J838" s="662" t="s">
        <v>727</v>
      </c>
      <c r="K838" s="662" t="s">
        <v>2760</v>
      </c>
      <c r="L838" s="663">
        <v>36.54</v>
      </c>
      <c r="M838" s="663">
        <v>73.08</v>
      </c>
      <c r="N838" s="662">
        <v>2</v>
      </c>
      <c r="O838" s="745">
        <v>2</v>
      </c>
      <c r="P838" s="663">
        <v>36.54</v>
      </c>
      <c r="Q838" s="678">
        <v>0.5</v>
      </c>
      <c r="R838" s="662">
        <v>1</v>
      </c>
      <c r="S838" s="678">
        <v>0.5</v>
      </c>
      <c r="T838" s="745">
        <v>1</v>
      </c>
      <c r="U838" s="701">
        <v>0.5</v>
      </c>
    </row>
    <row r="839" spans="1:21" ht="14.4" customHeight="1" x14ac:dyDescent="0.3">
      <c r="A839" s="661">
        <v>7</v>
      </c>
      <c r="B839" s="662" t="s">
        <v>2285</v>
      </c>
      <c r="C839" s="662" t="s">
        <v>2533</v>
      </c>
      <c r="D839" s="743" t="s">
        <v>3735</v>
      </c>
      <c r="E839" s="744" t="s">
        <v>2566</v>
      </c>
      <c r="F839" s="662" t="s">
        <v>2529</v>
      </c>
      <c r="G839" s="662" t="s">
        <v>2624</v>
      </c>
      <c r="H839" s="662" t="s">
        <v>523</v>
      </c>
      <c r="I839" s="662" t="s">
        <v>3690</v>
      </c>
      <c r="J839" s="662" t="s">
        <v>3691</v>
      </c>
      <c r="K839" s="662" t="s">
        <v>3692</v>
      </c>
      <c r="L839" s="663">
        <v>36.54</v>
      </c>
      <c r="M839" s="663">
        <v>73.08</v>
      </c>
      <c r="N839" s="662">
        <v>2</v>
      </c>
      <c r="O839" s="745">
        <v>0.5</v>
      </c>
      <c r="P839" s="663">
        <v>73.08</v>
      </c>
      <c r="Q839" s="678">
        <v>1</v>
      </c>
      <c r="R839" s="662">
        <v>2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7</v>
      </c>
      <c r="B840" s="662" t="s">
        <v>2285</v>
      </c>
      <c r="C840" s="662" t="s">
        <v>2533</v>
      </c>
      <c r="D840" s="743" t="s">
        <v>3735</v>
      </c>
      <c r="E840" s="744" t="s">
        <v>2566</v>
      </c>
      <c r="F840" s="662" t="s">
        <v>2529</v>
      </c>
      <c r="G840" s="662" t="s">
        <v>2583</v>
      </c>
      <c r="H840" s="662" t="s">
        <v>523</v>
      </c>
      <c r="I840" s="662" t="s">
        <v>2761</v>
      </c>
      <c r="J840" s="662" t="s">
        <v>738</v>
      </c>
      <c r="K840" s="662" t="s">
        <v>2585</v>
      </c>
      <c r="L840" s="663">
        <v>301.2</v>
      </c>
      <c r="M840" s="663">
        <v>1204.8</v>
      </c>
      <c r="N840" s="662">
        <v>4</v>
      </c>
      <c r="O840" s="745">
        <v>2</v>
      </c>
      <c r="P840" s="663">
        <v>1204.8</v>
      </c>
      <c r="Q840" s="678">
        <v>1</v>
      </c>
      <c r="R840" s="662">
        <v>4</v>
      </c>
      <c r="S840" s="678">
        <v>1</v>
      </c>
      <c r="T840" s="745">
        <v>2</v>
      </c>
      <c r="U840" s="701">
        <v>1</v>
      </c>
    </row>
    <row r="841" spans="1:21" ht="14.4" customHeight="1" x14ac:dyDescent="0.3">
      <c r="A841" s="661">
        <v>7</v>
      </c>
      <c r="B841" s="662" t="s">
        <v>2285</v>
      </c>
      <c r="C841" s="662" t="s">
        <v>2533</v>
      </c>
      <c r="D841" s="743" t="s">
        <v>3735</v>
      </c>
      <c r="E841" s="744" t="s">
        <v>2566</v>
      </c>
      <c r="F841" s="662" t="s">
        <v>2529</v>
      </c>
      <c r="G841" s="662" t="s">
        <v>2583</v>
      </c>
      <c r="H841" s="662" t="s">
        <v>523</v>
      </c>
      <c r="I841" s="662" t="s">
        <v>3693</v>
      </c>
      <c r="J841" s="662" t="s">
        <v>3694</v>
      </c>
      <c r="K841" s="662" t="s">
        <v>3695</v>
      </c>
      <c r="L841" s="663">
        <v>201.73</v>
      </c>
      <c r="M841" s="663">
        <v>201.73</v>
      </c>
      <c r="N841" s="662">
        <v>1</v>
      </c>
      <c r="O841" s="745">
        <v>0.5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7</v>
      </c>
      <c r="B842" s="662" t="s">
        <v>2285</v>
      </c>
      <c r="C842" s="662" t="s">
        <v>2533</v>
      </c>
      <c r="D842" s="743" t="s">
        <v>3735</v>
      </c>
      <c r="E842" s="744" t="s">
        <v>2566</v>
      </c>
      <c r="F842" s="662" t="s">
        <v>2529</v>
      </c>
      <c r="G842" s="662" t="s">
        <v>2583</v>
      </c>
      <c r="H842" s="662" t="s">
        <v>523</v>
      </c>
      <c r="I842" s="662" t="s">
        <v>2702</v>
      </c>
      <c r="J842" s="662" t="s">
        <v>738</v>
      </c>
      <c r="K842" s="662" t="s">
        <v>739</v>
      </c>
      <c r="L842" s="663">
        <v>57.64</v>
      </c>
      <c r="M842" s="663">
        <v>115.28</v>
      </c>
      <c r="N842" s="662">
        <v>2</v>
      </c>
      <c r="O842" s="745">
        <v>1.5</v>
      </c>
      <c r="P842" s="663">
        <v>57.64</v>
      </c>
      <c r="Q842" s="678">
        <v>0.5</v>
      </c>
      <c r="R842" s="662">
        <v>1</v>
      </c>
      <c r="S842" s="678">
        <v>0.5</v>
      </c>
      <c r="T842" s="745">
        <v>0.5</v>
      </c>
      <c r="U842" s="701">
        <v>0.33333333333333331</v>
      </c>
    </row>
    <row r="843" spans="1:21" ht="14.4" customHeight="1" x14ac:dyDescent="0.3">
      <c r="A843" s="661">
        <v>7</v>
      </c>
      <c r="B843" s="662" t="s">
        <v>2285</v>
      </c>
      <c r="C843" s="662" t="s">
        <v>2533</v>
      </c>
      <c r="D843" s="743" t="s">
        <v>3735</v>
      </c>
      <c r="E843" s="744" t="s">
        <v>2566</v>
      </c>
      <c r="F843" s="662" t="s">
        <v>2529</v>
      </c>
      <c r="G843" s="662" t="s">
        <v>2583</v>
      </c>
      <c r="H843" s="662" t="s">
        <v>523</v>
      </c>
      <c r="I843" s="662" t="s">
        <v>3474</v>
      </c>
      <c r="J843" s="662" t="s">
        <v>3475</v>
      </c>
      <c r="K843" s="662" t="s">
        <v>2764</v>
      </c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7</v>
      </c>
      <c r="B844" s="662" t="s">
        <v>2285</v>
      </c>
      <c r="C844" s="662" t="s">
        <v>2533</v>
      </c>
      <c r="D844" s="743" t="s">
        <v>3735</v>
      </c>
      <c r="E844" s="744" t="s">
        <v>2566</v>
      </c>
      <c r="F844" s="662" t="s">
        <v>2529</v>
      </c>
      <c r="G844" s="662" t="s">
        <v>3360</v>
      </c>
      <c r="H844" s="662" t="s">
        <v>523</v>
      </c>
      <c r="I844" s="662" t="s">
        <v>1470</v>
      </c>
      <c r="J844" s="662" t="s">
        <v>1471</v>
      </c>
      <c r="K844" s="662" t="s">
        <v>3361</v>
      </c>
      <c r="L844" s="663">
        <v>334.27</v>
      </c>
      <c r="M844" s="663">
        <v>1002.81</v>
      </c>
      <c r="N844" s="662">
        <v>3</v>
      </c>
      <c r="O844" s="745">
        <v>0.5</v>
      </c>
      <c r="P844" s="663">
        <v>1002.81</v>
      </c>
      <c r="Q844" s="678">
        <v>1</v>
      </c>
      <c r="R844" s="662">
        <v>3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7</v>
      </c>
      <c r="B845" s="662" t="s">
        <v>2285</v>
      </c>
      <c r="C845" s="662" t="s">
        <v>2533</v>
      </c>
      <c r="D845" s="743" t="s">
        <v>3735</v>
      </c>
      <c r="E845" s="744" t="s">
        <v>2566</v>
      </c>
      <c r="F845" s="662" t="s">
        <v>2529</v>
      </c>
      <c r="G845" s="662" t="s">
        <v>3121</v>
      </c>
      <c r="H845" s="662" t="s">
        <v>523</v>
      </c>
      <c r="I845" s="662" t="s">
        <v>3597</v>
      </c>
      <c r="J845" s="662" t="s">
        <v>3366</v>
      </c>
      <c r="K845" s="662" t="s">
        <v>3598</v>
      </c>
      <c r="L845" s="663">
        <v>1677.3</v>
      </c>
      <c r="M845" s="663">
        <v>10063.799999999999</v>
      </c>
      <c r="N845" s="662">
        <v>6</v>
      </c>
      <c r="O845" s="745">
        <v>2</v>
      </c>
      <c r="P845" s="663">
        <v>10063.799999999999</v>
      </c>
      <c r="Q845" s="678">
        <v>1</v>
      </c>
      <c r="R845" s="662">
        <v>6</v>
      </c>
      <c r="S845" s="678">
        <v>1</v>
      </c>
      <c r="T845" s="745">
        <v>2</v>
      </c>
      <c r="U845" s="701">
        <v>1</v>
      </c>
    </row>
    <row r="846" spans="1:21" ht="14.4" customHeight="1" x14ac:dyDescent="0.3">
      <c r="A846" s="661">
        <v>7</v>
      </c>
      <c r="B846" s="662" t="s">
        <v>2285</v>
      </c>
      <c r="C846" s="662" t="s">
        <v>2533</v>
      </c>
      <c r="D846" s="743" t="s">
        <v>3735</v>
      </c>
      <c r="E846" s="744" t="s">
        <v>2566</v>
      </c>
      <c r="F846" s="662" t="s">
        <v>2529</v>
      </c>
      <c r="G846" s="662" t="s">
        <v>3121</v>
      </c>
      <c r="H846" s="662" t="s">
        <v>523</v>
      </c>
      <c r="I846" s="662" t="s">
        <v>3365</v>
      </c>
      <c r="J846" s="662" t="s">
        <v>3366</v>
      </c>
      <c r="K846" s="662" t="s">
        <v>3367</v>
      </c>
      <c r="L846" s="663">
        <v>3354.59</v>
      </c>
      <c r="M846" s="663">
        <v>87219.34</v>
      </c>
      <c r="N846" s="662">
        <v>26</v>
      </c>
      <c r="O846" s="745">
        <v>3</v>
      </c>
      <c r="P846" s="663">
        <v>73800.98</v>
      </c>
      <c r="Q846" s="678">
        <v>0.84615384615384615</v>
      </c>
      <c r="R846" s="662">
        <v>22</v>
      </c>
      <c r="S846" s="678">
        <v>0.84615384615384615</v>
      </c>
      <c r="T846" s="745">
        <v>2</v>
      </c>
      <c r="U846" s="701">
        <v>0.66666666666666663</v>
      </c>
    </row>
    <row r="847" spans="1:21" ht="14.4" customHeight="1" x14ac:dyDescent="0.3">
      <c r="A847" s="661">
        <v>7</v>
      </c>
      <c r="B847" s="662" t="s">
        <v>2285</v>
      </c>
      <c r="C847" s="662" t="s">
        <v>2533</v>
      </c>
      <c r="D847" s="743" t="s">
        <v>3735</v>
      </c>
      <c r="E847" s="744" t="s">
        <v>2566</v>
      </c>
      <c r="F847" s="662" t="s">
        <v>2529</v>
      </c>
      <c r="G847" s="662" t="s">
        <v>3121</v>
      </c>
      <c r="H847" s="662" t="s">
        <v>523</v>
      </c>
      <c r="I847" s="662" t="s">
        <v>3122</v>
      </c>
      <c r="J847" s="662" t="s">
        <v>3123</v>
      </c>
      <c r="K847" s="662" t="s">
        <v>3124</v>
      </c>
      <c r="L847" s="663">
        <v>454.27</v>
      </c>
      <c r="M847" s="663">
        <v>19987.88</v>
      </c>
      <c r="N847" s="662">
        <v>44</v>
      </c>
      <c r="O847" s="745">
        <v>8</v>
      </c>
      <c r="P847" s="663">
        <v>18625.07</v>
      </c>
      <c r="Q847" s="678">
        <v>0.93181818181818177</v>
      </c>
      <c r="R847" s="662">
        <v>41</v>
      </c>
      <c r="S847" s="678">
        <v>0.93181818181818177</v>
      </c>
      <c r="T847" s="745">
        <v>7</v>
      </c>
      <c r="U847" s="701">
        <v>0.875</v>
      </c>
    </row>
    <row r="848" spans="1:21" ht="14.4" customHeight="1" x14ac:dyDescent="0.3">
      <c r="A848" s="661">
        <v>7</v>
      </c>
      <c r="B848" s="662" t="s">
        <v>2285</v>
      </c>
      <c r="C848" s="662" t="s">
        <v>2533</v>
      </c>
      <c r="D848" s="743" t="s">
        <v>3735</v>
      </c>
      <c r="E848" s="744" t="s">
        <v>2566</v>
      </c>
      <c r="F848" s="662" t="s">
        <v>2529</v>
      </c>
      <c r="G848" s="662" t="s">
        <v>3121</v>
      </c>
      <c r="H848" s="662" t="s">
        <v>523</v>
      </c>
      <c r="I848" s="662" t="s">
        <v>3125</v>
      </c>
      <c r="J848" s="662" t="s">
        <v>3123</v>
      </c>
      <c r="K848" s="662" t="s">
        <v>3126</v>
      </c>
      <c r="L848" s="663">
        <v>908.53</v>
      </c>
      <c r="M848" s="663">
        <v>16353.54</v>
      </c>
      <c r="N848" s="662">
        <v>18</v>
      </c>
      <c r="O848" s="745">
        <v>4</v>
      </c>
      <c r="P848" s="663">
        <v>16353.54</v>
      </c>
      <c r="Q848" s="678">
        <v>1</v>
      </c>
      <c r="R848" s="662">
        <v>18</v>
      </c>
      <c r="S848" s="678">
        <v>1</v>
      </c>
      <c r="T848" s="745">
        <v>4</v>
      </c>
      <c r="U848" s="701">
        <v>1</v>
      </c>
    </row>
    <row r="849" spans="1:21" ht="14.4" customHeight="1" x14ac:dyDescent="0.3">
      <c r="A849" s="661">
        <v>7</v>
      </c>
      <c r="B849" s="662" t="s">
        <v>2285</v>
      </c>
      <c r="C849" s="662" t="s">
        <v>2533</v>
      </c>
      <c r="D849" s="743" t="s">
        <v>3735</v>
      </c>
      <c r="E849" s="744" t="s">
        <v>2566</v>
      </c>
      <c r="F849" s="662" t="s">
        <v>2529</v>
      </c>
      <c r="G849" s="662" t="s">
        <v>3121</v>
      </c>
      <c r="H849" s="662" t="s">
        <v>523</v>
      </c>
      <c r="I849" s="662" t="s">
        <v>3127</v>
      </c>
      <c r="J849" s="662" t="s">
        <v>3128</v>
      </c>
      <c r="K849" s="662" t="s">
        <v>3129</v>
      </c>
      <c r="L849" s="663">
        <v>291.85000000000002</v>
      </c>
      <c r="M849" s="663">
        <v>2334.7999999999997</v>
      </c>
      <c r="N849" s="662">
        <v>8</v>
      </c>
      <c r="O849" s="745">
        <v>5</v>
      </c>
      <c r="P849" s="663">
        <v>2042.9499999999998</v>
      </c>
      <c r="Q849" s="678">
        <v>0.875</v>
      </c>
      <c r="R849" s="662">
        <v>7</v>
      </c>
      <c r="S849" s="678">
        <v>0.875</v>
      </c>
      <c r="T849" s="745">
        <v>4</v>
      </c>
      <c r="U849" s="701">
        <v>0.8</v>
      </c>
    </row>
    <row r="850" spans="1:21" ht="14.4" customHeight="1" x14ac:dyDescent="0.3">
      <c r="A850" s="661">
        <v>7</v>
      </c>
      <c r="B850" s="662" t="s">
        <v>2285</v>
      </c>
      <c r="C850" s="662" t="s">
        <v>2533</v>
      </c>
      <c r="D850" s="743" t="s">
        <v>3735</v>
      </c>
      <c r="E850" s="744" t="s">
        <v>2566</v>
      </c>
      <c r="F850" s="662" t="s">
        <v>2529</v>
      </c>
      <c r="G850" s="662" t="s">
        <v>3121</v>
      </c>
      <c r="H850" s="662" t="s">
        <v>523</v>
      </c>
      <c r="I850" s="662" t="s">
        <v>3130</v>
      </c>
      <c r="J850" s="662" t="s">
        <v>3128</v>
      </c>
      <c r="K850" s="662" t="s">
        <v>3131</v>
      </c>
      <c r="L850" s="663">
        <v>583.70000000000005</v>
      </c>
      <c r="M850" s="663">
        <v>8171.8000000000011</v>
      </c>
      <c r="N850" s="662">
        <v>14</v>
      </c>
      <c r="O850" s="745">
        <v>6</v>
      </c>
      <c r="P850" s="663">
        <v>8171.8000000000011</v>
      </c>
      <c r="Q850" s="678">
        <v>1</v>
      </c>
      <c r="R850" s="662">
        <v>14</v>
      </c>
      <c r="S850" s="678">
        <v>1</v>
      </c>
      <c r="T850" s="745">
        <v>6</v>
      </c>
      <c r="U850" s="701">
        <v>1</v>
      </c>
    </row>
    <row r="851" spans="1:21" ht="14.4" customHeight="1" x14ac:dyDescent="0.3">
      <c r="A851" s="661">
        <v>7</v>
      </c>
      <c r="B851" s="662" t="s">
        <v>2285</v>
      </c>
      <c r="C851" s="662" t="s">
        <v>2533</v>
      </c>
      <c r="D851" s="743" t="s">
        <v>3735</v>
      </c>
      <c r="E851" s="744" t="s">
        <v>2566</v>
      </c>
      <c r="F851" s="662" t="s">
        <v>2529</v>
      </c>
      <c r="G851" s="662" t="s">
        <v>3121</v>
      </c>
      <c r="H851" s="662" t="s">
        <v>523</v>
      </c>
      <c r="I851" s="662" t="s">
        <v>3132</v>
      </c>
      <c r="J851" s="662" t="s">
        <v>3133</v>
      </c>
      <c r="K851" s="662" t="s">
        <v>3134</v>
      </c>
      <c r="L851" s="663">
        <v>838.65</v>
      </c>
      <c r="M851" s="663">
        <v>18450.3</v>
      </c>
      <c r="N851" s="662">
        <v>22</v>
      </c>
      <c r="O851" s="745">
        <v>4</v>
      </c>
      <c r="P851" s="663">
        <v>18450.3</v>
      </c>
      <c r="Q851" s="678">
        <v>1</v>
      </c>
      <c r="R851" s="662">
        <v>22</v>
      </c>
      <c r="S851" s="678">
        <v>1</v>
      </c>
      <c r="T851" s="745">
        <v>4</v>
      </c>
      <c r="U851" s="701">
        <v>1</v>
      </c>
    </row>
    <row r="852" spans="1:21" ht="14.4" customHeight="1" x14ac:dyDescent="0.3">
      <c r="A852" s="661">
        <v>7</v>
      </c>
      <c r="B852" s="662" t="s">
        <v>2285</v>
      </c>
      <c r="C852" s="662" t="s">
        <v>2533</v>
      </c>
      <c r="D852" s="743" t="s">
        <v>3735</v>
      </c>
      <c r="E852" s="744" t="s">
        <v>2566</v>
      </c>
      <c r="F852" s="662" t="s">
        <v>2529</v>
      </c>
      <c r="G852" s="662" t="s">
        <v>3121</v>
      </c>
      <c r="H852" s="662" t="s">
        <v>523</v>
      </c>
      <c r="I852" s="662" t="s">
        <v>3135</v>
      </c>
      <c r="J852" s="662" t="s">
        <v>3133</v>
      </c>
      <c r="K852" s="662" t="s">
        <v>3136</v>
      </c>
      <c r="L852" s="663">
        <v>1677.3</v>
      </c>
      <c r="M852" s="663">
        <v>51996.3</v>
      </c>
      <c r="N852" s="662">
        <v>31</v>
      </c>
      <c r="O852" s="745">
        <v>10</v>
      </c>
      <c r="P852" s="663">
        <v>43609.8</v>
      </c>
      <c r="Q852" s="678">
        <v>0.83870967741935487</v>
      </c>
      <c r="R852" s="662">
        <v>26</v>
      </c>
      <c r="S852" s="678">
        <v>0.83870967741935487</v>
      </c>
      <c r="T852" s="745">
        <v>8</v>
      </c>
      <c r="U852" s="701">
        <v>0.8</v>
      </c>
    </row>
    <row r="853" spans="1:21" ht="14.4" customHeight="1" x14ac:dyDescent="0.3">
      <c r="A853" s="661">
        <v>7</v>
      </c>
      <c r="B853" s="662" t="s">
        <v>2285</v>
      </c>
      <c r="C853" s="662" t="s">
        <v>2533</v>
      </c>
      <c r="D853" s="743" t="s">
        <v>3735</v>
      </c>
      <c r="E853" s="744" t="s">
        <v>2566</v>
      </c>
      <c r="F853" s="662" t="s">
        <v>2529</v>
      </c>
      <c r="G853" s="662" t="s">
        <v>3121</v>
      </c>
      <c r="H853" s="662" t="s">
        <v>523</v>
      </c>
      <c r="I853" s="662" t="s">
        <v>3247</v>
      </c>
      <c r="J853" s="662" t="s">
        <v>3248</v>
      </c>
      <c r="K853" s="662" t="s">
        <v>3136</v>
      </c>
      <c r="L853" s="663">
        <v>1677.3</v>
      </c>
      <c r="M853" s="663">
        <v>11741.099999999999</v>
      </c>
      <c r="N853" s="662">
        <v>7</v>
      </c>
      <c r="O853" s="745">
        <v>2</v>
      </c>
      <c r="P853" s="663">
        <v>11741.099999999999</v>
      </c>
      <c r="Q853" s="678">
        <v>1</v>
      </c>
      <c r="R853" s="662">
        <v>7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7</v>
      </c>
      <c r="B854" s="662" t="s">
        <v>2285</v>
      </c>
      <c r="C854" s="662" t="s">
        <v>2533</v>
      </c>
      <c r="D854" s="743" t="s">
        <v>3735</v>
      </c>
      <c r="E854" s="744" t="s">
        <v>2566</v>
      </c>
      <c r="F854" s="662" t="s">
        <v>2529</v>
      </c>
      <c r="G854" s="662" t="s">
        <v>3121</v>
      </c>
      <c r="H854" s="662" t="s">
        <v>523</v>
      </c>
      <c r="I854" s="662" t="s">
        <v>3368</v>
      </c>
      <c r="J854" s="662" t="s">
        <v>3144</v>
      </c>
      <c r="K854" s="662" t="s">
        <v>3126</v>
      </c>
      <c r="L854" s="663">
        <v>908.53</v>
      </c>
      <c r="M854" s="663">
        <v>9085.2999999999993</v>
      </c>
      <c r="N854" s="662">
        <v>10</v>
      </c>
      <c r="O854" s="745">
        <v>6</v>
      </c>
      <c r="P854" s="663">
        <v>3634.12</v>
      </c>
      <c r="Q854" s="678">
        <v>0.4</v>
      </c>
      <c r="R854" s="662">
        <v>4</v>
      </c>
      <c r="S854" s="678">
        <v>0.4</v>
      </c>
      <c r="T854" s="745">
        <v>3</v>
      </c>
      <c r="U854" s="701">
        <v>0.5</v>
      </c>
    </row>
    <row r="855" spans="1:21" ht="14.4" customHeight="1" x14ac:dyDescent="0.3">
      <c r="A855" s="661">
        <v>7</v>
      </c>
      <c r="B855" s="662" t="s">
        <v>2285</v>
      </c>
      <c r="C855" s="662" t="s">
        <v>2533</v>
      </c>
      <c r="D855" s="743" t="s">
        <v>3735</v>
      </c>
      <c r="E855" s="744" t="s">
        <v>2566</v>
      </c>
      <c r="F855" s="662" t="s">
        <v>2529</v>
      </c>
      <c r="G855" s="662" t="s">
        <v>3121</v>
      </c>
      <c r="H855" s="662" t="s">
        <v>523</v>
      </c>
      <c r="I855" s="662" t="s">
        <v>3476</v>
      </c>
      <c r="J855" s="662" t="s">
        <v>3477</v>
      </c>
      <c r="K855" s="662" t="s">
        <v>3478</v>
      </c>
      <c r="L855" s="663">
        <v>0</v>
      </c>
      <c r="M855" s="663">
        <v>0</v>
      </c>
      <c r="N855" s="662">
        <v>13</v>
      </c>
      <c r="O855" s="745">
        <v>4</v>
      </c>
      <c r="P855" s="663">
        <v>0</v>
      </c>
      <c r="Q855" s="678"/>
      <c r="R855" s="662">
        <v>13</v>
      </c>
      <c r="S855" s="678">
        <v>1</v>
      </c>
      <c r="T855" s="745">
        <v>4</v>
      </c>
      <c r="U855" s="701">
        <v>1</v>
      </c>
    </row>
    <row r="856" spans="1:21" ht="14.4" customHeight="1" x14ac:dyDescent="0.3">
      <c r="A856" s="661">
        <v>7</v>
      </c>
      <c r="B856" s="662" t="s">
        <v>2285</v>
      </c>
      <c r="C856" s="662" t="s">
        <v>2533</v>
      </c>
      <c r="D856" s="743" t="s">
        <v>3735</v>
      </c>
      <c r="E856" s="744" t="s">
        <v>2566</v>
      </c>
      <c r="F856" s="662" t="s">
        <v>2529</v>
      </c>
      <c r="G856" s="662" t="s">
        <v>3121</v>
      </c>
      <c r="H856" s="662" t="s">
        <v>523</v>
      </c>
      <c r="I856" s="662" t="s">
        <v>3479</v>
      </c>
      <c r="J856" s="662" t="s">
        <v>3480</v>
      </c>
      <c r="K856" s="662" t="s">
        <v>3367</v>
      </c>
      <c r="L856" s="663">
        <v>3354.59</v>
      </c>
      <c r="M856" s="663">
        <v>43609.67</v>
      </c>
      <c r="N856" s="662">
        <v>13</v>
      </c>
      <c r="O856" s="745">
        <v>4</v>
      </c>
      <c r="P856" s="663">
        <v>33545.9</v>
      </c>
      <c r="Q856" s="678">
        <v>0.76923076923076927</v>
      </c>
      <c r="R856" s="662">
        <v>10</v>
      </c>
      <c r="S856" s="678">
        <v>0.76923076923076927</v>
      </c>
      <c r="T856" s="745">
        <v>3</v>
      </c>
      <c r="U856" s="701">
        <v>0.75</v>
      </c>
    </row>
    <row r="857" spans="1:21" ht="14.4" customHeight="1" x14ac:dyDescent="0.3">
      <c r="A857" s="661">
        <v>7</v>
      </c>
      <c r="B857" s="662" t="s">
        <v>2285</v>
      </c>
      <c r="C857" s="662" t="s">
        <v>2533</v>
      </c>
      <c r="D857" s="743" t="s">
        <v>3735</v>
      </c>
      <c r="E857" s="744" t="s">
        <v>2566</v>
      </c>
      <c r="F857" s="662" t="s">
        <v>2529</v>
      </c>
      <c r="G857" s="662" t="s">
        <v>3121</v>
      </c>
      <c r="H857" s="662" t="s">
        <v>523</v>
      </c>
      <c r="I857" s="662" t="s">
        <v>3599</v>
      </c>
      <c r="J857" s="662" t="s">
        <v>3480</v>
      </c>
      <c r="K857" s="662" t="s">
        <v>3600</v>
      </c>
      <c r="L857" s="663">
        <v>0</v>
      </c>
      <c r="M857" s="663">
        <v>0</v>
      </c>
      <c r="N857" s="662">
        <v>1</v>
      </c>
      <c r="O857" s="745">
        <v>1</v>
      </c>
      <c r="P857" s="663">
        <v>0</v>
      </c>
      <c r="Q857" s="678"/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7</v>
      </c>
      <c r="B858" s="662" t="s">
        <v>2285</v>
      </c>
      <c r="C858" s="662" t="s">
        <v>2533</v>
      </c>
      <c r="D858" s="743" t="s">
        <v>3735</v>
      </c>
      <c r="E858" s="744" t="s">
        <v>2566</v>
      </c>
      <c r="F858" s="662" t="s">
        <v>2529</v>
      </c>
      <c r="G858" s="662" t="s">
        <v>3121</v>
      </c>
      <c r="H858" s="662" t="s">
        <v>523</v>
      </c>
      <c r="I858" s="662" t="s">
        <v>3137</v>
      </c>
      <c r="J858" s="662" t="s">
        <v>3138</v>
      </c>
      <c r="K858" s="662" t="s">
        <v>3131</v>
      </c>
      <c r="L858" s="663">
        <v>583.70000000000005</v>
      </c>
      <c r="M858" s="663">
        <v>5253.3</v>
      </c>
      <c r="N858" s="662">
        <v>9</v>
      </c>
      <c r="O858" s="745">
        <v>3</v>
      </c>
      <c r="P858" s="663">
        <v>5253.3</v>
      </c>
      <c r="Q858" s="678">
        <v>1</v>
      </c>
      <c r="R858" s="662">
        <v>9</v>
      </c>
      <c r="S858" s="678">
        <v>1</v>
      </c>
      <c r="T858" s="745">
        <v>3</v>
      </c>
      <c r="U858" s="701">
        <v>1</v>
      </c>
    </row>
    <row r="859" spans="1:21" ht="14.4" customHeight="1" x14ac:dyDescent="0.3">
      <c r="A859" s="661">
        <v>7</v>
      </c>
      <c r="B859" s="662" t="s">
        <v>2285</v>
      </c>
      <c r="C859" s="662" t="s">
        <v>2533</v>
      </c>
      <c r="D859" s="743" t="s">
        <v>3735</v>
      </c>
      <c r="E859" s="744" t="s">
        <v>2566</v>
      </c>
      <c r="F859" s="662" t="s">
        <v>2529</v>
      </c>
      <c r="G859" s="662" t="s">
        <v>3121</v>
      </c>
      <c r="H859" s="662" t="s">
        <v>523</v>
      </c>
      <c r="I859" s="662" t="s">
        <v>3139</v>
      </c>
      <c r="J859" s="662" t="s">
        <v>3140</v>
      </c>
      <c r="K859" s="662" t="s">
        <v>3126</v>
      </c>
      <c r="L859" s="663">
        <v>908.53</v>
      </c>
      <c r="M859" s="663">
        <v>8176.77</v>
      </c>
      <c r="N859" s="662">
        <v>9</v>
      </c>
      <c r="O859" s="745">
        <v>5</v>
      </c>
      <c r="P859" s="663">
        <v>6359.71</v>
      </c>
      <c r="Q859" s="678">
        <v>0.77777777777777779</v>
      </c>
      <c r="R859" s="662">
        <v>7</v>
      </c>
      <c r="S859" s="678">
        <v>0.77777777777777779</v>
      </c>
      <c r="T859" s="745">
        <v>4</v>
      </c>
      <c r="U859" s="701">
        <v>0.8</v>
      </c>
    </row>
    <row r="860" spans="1:21" ht="14.4" customHeight="1" x14ac:dyDescent="0.3">
      <c r="A860" s="661">
        <v>7</v>
      </c>
      <c r="B860" s="662" t="s">
        <v>2285</v>
      </c>
      <c r="C860" s="662" t="s">
        <v>2533</v>
      </c>
      <c r="D860" s="743" t="s">
        <v>3735</v>
      </c>
      <c r="E860" s="744" t="s">
        <v>2566</v>
      </c>
      <c r="F860" s="662" t="s">
        <v>2529</v>
      </c>
      <c r="G860" s="662" t="s">
        <v>3121</v>
      </c>
      <c r="H860" s="662" t="s">
        <v>523</v>
      </c>
      <c r="I860" s="662" t="s">
        <v>3601</v>
      </c>
      <c r="J860" s="662" t="s">
        <v>3477</v>
      </c>
      <c r="K860" s="662" t="s">
        <v>3136</v>
      </c>
      <c r="L860" s="663">
        <v>1677.3</v>
      </c>
      <c r="M860" s="663">
        <v>1677.3</v>
      </c>
      <c r="N860" s="662">
        <v>1</v>
      </c>
      <c r="O860" s="745">
        <v>1</v>
      </c>
      <c r="P860" s="663">
        <v>1677.3</v>
      </c>
      <c r="Q860" s="678">
        <v>1</v>
      </c>
      <c r="R860" s="662">
        <v>1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7</v>
      </c>
      <c r="B861" s="662" t="s">
        <v>2285</v>
      </c>
      <c r="C861" s="662" t="s">
        <v>2533</v>
      </c>
      <c r="D861" s="743" t="s">
        <v>3735</v>
      </c>
      <c r="E861" s="744" t="s">
        <v>2566</v>
      </c>
      <c r="F861" s="662" t="s">
        <v>2529</v>
      </c>
      <c r="G861" s="662" t="s">
        <v>3121</v>
      </c>
      <c r="H861" s="662" t="s">
        <v>523</v>
      </c>
      <c r="I861" s="662" t="s">
        <v>3696</v>
      </c>
      <c r="J861" s="662" t="s">
        <v>3123</v>
      </c>
      <c r="K861" s="662" t="s">
        <v>3697</v>
      </c>
      <c r="L861" s="663">
        <v>0</v>
      </c>
      <c r="M861" s="663">
        <v>0</v>
      </c>
      <c r="N861" s="662">
        <v>6</v>
      </c>
      <c r="O861" s="745">
        <v>2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7</v>
      </c>
      <c r="B862" s="662" t="s">
        <v>2285</v>
      </c>
      <c r="C862" s="662" t="s">
        <v>2533</v>
      </c>
      <c r="D862" s="743" t="s">
        <v>3735</v>
      </c>
      <c r="E862" s="744" t="s">
        <v>2566</v>
      </c>
      <c r="F862" s="662" t="s">
        <v>2529</v>
      </c>
      <c r="G862" s="662" t="s">
        <v>3121</v>
      </c>
      <c r="H862" s="662" t="s">
        <v>523</v>
      </c>
      <c r="I862" s="662" t="s">
        <v>3481</v>
      </c>
      <c r="J862" s="662" t="s">
        <v>3140</v>
      </c>
      <c r="K862" s="662" t="s">
        <v>3482</v>
      </c>
      <c r="L862" s="663">
        <v>0</v>
      </c>
      <c r="M862" s="663">
        <v>0</v>
      </c>
      <c r="N862" s="662">
        <v>5</v>
      </c>
      <c r="O862" s="745">
        <v>3</v>
      </c>
      <c r="P862" s="663">
        <v>0</v>
      </c>
      <c r="Q862" s="678"/>
      <c r="R862" s="662">
        <v>2</v>
      </c>
      <c r="S862" s="678">
        <v>0.4</v>
      </c>
      <c r="T862" s="745">
        <v>1</v>
      </c>
      <c r="U862" s="701">
        <v>0.33333333333333331</v>
      </c>
    </row>
    <row r="863" spans="1:21" ht="14.4" customHeight="1" x14ac:dyDescent="0.3">
      <c r="A863" s="661">
        <v>7</v>
      </c>
      <c r="B863" s="662" t="s">
        <v>2285</v>
      </c>
      <c r="C863" s="662" t="s">
        <v>2533</v>
      </c>
      <c r="D863" s="743" t="s">
        <v>3735</v>
      </c>
      <c r="E863" s="744" t="s">
        <v>2566</v>
      </c>
      <c r="F863" s="662" t="s">
        <v>2529</v>
      </c>
      <c r="G863" s="662" t="s">
        <v>3121</v>
      </c>
      <c r="H863" s="662" t="s">
        <v>523</v>
      </c>
      <c r="I863" s="662" t="s">
        <v>3369</v>
      </c>
      <c r="J863" s="662" t="s">
        <v>3370</v>
      </c>
      <c r="K863" s="662" t="s">
        <v>3131</v>
      </c>
      <c r="L863" s="663">
        <v>583.70000000000005</v>
      </c>
      <c r="M863" s="663">
        <v>4085.9000000000005</v>
      </c>
      <c r="N863" s="662">
        <v>7</v>
      </c>
      <c r="O863" s="745">
        <v>3</v>
      </c>
      <c r="P863" s="663">
        <v>583.70000000000005</v>
      </c>
      <c r="Q863" s="678">
        <v>0.14285714285714285</v>
      </c>
      <c r="R863" s="662">
        <v>1</v>
      </c>
      <c r="S863" s="678">
        <v>0.14285714285714285</v>
      </c>
      <c r="T863" s="745">
        <v>1</v>
      </c>
      <c r="U863" s="701">
        <v>0.33333333333333331</v>
      </c>
    </row>
    <row r="864" spans="1:21" ht="14.4" customHeight="1" x14ac:dyDescent="0.3">
      <c r="A864" s="661">
        <v>7</v>
      </c>
      <c r="B864" s="662" t="s">
        <v>2285</v>
      </c>
      <c r="C864" s="662" t="s">
        <v>2533</v>
      </c>
      <c r="D864" s="743" t="s">
        <v>3735</v>
      </c>
      <c r="E864" s="744" t="s">
        <v>2566</v>
      </c>
      <c r="F864" s="662" t="s">
        <v>2529</v>
      </c>
      <c r="G864" s="662" t="s">
        <v>3121</v>
      </c>
      <c r="H864" s="662" t="s">
        <v>523</v>
      </c>
      <c r="I864" s="662" t="s">
        <v>3698</v>
      </c>
      <c r="J864" s="662" t="s">
        <v>3699</v>
      </c>
      <c r="K864" s="662" t="s">
        <v>3700</v>
      </c>
      <c r="L864" s="663">
        <v>0</v>
      </c>
      <c r="M864" s="663">
        <v>0</v>
      </c>
      <c r="N864" s="662">
        <v>3</v>
      </c>
      <c r="O864" s="745">
        <v>1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7</v>
      </c>
      <c r="B865" s="662" t="s">
        <v>2285</v>
      </c>
      <c r="C865" s="662" t="s">
        <v>2533</v>
      </c>
      <c r="D865" s="743" t="s">
        <v>3735</v>
      </c>
      <c r="E865" s="744" t="s">
        <v>2566</v>
      </c>
      <c r="F865" s="662" t="s">
        <v>2529</v>
      </c>
      <c r="G865" s="662" t="s">
        <v>3026</v>
      </c>
      <c r="H865" s="662" t="s">
        <v>523</v>
      </c>
      <c r="I865" s="662" t="s">
        <v>3249</v>
      </c>
      <c r="J865" s="662" t="s">
        <v>3250</v>
      </c>
      <c r="K865" s="662" t="s">
        <v>3029</v>
      </c>
      <c r="L865" s="663">
        <v>1112.45</v>
      </c>
      <c r="M865" s="663">
        <v>2224.9</v>
      </c>
      <c r="N865" s="662">
        <v>2</v>
      </c>
      <c r="O865" s="745">
        <v>1</v>
      </c>
      <c r="P865" s="663">
        <v>2224.9</v>
      </c>
      <c r="Q865" s="678">
        <v>1</v>
      </c>
      <c r="R865" s="662">
        <v>2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7</v>
      </c>
      <c r="B866" s="662" t="s">
        <v>2285</v>
      </c>
      <c r="C866" s="662" t="s">
        <v>2533</v>
      </c>
      <c r="D866" s="743" t="s">
        <v>3735</v>
      </c>
      <c r="E866" s="744" t="s">
        <v>2566</v>
      </c>
      <c r="F866" s="662" t="s">
        <v>2529</v>
      </c>
      <c r="G866" s="662" t="s">
        <v>3026</v>
      </c>
      <c r="H866" s="662" t="s">
        <v>523</v>
      </c>
      <c r="I866" s="662" t="s">
        <v>3027</v>
      </c>
      <c r="J866" s="662" t="s">
        <v>3028</v>
      </c>
      <c r="K866" s="662" t="s">
        <v>3029</v>
      </c>
      <c r="L866" s="663">
        <v>2146.12</v>
      </c>
      <c r="M866" s="663">
        <v>21461.199999999997</v>
      </c>
      <c r="N866" s="662">
        <v>10</v>
      </c>
      <c r="O866" s="745">
        <v>3</v>
      </c>
      <c r="P866" s="663">
        <v>12876.72</v>
      </c>
      <c r="Q866" s="678">
        <v>0.60000000000000009</v>
      </c>
      <c r="R866" s="662">
        <v>6</v>
      </c>
      <c r="S866" s="678">
        <v>0.6</v>
      </c>
      <c r="T866" s="745">
        <v>2</v>
      </c>
      <c r="U866" s="701">
        <v>0.66666666666666663</v>
      </c>
    </row>
    <row r="867" spans="1:21" ht="14.4" customHeight="1" x14ac:dyDescent="0.3">
      <c r="A867" s="661">
        <v>7</v>
      </c>
      <c r="B867" s="662" t="s">
        <v>2285</v>
      </c>
      <c r="C867" s="662" t="s">
        <v>2533</v>
      </c>
      <c r="D867" s="743" t="s">
        <v>3735</v>
      </c>
      <c r="E867" s="744" t="s">
        <v>2566</v>
      </c>
      <c r="F867" s="662" t="s">
        <v>2529</v>
      </c>
      <c r="G867" s="662" t="s">
        <v>3026</v>
      </c>
      <c r="H867" s="662" t="s">
        <v>523</v>
      </c>
      <c r="I867" s="662" t="s">
        <v>3146</v>
      </c>
      <c r="J867" s="662" t="s">
        <v>3147</v>
      </c>
      <c r="K867" s="662" t="s">
        <v>3029</v>
      </c>
      <c r="L867" s="663">
        <v>3690.52</v>
      </c>
      <c r="M867" s="663">
        <v>59048.32</v>
      </c>
      <c r="N867" s="662">
        <v>16</v>
      </c>
      <c r="O867" s="745">
        <v>5</v>
      </c>
      <c r="P867" s="663">
        <v>59048.32</v>
      </c>
      <c r="Q867" s="678">
        <v>1</v>
      </c>
      <c r="R867" s="662">
        <v>16</v>
      </c>
      <c r="S867" s="678">
        <v>1</v>
      </c>
      <c r="T867" s="745">
        <v>5</v>
      </c>
      <c r="U867" s="701">
        <v>1</v>
      </c>
    </row>
    <row r="868" spans="1:21" ht="14.4" customHeight="1" x14ac:dyDescent="0.3">
      <c r="A868" s="661">
        <v>7</v>
      </c>
      <c r="B868" s="662" t="s">
        <v>2285</v>
      </c>
      <c r="C868" s="662" t="s">
        <v>2533</v>
      </c>
      <c r="D868" s="743" t="s">
        <v>3735</v>
      </c>
      <c r="E868" s="744" t="s">
        <v>2566</v>
      </c>
      <c r="F868" s="662" t="s">
        <v>2529</v>
      </c>
      <c r="G868" s="662" t="s">
        <v>2627</v>
      </c>
      <c r="H868" s="662" t="s">
        <v>602</v>
      </c>
      <c r="I868" s="662" t="s">
        <v>3701</v>
      </c>
      <c r="J868" s="662" t="s">
        <v>2629</v>
      </c>
      <c r="K868" s="662" t="s">
        <v>3702</v>
      </c>
      <c r="L868" s="663">
        <v>0</v>
      </c>
      <c r="M868" s="663">
        <v>0</v>
      </c>
      <c r="N868" s="662">
        <v>6</v>
      </c>
      <c r="O868" s="745">
        <v>1.5</v>
      </c>
      <c r="P868" s="663">
        <v>0</v>
      </c>
      <c r="Q868" s="678"/>
      <c r="R868" s="662">
        <v>2</v>
      </c>
      <c r="S868" s="678">
        <v>0.33333333333333331</v>
      </c>
      <c r="T868" s="745">
        <v>0.5</v>
      </c>
      <c r="U868" s="701">
        <v>0.33333333333333331</v>
      </c>
    </row>
    <row r="869" spans="1:21" ht="14.4" customHeight="1" x14ac:dyDescent="0.3">
      <c r="A869" s="661">
        <v>7</v>
      </c>
      <c r="B869" s="662" t="s">
        <v>2285</v>
      </c>
      <c r="C869" s="662" t="s">
        <v>2533</v>
      </c>
      <c r="D869" s="743" t="s">
        <v>3735</v>
      </c>
      <c r="E869" s="744" t="s">
        <v>2566</v>
      </c>
      <c r="F869" s="662" t="s">
        <v>2529</v>
      </c>
      <c r="G869" s="662" t="s">
        <v>2904</v>
      </c>
      <c r="H869" s="662" t="s">
        <v>523</v>
      </c>
      <c r="I869" s="662" t="s">
        <v>1493</v>
      </c>
      <c r="J869" s="662" t="s">
        <v>1494</v>
      </c>
      <c r="K869" s="662" t="s">
        <v>1495</v>
      </c>
      <c r="L869" s="663">
        <v>108.44</v>
      </c>
      <c r="M869" s="663">
        <v>1084.3999999999999</v>
      </c>
      <c r="N869" s="662">
        <v>10</v>
      </c>
      <c r="O869" s="745">
        <v>3.5</v>
      </c>
      <c r="P869" s="663">
        <v>325.32</v>
      </c>
      <c r="Q869" s="678">
        <v>0.30000000000000004</v>
      </c>
      <c r="R869" s="662">
        <v>3</v>
      </c>
      <c r="S869" s="678">
        <v>0.3</v>
      </c>
      <c r="T869" s="745">
        <v>1.5</v>
      </c>
      <c r="U869" s="701">
        <v>0.42857142857142855</v>
      </c>
    </row>
    <row r="870" spans="1:21" ht="14.4" customHeight="1" x14ac:dyDescent="0.3">
      <c r="A870" s="661">
        <v>7</v>
      </c>
      <c r="B870" s="662" t="s">
        <v>2285</v>
      </c>
      <c r="C870" s="662" t="s">
        <v>2533</v>
      </c>
      <c r="D870" s="743" t="s">
        <v>3735</v>
      </c>
      <c r="E870" s="744" t="s">
        <v>2566</v>
      </c>
      <c r="F870" s="662" t="s">
        <v>2529</v>
      </c>
      <c r="G870" s="662" t="s">
        <v>2631</v>
      </c>
      <c r="H870" s="662" t="s">
        <v>523</v>
      </c>
      <c r="I870" s="662" t="s">
        <v>2632</v>
      </c>
      <c r="J870" s="662" t="s">
        <v>2633</v>
      </c>
      <c r="K870" s="662" t="s">
        <v>2634</v>
      </c>
      <c r="L870" s="663">
        <v>99.11</v>
      </c>
      <c r="M870" s="663">
        <v>1189.32</v>
      </c>
      <c r="N870" s="662">
        <v>12</v>
      </c>
      <c r="O870" s="745">
        <v>2.5</v>
      </c>
      <c r="P870" s="663">
        <v>594.66</v>
      </c>
      <c r="Q870" s="678">
        <v>0.5</v>
      </c>
      <c r="R870" s="662">
        <v>6</v>
      </c>
      <c r="S870" s="678">
        <v>0.5</v>
      </c>
      <c r="T870" s="745">
        <v>1.5</v>
      </c>
      <c r="U870" s="701">
        <v>0.6</v>
      </c>
    </row>
    <row r="871" spans="1:21" ht="14.4" customHeight="1" x14ac:dyDescent="0.3">
      <c r="A871" s="661">
        <v>7</v>
      </c>
      <c r="B871" s="662" t="s">
        <v>2285</v>
      </c>
      <c r="C871" s="662" t="s">
        <v>2533</v>
      </c>
      <c r="D871" s="743" t="s">
        <v>3735</v>
      </c>
      <c r="E871" s="744" t="s">
        <v>2566</v>
      </c>
      <c r="F871" s="662" t="s">
        <v>2529</v>
      </c>
      <c r="G871" s="662" t="s">
        <v>3148</v>
      </c>
      <c r="H871" s="662" t="s">
        <v>523</v>
      </c>
      <c r="I871" s="662" t="s">
        <v>3251</v>
      </c>
      <c r="J871" s="662" t="s">
        <v>3164</v>
      </c>
      <c r="K871" s="662" t="s">
        <v>3252</v>
      </c>
      <c r="L871" s="663">
        <v>1286.2</v>
      </c>
      <c r="M871" s="663">
        <v>7717.2000000000007</v>
      </c>
      <c r="N871" s="662">
        <v>6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7</v>
      </c>
      <c r="B872" s="662" t="s">
        <v>2285</v>
      </c>
      <c r="C872" s="662" t="s">
        <v>2533</v>
      </c>
      <c r="D872" s="743" t="s">
        <v>3735</v>
      </c>
      <c r="E872" s="744" t="s">
        <v>2566</v>
      </c>
      <c r="F872" s="662" t="s">
        <v>2529</v>
      </c>
      <c r="G872" s="662" t="s">
        <v>3148</v>
      </c>
      <c r="H872" s="662" t="s">
        <v>523</v>
      </c>
      <c r="I872" s="662" t="s">
        <v>3251</v>
      </c>
      <c r="J872" s="662" t="s">
        <v>3164</v>
      </c>
      <c r="K872" s="662" t="s">
        <v>3252</v>
      </c>
      <c r="L872" s="663">
        <v>597.88</v>
      </c>
      <c r="M872" s="663">
        <v>5978.8</v>
      </c>
      <c r="N872" s="662">
        <v>10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7</v>
      </c>
      <c r="B873" s="662" t="s">
        <v>2285</v>
      </c>
      <c r="C873" s="662" t="s">
        <v>2533</v>
      </c>
      <c r="D873" s="743" t="s">
        <v>3735</v>
      </c>
      <c r="E873" s="744" t="s">
        <v>2566</v>
      </c>
      <c r="F873" s="662" t="s">
        <v>2529</v>
      </c>
      <c r="G873" s="662" t="s">
        <v>3148</v>
      </c>
      <c r="H873" s="662" t="s">
        <v>523</v>
      </c>
      <c r="I873" s="662" t="s">
        <v>3152</v>
      </c>
      <c r="J873" s="662" t="s">
        <v>3150</v>
      </c>
      <c r="K873" s="662" t="s">
        <v>3153</v>
      </c>
      <c r="L873" s="663">
        <v>1715.48</v>
      </c>
      <c r="M873" s="663">
        <v>27447.68</v>
      </c>
      <c r="N873" s="662">
        <v>16</v>
      </c>
      <c r="O873" s="745">
        <v>3</v>
      </c>
      <c r="P873" s="663">
        <v>12008.36</v>
      </c>
      <c r="Q873" s="678">
        <v>0.4375</v>
      </c>
      <c r="R873" s="662">
        <v>7</v>
      </c>
      <c r="S873" s="678">
        <v>0.4375</v>
      </c>
      <c r="T873" s="745">
        <v>1</v>
      </c>
      <c r="U873" s="701">
        <v>0.33333333333333331</v>
      </c>
    </row>
    <row r="874" spans="1:21" ht="14.4" customHeight="1" x14ac:dyDescent="0.3">
      <c r="A874" s="661">
        <v>7</v>
      </c>
      <c r="B874" s="662" t="s">
        <v>2285</v>
      </c>
      <c r="C874" s="662" t="s">
        <v>2533</v>
      </c>
      <c r="D874" s="743" t="s">
        <v>3735</v>
      </c>
      <c r="E874" s="744" t="s">
        <v>2566</v>
      </c>
      <c r="F874" s="662" t="s">
        <v>2529</v>
      </c>
      <c r="G874" s="662" t="s">
        <v>3148</v>
      </c>
      <c r="H874" s="662" t="s">
        <v>523</v>
      </c>
      <c r="I874" s="662" t="s">
        <v>3152</v>
      </c>
      <c r="J874" s="662" t="s">
        <v>3150</v>
      </c>
      <c r="K874" s="662" t="s">
        <v>3153</v>
      </c>
      <c r="L874" s="663">
        <v>1195.75</v>
      </c>
      <c r="M874" s="663">
        <v>62179</v>
      </c>
      <c r="N874" s="662">
        <v>52</v>
      </c>
      <c r="O874" s="745">
        <v>9.5</v>
      </c>
      <c r="P874" s="663">
        <v>47830</v>
      </c>
      <c r="Q874" s="678">
        <v>0.76923076923076927</v>
      </c>
      <c r="R874" s="662">
        <v>40</v>
      </c>
      <c r="S874" s="678">
        <v>0.76923076923076927</v>
      </c>
      <c r="T874" s="745">
        <v>7</v>
      </c>
      <c r="U874" s="701">
        <v>0.73684210526315785</v>
      </c>
    </row>
    <row r="875" spans="1:21" ht="14.4" customHeight="1" x14ac:dyDescent="0.3">
      <c r="A875" s="661">
        <v>7</v>
      </c>
      <c r="B875" s="662" t="s">
        <v>2285</v>
      </c>
      <c r="C875" s="662" t="s">
        <v>2533</v>
      </c>
      <c r="D875" s="743" t="s">
        <v>3735</v>
      </c>
      <c r="E875" s="744" t="s">
        <v>2566</v>
      </c>
      <c r="F875" s="662" t="s">
        <v>2529</v>
      </c>
      <c r="G875" s="662" t="s">
        <v>3148</v>
      </c>
      <c r="H875" s="662" t="s">
        <v>523</v>
      </c>
      <c r="I875" s="662" t="s">
        <v>3253</v>
      </c>
      <c r="J875" s="662" t="s">
        <v>3150</v>
      </c>
      <c r="K875" s="662" t="s">
        <v>3254</v>
      </c>
      <c r="L875" s="663">
        <v>0</v>
      </c>
      <c r="M875" s="663">
        <v>0</v>
      </c>
      <c r="N875" s="662">
        <v>3</v>
      </c>
      <c r="O875" s="745">
        <v>0.5</v>
      </c>
      <c r="P875" s="663">
        <v>0</v>
      </c>
      <c r="Q875" s="678"/>
      <c r="R875" s="662">
        <v>3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7</v>
      </c>
      <c r="B876" s="662" t="s">
        <v>2285</v>
      </c>
      <c r="C876" s="662" t="s">
        <v>2533</v>
      </c>
      <c r="D876" s="743" t="s">
        <v>3735</v>
      </c>
      <c r="E876" s="744" t="s">
        <v>2566</v>
      </c>
      <c r="F876" s="662" t="s">
        <v>2529</v>
      </c>
      <c r="G876" s="662" t="s">
        <v>3148</v>
      </c>
      <c r="H876" s="662" t="s">
        <v>523</v>
      </c>
      <c r="I876" s="662" t="s">
        <v>3609</v>
      </c>
      <c r="J876" s="662" t="s">
        <v>3377</v>
      </c>
      <c r="K876" s="662" t="s">
        <v>3252</v>
      </c>
      <c r="L876" s="663">
        <v>1286.19</v>
      </c>
      <c r="M876" s="663">
        <v>2572.38</v>
      </c>
      <c r="N876" s="662">
        <v>2</v>
      </c>
      <c r="O876" s="745">
        <v>0.5</v>
      </c>
      <c r="P876" s="663">
        <v>2572.38</v>
      </c>
      <c r="Q876" s="678">
        <v>1</v>
      </c>
      <c r="R876" s="662">
        <v>2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7</v>
      </c>
      <c r="B877" s="662" t="s">
        <v>2285</v>
      </c>
      <c r="C877" s="662" t="s">
        <v>2533</v>
      </c>
      <c r="D877" s="743" t="s">
        <v>3735</v>
      </c>
      <c r="E877" s="744" t="s">
        <v>2566</v>
      </c>
      <c r="F877" s="662" t="s">
        <v>2529</v>
      </c>
      <c r="G877" s="662" t="s">
        <v>3148</v>
      </c>
      <c r="H877" s="662" t="s">
        <v>523</v>
      </c>
      <c r="I877" s="662" t="s">
        <v>3609</v>
      </c>
      <c r="J877" s="662" t="s">
        <v>3377</v>
      </c>
      <c r="K877" s="662" t="s">
        <v>3252</v>
      </c>
      <c r="L877" s="663">
        <v>597.88</v>
      </c>
      <c r="M877" s="663">
        <v>2391.52</v>
      </c>
      <c r="N877" s="662">
        <v>4</v>
      </c>
      <c r="O877" s="745">
        <v>1.5</v>
      </c>
      <c r="P877" s="663">
        <v>2391.52</v>
      </c>
      <c r="Q877" s="678">
        <v>1</v>
      </c>
      <c r="R877" s="662">
        <v>4</v>
      </c>
      <c r="S877" s="678">
        <v>1</v>
      </c>
      <c r="T877" s="745">
        <v>1.5</v>
      </c>
      <c r="U877" s="701">
        <v>1</v>
      </c>
    </row>
    <row r="878" spans="1:21" ht="14.4" customHeight="1" x14ac:dyDescent="0.3">
      <c r="A878" s="661">
        <v>7</v>
      </c>
      <c r="B878" s="662" t="s">
        <v>2285</v>
      </c>
      <c r="C878" s="662" t="s">
        <v>2533</v>
      </c>
      <c r="D878" s="743" t="s">
        <v>3735</v>
      </c>
      <c r="E878" s="744" t="s">
        <v>2566</v>
      </c>
      <c r="F878" s="662" t="s">
        <v>2529</v>
      </c>
      <c r="G878" s="662" t="s">
        <v>3148</v>
      </c>
      <c r="H878" s="662" t="s">
        <v>523</v>
      </c>
      <c r="I878" s="662" t="s">
        <v>3609</v>
      </c>
      <c r="J878" s="662" t="s">
        <v>3377</v>
      </c>
      <c r="K878" s="662" t="s">
        <v>3252</v>
      </c>
      <c r="L878" s="663">
        <v>857.75</v>
      </c>
      <c r="M878" s="663">
        <v>4288.75</v>
      </c>
      <c r="N878" s="662">
        <v>5</v>
      </c>
      <c r="O878" s="745">
        <v>1</v>
      </c>
      <c r="P878" s="663">
        <v>4288.75</v>
      </c>
      <c r="Q878" s="678">
        <v>1</v>
      </c>
      <c r="R878" s="662">
        <v>5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7</v>
      </c>
      <c r="B879" s="662" t="s">
        <v>2285</v>
      </c>
      <c r="C879" s="662" t="s">
        <v>2533</v>
      </c>
      <c r="D879" s="743" t="s">
        <v>3735</v>
      </c>
      <c r="E879" s="744" t="s">
        <v>2566</v>
      </c>
      <c r="F879" s="662" t="s">
        <v>2529</v>
      </c>
      <c r="G879" s="662" t="s">
        <v>3148</v>
      </c>
      <c r="H879" s="662" t="s">
        <v>523</v>
      </c>
      <c r="I879" s="662" t="s">
        <v>3610</v>
      </c>
      <c r="J879" s="662" t="s">
        <v>3167</v>
      </c>
      <c r="K879" s="662" t="s">
        <v>3153</v>
      </c>
      <c r="L879" s="663">
        <v>1715.4</v>
      </c>
      <c r="M879" s="663">
        <v>20584.800000000003</v>
      </c>
      <c r="N879" s="662">
        <v>12</v>
      </c>
      <c r="O879" s="745">
        <v>3</v>
      </c>
      <c r="P879" s="663">
        <v>20584.800000000003</v>
      </c>
      <c r="Q879" s="678">
        <v>1</v>
      </c>
      <c r="R879" s="662">
        <v>12</v>
      </c>
      <c r="S879" s="678">
        <v>1</v>
      </c>
      <c r="T879" s="745">
        <v>3</v>
      </c>
      <c r="U879" s="701">
        <v>1</v>
      </c>
    </row>
    <row r="880" spans="1:21" ht="14.4" customHeight="1" x14ac:dyDescent="0.3">
      <c r="A880" s="661">
        <v>7</v>
      </c>
      <c r="B880" s="662" t="s">
        <v>2285</v>
      </c>
      <c r="C880" s="662" t="s">
        <v>2533</v>
      </c>
      <c r="D880" s="743" t="s">
        <v>3735</v>
      </c>
      <c r="E880" s="744" t="s">
        <v>2566</v>
      </c>
      <c r="F880" s="662" t="s">
        <v>2529</v>
      </c>
      <c r="G880" s="662" t="s">
        <v>3148</v>
      </c>
      <c r="H880" s="662" t="s">
        <v>523</v>
      </c>
      <c r="I880" s="662" t="s">
        <v>3485</v>
      </c>
      <c r="J880" s="662" t="s">
        <v>3486</v>
      </c>
      <c r="K880" s="662" t="s">
        <v>3252</v>
      </c>
      <c r="L880" s="663">
        <v>1286.19</v>
      </c>
      <c r="M880" s="663">
        <v>3858.57</v>
      </c>
      <c r="N880" s="662">
        <v>3</v>
      </c>
      <c r="O880" s="745">
        <v>0.5</v>
      </c>
      <c r="P880" s="663">
        <v>3858.57</v>
      </c>
      <c r="Q880" s="678">
        <v>1</v>
      </c>
      <c r="R880" s="662">
        <v>3</v>
      </c>
      <c r="S880" s="678">
        <v>1</v>
      </c>
      <c r="T880" s="745">
        <v>0.5</v>
      </c>
      <c r="U880" s="701">
        <v>1</v>
      </c>
    </row>
    <row r="881" spans="1:21" ht="14.4" customHeight="1" x14ac:dyDescent="0.3">
      <c r="A881" s="661">
        <v>7</v>
      </c>
      <c r="B881" s="662" t="s">
        <v>2285</v>
      </c>
      <c r="C881" s="662" t="s">
        <v>2533</v>
      </c>
      <c r="D881" s="743" t="s">
        <v>3735</v>
      </c>
      <c r="E881" s="744" t="s">
        <v>2566</v>
      </c>
      <c r="F881" s="662" t="s">
        <v>2529</v>
      </c>
      <c r="G881" s="662" t="s">
        <v>3703</v>
      </c>
      <c r="H881" s="662" t="s">
        <v>523</v>
      </c>
      <c r="I881" s="662" t="s">
        <v>3704</v>
      </c>
      <c r="J881" s="662" t="s">
        <v>3705</v>
      </c>
      <c r="K881" s="662" t="s">
        <v>3706</v>
      </c>
      <c r="L881" s="663">
        <v>115.27</v>
      </c>
      <c r="M881" s="663">
        <v>115.27</v>
      </c>
      <c r="N881" s="662">
        <v>1</v>
      </c>
      <c r="O881" s="745">
        <v>0.5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7</v>
      </c>
      <c r="B882" s="662" t="s">
        <v>2285</v>
      </c>
      <c r="C882" s="662" t="s">
        <v>2533</v>
      </c>
      <c r="D882" s="743" t="s">
        <v>3735</v>
      </c>
      <c r="E882" s="744" t="s">
        <v>2566</v>
      </c>
      <c r="F882" s="662" t="s">
        <v>2529</v>
      </c>
      <c r="G882" s="662" t="s">
        <v>2988</v>
      </c>
      <c r="H882" s="662" t="s">
        <v>523</v>
      </c>
      <c r="I882" s="662" t="s">
        <v>764</v>
      </c>
      <c r="J882" s="662" t="s">
        <v>2989</v>
      </c>
      <c r="K882" s="662" t="s">
        <v>2990</v>
      </c>
      <c r="L882" s="663">
        <v>0</v>
      </c>
      <c r="M882" s="663">
        <v>0</v>
      </c>
      <c r="N882" s="662">
        <v>69</v>
      </c>
      <c r="O882" s="745">
        <v>22.5</v>
      </c>
      <c r="P882" s="663">
        <v>0</v>
      </c>
      <c r="Q882" s="678"/>
      <c r="R882" s="662">
        <v>54</v>
      </c>
      <c r="S882" s="678">
        <v>0.78260869565217395</v>
      </c>
      <c r="T882" s="745">
        <v>17</v>
      </c>
      <c r="U882" s="701">
        <v>0.75555555555555554</v>
      </c>
    </row>
    <row r="883" spans="1:21" ht="14.4" customHeight="1" x14ac:dyDescent="0.3">
      <c r="A883" s="661">
        <v>7</v>
      </c>
      <c r="B883" s="662" t="s">
        <v>2285</v>
      </c>
      <c r="C883" s="662" t="s">
        <v>2533</v>
      </c>
      <c r="D883" s="743" t="s">
        <v>3735</v>
      </c>
      <c r="E883" s="744" t="s">
        <v>2566</v>
      </c>
      <c r="F883" s="662" t="s">
        <v>2529</v>
      </c>
      <c r="G883" s="662" t="s">
        <v>2988</v>
      </c>
      <c r="H883" s="662" t="s">
        <v>523</v>
      </c>
      <c r="I883" s="662" t="s">
        <v>3611</v>
      </c>
      <c r="J883" s="662" t="s">
        <v>3612</v>
      </c>
      <c r="K883" s="662" t="s">
        <v>3613</v>
      </c>
      <c r="L883" s="663">
        <v>16.440000000000001</v>
      </c>
      <c r="M883" s="663">
        <v>49.320000000000007</v>
      </c>
      <c r="N883" s="662">
        <v>3</v>
      </c>
      <c r="O883" s="745">
        <v>1</v>
      </c>
      <c r="P883" s="663">
        <v>49.320000000000007</v>
      </c>
      <c r="Q883" s="678">
        <v>1</v>
      </c>
      <c r="R883" s="662">
        <v>3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7</v>
      </c>
      <c r="B884" s="662" t="s">
        <v>2285</v>
      </c>
      <c r="C884" s="662" t="s">
        <v>2533</v>
      </c>
      <c r="D884" s="743" t="s">
        <v>3735</v>
      </c>
      <c r="E884" s="744" t="s">
        <v>2566</v>
      </c>
      <c r="F884" s="662" t="s">
        <v>2529</v>
      </c>
      <c r="G884" s="662" t="s">
        <v>2988</v>
      </c>
      <c r="H884" s="662" t="s">
        <v>523</v>
      </c>
      <c r="I884" s="662" t="s">
        <v>3614</v>
      </c>
      <c r="J884" s="662" t="s">
        <v>3612</v>
      </c>
      <c r="K884" s="662" t="s">
        <v>3615</v>
      </c>
      <c r="L884" s="663">
        <v>82.18</v>
      </c>
      <c r="M884" s="663">
        <v>82.18</v>
      </c>
      <c r="N884" s="662">
        <v>1</v>
      </c>
      <c r="O884" s="745">
        <v>1</v>
      </c>
      <c r="P884" s="663">
        <v>82.18</v>
      </c>
      <c r="Q884" s="678">
        <v>1</v>
      </c>
      <c r="R884" s="662">
        <v>1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7</v>
      </c>
      <c r="B885" s="662" t="s">
        <v>2285</v>
      </c>
      <c r="C885" s="662" t="s">
        <v>2533</v>
      </c>
      <c r="D885" s="743" t="s">
        <v>3735</v>
      </c>
      <c r="E885" s="744" t="s">
        <v>2566</v>
      </c>
      <c r="F885" s="662" t="s">
        <v>2529</v>
      </c>
      <c r="G885" s="662" t="s">
        <v>3169</v>
      </c>
      <c r="H885" s="662" t="s">
        <v>602</v>
      </c>
      <c r="I885" s="662" t="s">
        <v>3707</v>
      </c>
      <c r="J885" s="662" t="s">
        <v>3708</v>
      </c>
      <c r="K885" s="662" t="s">
        <v>3709</v>
      </c>
      <c r="L885" s="663">
        <v>409.77</v>
      </c>
      <c r="M885" s="663">
        <v>2458.62</v>
      </c>
      <c r="N885" s="662">
        <v>6</v>
      </c>
      <c r="O885" s="745">
        <v>1</v>
      </c>
      <c r="P885" s="663">
        <v>2458.62</v>
      </c>
      <c r="Q885" s="678">
        <v>1</v>
      </c>
      <c r="R885" s="662">
        <v>6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7</v>
      </c>
      <c r="B886" s="662" t="s">
        <v>2285</v>
      </c>
      <c r="C886" s="662" t="s">
        <v>2533</v>
      </c>
      <c r="D886" s="743" t="s">
        <v>3735</v>
      </c>
      <c r="E886" s="744" t="s">
        <v>2566</v>
      </c>
      <c r="F886" s="662" t="s">
        <v>2529</v>
      </c>
      <c r="G886" s="662" t="s">
        <v>3169</v>
      </c>
      <c r="H886" s="662" t="s">
        <v>523</v>
      </c>
      <c r="I886" s="662" t="s">
        <v>3710</v>
      </c>
      <c r="J886" s="662" t="s">
        <v>3711</v>
      </c>
      <c r="K886" s="662" t="s">
        <v>3712</v>
      </c>
      <c r="L886" s="663">
        <v>0</v>
      </c>
      <c r="M886" s="663">
        <v>0</v>
      </c>
      <c r="N886" s="662">
        <v>5</v>
      </c>
      <c r="O886" s="745">
        <v>1</v>
      </c>
      <c r="P886" s="663">
        <v>0</v>
      </c>
      <c r="Q886" s="678"/>
      <c r="R886" s="662">
        <v>5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7</v>
      </c>
      <c r="B887" s="662" t="s">
        <v>2285</v>
      </c>
      <c r="C887" s="662" t="s">
        <v>2533</v>
      </c>
      <c r="D887" s="743" t="s">
        <v>3735</v>
      </c>
      <c r="E887" s="744" t="s">
        <v>2566</v>
      </c>
      <c r="F887" s="662" t="s">
        <v>2529</v>
      </c>
      <c r="G887" s="662" t="s">
        <v>3169</v>
      </c>
      <c r="H887" s="662" t="s">
        <v>602</v>
      </c>
      <c r="I887" s="662" t="s">
        <v>3713</v>
      </c>
      <c r="J887" s="662" t="s">
        <v>3714</v>
      </c>
      <c r="K887" s="662" t="s">
        <v>3715</v>
      </c>
      <c r="L887" s="663">
        <v>99.66</v>
      </c>
      <c r="M887" s="663">
        <v>99.66</v>
      </c>
      <c r="N887" s="662">
        <v>1</v>
      </c>
      <c r="O887" s="745">
        <v>0.5</v>
      </c>
      <c r="P887" s="663">
        <v>99.66</v>
      </c>
      <c r="Q887" s="678">
        <v>1</v>
      </c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7</v>
      </c>
      <c r="B888" s="662" t="s">
        <v>2285</v>
      </c>
      <c r="C888" s="662" t="s">
        <v>2533</v>
      </c>
      <c r="D888" s="743" t="s">
        <v>3735</v>
      </c>
      <c r="E888" s="744" t="s">
        <v>2566</v>
      </c>
      <c r="F888" s="662" t="s">
        <v>2529</v>
      </c>
      <c r="G888" s="662" t="s">
        <v>3030</v>
      </c>
      <c r="H888" s="662" t="s">
        <v>523</v>
      </c>
      <c r="I888" s="662" t="s">
        <v>3393</v>
      </c>
      <c r="J888" s="662" t="s">
        <v>3174</v>
      </c>
      <c r="K888" s="662" t="s">
        <v>3394</v>
      </c>
      <c r="L888" s="663">
        <v>908.53</v>
      </c>
      <c r="M888" s="663">
        <v>10902.359999999999</v>
      </c>
      <c r="N888" s="662">
        <v>12</v>
      </c>
      <c r="O888" s="745">
        <v>5</v>
      </c>
      <c r="P888" s="663">
        <v>10902.359999999999</v>
      </c>
      <c r="Q888" s="678">
        <v>1</v>
      </c>
      <c r="R888" s="662">
        <v>12</v>
      </c>
      <c r="S888" s="678">
        <v>1</v>
      </c>
      <c r="T888" s="745">
        <v>5</v>
      </c>
      <c r="U888" s="701">
        <v>1</v>
      </c>
    </row>
    <row r="889" spans="1:21" ht="14.4" customHeight="1" x14ac:dyDescent="0.3">
      <c r="A889" s="661">
        <v>7</v>
      </c>
      <c r="B889" s="662" t="s">
        <v>2285</v>
      </c>
      <c r="C889" s="662" t="s">
        <v>2533</v>
      </c>
      <c r="D889" s="743" t="s">
        <v>3735</v>
      </c>
      <c r="E889" s="744" t="s">
        <v>2566</v>
      </c>
      <c r="F889" s="662" t="s">
        <v>2529</v>
      </c>
      <c r="G889" s="662" t="s">
        <v>3030</v>
      </c>
      <c r="H889" s="662" t="s">
        <v>523</v>
      </c>
      <c r="I889" s="662" t="s">
        <v>3716</v>
      </c>
      <c r="J889" s="662" t="s">
        <v>3179</v>
      </c>
      <c r="K889" s="662" t="s">
        <v>3717</v>
      </c>
      <c r="L889" s="663">
        <v>1677.3</v>
      </c>
      <c r="M889" s="663">
        <v>10063.799999999999</v>
      </c>
      <c r="N889" s="662">
        <v>6</v>
      </c>
      <c r="O889" s="745">
        <v>3</v>
      </c>
      <c r="P889" s="663">
        <v>10063.799999999999</v>
      </c>
      <c r="Q889" s="678">
        <v>1</v>
      </c>
      <c r="R889" s="662">
        <v>6</v>
      </c>
      <c r="S889" s="678">
        <v>1</v>
      </c>
      <c r="T889" s="745">
        <v>3</v>
      </c>
      <c r="U889" s="701">
        <v>1</v>
      </c>
    </row>
    <row r="890" spans="1:21" ht="14.4" customHeight="1" x14ac:dyDescent="0.3">
      <c r="A890" s="661">
        <v>7</v>
      </c>
      <c r="B890" s="662" t="s">
        <v>2285</v>
      </c>
      <c r="C890" s="662" t="s">
        <v>2533</v>
      </c>
      <c r="D890" s="743" t="s">
        <v>3735</v>
      </c>
      <c r="E890" s="744" t="s">
        <v>2566</v>
      </c>
      <c r="F890" s="662" t="s">
        <v>2529</v>
      </c>
      <c r="G890" s="662" t="s">
        <v>3030</v>
      </c>
      <c r="H890" s="662" t="s">
        <v>523</v>
      </c>
      <c r="I890" s="662" t="s">
        <v>3718</v>
      </c>
      <c r="J890" s="662" t="s">
        <v>3719</v>
      </c>
      <c r="K890" s="662" t="s">
        <v>3720</v>
      </c>
      <c r="L890" s="663">
        <v>0</v>
      </c>
      <c r="M890" s="663">
        <v>0</v>
      </c>
      <c r="N890" s="662">
        <v>2</v>
      </c>
      <c r="O890" s="745">
        <v>1</v>
      </c>
      <c r="P890" s="663">
        <v>0</v>
      </c>
      <c r="Q890" s="678"/>
      <c r="R890" s="662">
        <v>2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7</v>
      </c>
      <c r="B891" s="662" t="s">
        <v>2285</v>
      </c>
      <c r="C891" s="662" t="s">
        <v>2533</v>
      </c>
      <c r="D891" s="743" t="s">
        <v>3735</v>
      </c>
      <c r="E891" s="744" t="s">
        <v>2566</v>
      </c>
      <c r="F891" s="662" t="s">
        <v>2529</v>
      </c>
      <c r="G891" s="662" t="s">
        <v>3030</v>
      </c>
      <c r="H891" s="662" t="s">
        <v>523</v>
      </c>
      <c r="I891" s="662" t="s">
        <v>3395</v>
      </c>
      <c r="J891" s="662" t="s">
        <v>3032</v>
      </c>
      <c r="K891" s="662" t="s">
        <v>3396</v>
      </c>
      <c r="L891" s="663">
        <v>1257.97</v>
      </c>
      <c r="M891" s="663">
        <v>7547.82</v>
      </c>
      <c r="N891" s="662">
        <v>6</v>
      </c>
      <c r="O891" s="745">
        <v>2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7</v>
      </c>
      <c r="B892" s="662" t="s">
        <v>2285</v>
      </c>
      <c r="C892" s="662" t="s">
        <v>2533</v>
      </c>
      <c r="D892" s="743" t="s">
        <v>3735</v>
      </c>
      <c r="E892" s="744" t="s">
        <v>2566</v>
      </c>
      <c r="F892" s="662" t="s">
        <v>2529</v>
      </c>
      <c r="G892" s="662" t="s">
        <v>3030</v>
      </c>
      <c r="H892" s="662" t="s">
        <v>523</v>
      </c>
      <c r="I892" s="662" t="s">
        <v>3620</v>
      </c>
      <c r="J892" s="662" t="s">
        <v>3398</v>
      </c>
      <c r="K892" s="662" t="s">
        <v>3621</v>
      </c>
      <c r="L892" s="663">
        <v>0</v>
      </c>
      <c r="M892" s="663">
        <v>0</v>
      </c>
      <c r="N892" s="662">
        <v>3</v>
      </c>
      <c r="O892" s="745">
        <v>2</v>
      </c>
      <c r="P892" s="663">
        <v>0</v>
      </c>
      <c r="Q892" s="678"/>
      <c r="R892" s="662">
        <v>3</v>
      </c>
      <c r="S892" s="678">
        <v>1</v>
      </c>
      <c r="T892" s="745">
        <v>2</v>
      </c>
      <c r="U892" s="701">
        <v>1</v>
      </c>
    </row>
    <row r="893" spans="1:21" ht="14.4" customHeight="1" x14ac:dyDescent="0.3">
      <c r="A893" s="661">
        <v>7</v>
      </c>
      <c r="B893" s="662" t="s">
        <v>2285</v>
      </c>
      <c r="C893" s="662" t="s">
        <v>2533</v>
      </c>
      <c r="D893" s="743" t="s">
        <v>3735</v>
      </c>
      <c r="E893" s="744" t="s">
        <v>2566</v>
      </c>
      <c r="F893" s="662" t="s">
        <v>2529</v>
      </c>
      <c r="G893" s="662" t="s">
        <v>3030</v>
      </c>
      <c r="H893" s="662" t="s">
        <v>523</v>
      </c>
      <c r="I893" s="662" t="s">
        <v>3031</v>
      </c>
      <c r="J893" s="662" t="s">
        <v>3032</v>
      </c>
      <c r="K893" s="662" t="s">
        <v>3033</v>
      </c>
      <c r="L893" s="663">
        <v>0</v>
      </c>
      <c r="M893" s="663">
        <v>0</v>
      </c>
      <c r="N893" s="662">
        <v>4</v>
      </c>
      <c r="O893" s="745">
        <v>2</v>
      </c>
      <c r="P893" s="663">
        <v>0</v>
      </c>
      <c r="Q893" s="678"/>
      <c r="R893" s="662">
        <v>3</v>
      </c>
      <c r="S893" s="678">
        <v>0.75</v>
      </c>
      <c r="T893" s="745">
        <v>1</v>
      </c>
      <c r="U893" s="701">
        <v>0.5</v>
      </c>
    </row>
    <row r="894" spans="1:21" ht="14.4" customHeight="1" x14ac:dyDescent="0.3">
      <c r="A894" s="661">
        <v>7</v>
      </c>
      <c r="B894" s="662" t="s">
        <v>2285</v>
      </c>
      <c r="C894" s="662" t="s">
        <v>2533</v>
      </c>
      <c r="D894" s="743" t="s">
        <v>3735</v>
      </c>
      <c r="E894" s="744" t="s">
        <v>2566</v>
      </c>
      <c r="F894" s="662" t="s">
        <v>2529</v>
      </c>
      <c r="G894" s="662" t="s">
        <v>3030</v>
      </c>
      <c r="H894" s="662" t="s">
        <v>523</v>
      </c>
      <c r="I894" s="662" t="s">
        <v>3721</v>
      </c>
      <c r="J894" s="662" t="s">
        <v>3719</v>
      </c>
      <c r="K894" s="662" t="s">
        <v>3722</v>
      </c>
      <c r="L894" s="663">
        <v>2096.62</v>
      </c>
      <c r="M894" s="663">
        <v>14676.339999999998</v>
      </c>
      <c r="N894" s="662">
        <v>7</v>
      </c>
      <c r="O894" s="745">
        <v>4</v>
      </c>
      <c r="P894" s="663">
        <v>14676.339999999998</v>
      </c>
      <c r="Q894" s="678">
        <v>1</v>
      </c>
      <c r="R894" s="662">
        <v>7</v>
      </c>
      <c r="S894" s="678">
        <v>1</v>
      </c>
      <c r="T894" s="745">
        <v>4</v>
      </c>
      <c r="U894" s="701">
        <v>1</v>
      </c>
    </row>
    <row r="895" spans="1:21" ht="14.4" customHeight="1" x14ac:dyDescent="0.3">
      <c r="A895" s="661">
        <v>7</v>
      </c>
      <c r="B895" s="662" t="s">
        <v>2285</v>
      </c>
      <c r="C895" s="662" t="s">
        <v>2533</v>
      </c>
      <c r="D895" s="743" t="s">
        <v>3735</v>
      </c>
      <c r="E895" s="744" t="s">
        <v>2566</v>
      </c>
      <c r="F895" s="662" t="s">
        <v>2529</v>
      </c>
      <c r="G895" s="662" t="s">
        <v>3030</v>
      </c>
      <c r="H895" s="662" t="s">
        <v>523</v>
      </c>
      <c r="I895" s="662" t="s">
        <v>3400</v>
      </c>
      <c r="J895" s="662" t="s">
        <v>3398</v>
      </c>
      <c r="K895" s="662" t="s">
        <v>3401</v>
      </c>
      <c r="L895" s="663">
        <v>151.43</v>
      </c>
      <c r="M895" s="663">
        <v>2120.0200000000004</v>
      </c>
      <c r="N895" s="662">
        <v>14</v>
      </c>
      <c r="O895" s="745">
        <v>6</v>
      </c>
      <c r="P895" s="663">
        <v>1514.3000000000002</v>
      </c>
      <c r="Q895" s="678">
        <v>0.71428571428571419</v>
      </c>
      <c r="R895" s="662">
        <v>10</v>
      </c>
      <c r="S895" s="678">
        <v>0.7142857142857143</v>
      </c>
      <c r="T895" s="745">
        <v>4</v>
      </c>
      <c r="U895" s="701">
        <v>0.66666666666666663</v>
      </c>
    </row>
    <row r="896" spans="1:21" ht="14.4" customHeight="1" x14ac:dyDescent="0.3">
      <c r="A896" s="661">
        <v>7</v>
      </c>
      <c r="B896" s="662" t="s">
        <v>2285</v>
      </c>
      <c r="C896" s="662" t="s">
        <v>2533</v>
      </c>
      <c r="D896" s="743" t="s">
        <v>3735</v>
      </c>
      <c r="E896" s="744" t="s">
        <v>2566</v>
      </c>
      <c r="F896" s="662" t="s">
        <v>2529</v>
      </c>
      <c r="G896" s="662" t="s">
        <v>3030</v>
      </c>
      <c r="H896" s="662" t="s">
        <v>523</v>
      </c>
      <c r="I896" s="662" t="s">
        <v>3488</v>
      </c>
      <c r="J896" s="662" t="s">
        <v>3391</v>
      </c>
      <c r="K896" s="662" t="s">
        <v>3489</v>
      </c>
      <c r="L896" s="663">
        <v>0</v>
      </c>
      <c r="M896" s="663">
        <v>0</v>
      </c>
      <c r="N896" s="662">
        <v>1</v>
      </c>
      <c r="O896" s="745">
        <v>1</v>
      </c>
      <c r="P896" s="663">
        <v>0</v>
      </c>
      <c r="Q896" s="678"/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7</v>
      </c>
      <c r="B897" s="662" t="s">
        <v>2285</v>
      </c>
      <c r="C897" s="662" t="s">
        <v>2533</v>
      </c>
      <c r="D897" s="743" t="s">
        <v>3735</v>
      </c>
      <c r="E897" s="744" t="s">
        <v>2566</v>
      </c>
      <c r="F897" s="662" t="s">
        <v>2529</v>
      </c>
      <c r="G897" s="662" t="s">
        <v>3030</v>
      </c>
      <c r="H897" s="662" t="s">
        <v>523</v>
      </c>
      <c r="I897" s="662" t="s">
        <v>3490</v>
      </c>
      <c r="J897" s="662" t="s">
        <v>3491</v>
      </c>
      <c r="K897" s="662" t="s">
        <v>2912</v>
      </c>
      <c r="L897" s="663">
        <v>0</v>
      </c>
      <c r="M897" s="663">
        <v>0</v>
      </c>
      <c r="N897" s="662">
        <v>1</v>
      </c>
      <c r="O897" s="745">
        <v>1</v>
      </c>
      <c r="P897" s="663">
        <v>0</v>
      </c>
      <c r="Q897" s="678"/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7</v>
      </c>
      <c r="B898" s="662" t="s">
        <v>2285</v>
      </c>
      <c r="C898" s="662" t="s">
        <v>2533</v>
      </c>
      <c r="D898" s="743" t="s">
        <v>3735</v>
      </c>
      <c r="E898" s="744" t="s">
        <v>2566</v>
      </c>
      <c r="F898" s="662" t="s">
        <v>2529</v>
      </c>
      <c r="G898" s="662" t="s">
        <v>3030</v>
      </c>
      <c r="H898" s="662" t="s">
        <v>523</v>
      </c>
      <c r="I898" s="662" t="s">
        <v>3723</v>
      </c>
      <c r="J898" s="662" t="s">
        <v>3719</v>
      </c>
      <c r="K898" s="662" t="s">
        <v>3724</v>
      </c>
      <c r="L898" s="663">
        <v>0</v>
      </c>
      <c r="M898" s="663">
        <v>0</v>
      </c>
      <c r="N898" s="662">
        <v>9</v>
      </c>
      <c r="O898" s="745">
        <v>1</v>
      </c>
      <c r="P898" s="663">
        <v>0</v>
      </c>
      <c r="Q898" s="678"/>
      <c r="R898" s="662">
        <v>9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7</v>
      </c>
      <c r="B899" s="662" t="s">
        <v>2285</v>
      </c>
      <c r="C899" s="662" t="s">
        <v>2533</v>
      </c>
      <c r="D899" s="743" t="s">
        <v>3735</v>
      </c>
      <c r="E899" s="744" t="s">
        <v>2566</v>
      </c>
      <c r="F899" s="662" t="s">
        <v>2529</v>
      </c>
      <c r="G899" s="662" t="s">
        <v>3030</v>
      </c>
      <c r="H899" s="662" t="s">
        <v>523</v>
      </c>
      <c r="I899" s="662" t="s">
        <v>3498</v>
      </c>
      <c r="J899" s="662" t="s">
        <v>3398</v>
      </c>
      <c r="K899" s="662" t="s">
        <v>3499</v>
      </c>
      <c r="L899" s="663">
        <v>0</v>
      </c>
      <c r="M899" s="663">
        <v>0</v>
      </c>
      <c r="N899" s="662">
        <v>1</v>
      </c>
      <c r="O899" s="745">
        <v>1</v>
      </c>
      <c r="P899" s="663">
        <v>0</v>
      </c>
      <c r="Q899" s="678"/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7</v>
      </c>
      <c r="B900" s="662" t="s">
        <v>2285</v>
      </c>
      <c r="C900" s="662" t="s">
        <v>2533</v>
      </c>
      <c r="D900" s="743" t="s">
        <v>3735</v>
      </c>
      <c r="E900" s="744" t="s">
        <v>2566</v>
      </c>
      <c r="F900" s="662" t="s">
        <v>2529</v>
      </c>
      <c r="G900" s="662" t="s">
        <v>2720</v>
      </c>
      <c r="H900" s="662" t="s">
        <v>523</v>
      </c>
      <c r="I900" s="662" t="s">
        <v>2721</v>
      </c>
      <c r="J900" s="662" t="s">
        <v>2722</v>
      </c>
      <c r="K900" s="662" t="s">
        <v>2723</v>
      </c>
      <c r="L900" s="663">
        <v>38.56</v>
      </c>
      <c r="M900" s="663">
        <v>154.24</v>
      </c>
      <c r="N900" s="662">
        <v>4</v>
      </c>
      <c r="O900" s="745">
        <v>3</v>
      </c>
      <c r="P900" s="663">
        <v>115.68</v>
      </c>
      <c r="Q900" s="678">
        <v>0.75</v>
      </c>
      <c r="R900" s="662">
        <v>3</v>
      </c>
      <c r="S900" s="678">
        <v>0.75</v>
      </c>
      <c r="T900" s="745">
        <v>2</v>
      </c>
      <c r="U900" s="701">
        <v>0.66666666666666663</v>
      </c>
    </row>
    <row r="901" spans="1:21" ht="14.4" customHeight="1" x14ac:dyDescent="0.3">
      <c r="A901" s="661">
        <v>7</v>
      </c>
      <c r="B901" s="662" t="s">
        <v>2285</v>
      </c>
      <c r="C901" s="662" t="s">
        <v>2533</v>
      </c>
      <c r="D901" s="743" t="s">
        <v>3735</v>
      </c>
      <c r="E901" s="744" t="s">
        <v>2566</v>
      </c>
      <c r="F901" s="662" t="s">
        <v>2529</v>
      </c>
      <c r="G901" s="662" t="s">
        <v>2724</v>
      </c>
      <c r="H901" s="662" t="s">
        <v>523</v>
      </c>
      <c r="I901" s="662" t="s">
        <v>3634</v>
      </c>
      <c r="J901" s="662" t="s">
        <v>3635</v>
      </c>
      <c r="K901" s="662" t="s">
        <v>793</v>
      </c>
      <c r="L901" s="663">
        <v>187.92</v>
      </c>
      <c r="M901" s="663">
        <v>375.84</v>
      </c>
      <c r="N901" s="662">
        <v>2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7</v>
      </c>
      <c r="B902" s="662" t="s">
        <v>2285</v>
      </c>
      <c r="C902" s="662" t="s">
        <v>2533</v>
      </c>
      <c r="D902" s="743" t="s">
        <v>3735</v>
      </c>
      <c r="E902" s="744" t="s">
        <v>2566</v>
      </c>
      <c r="F902" s="662" t="s">
        <v>2529</v>
      </c>
      <c r="G902" s="662" t="s">
        <v>2724</v>
      </c>
      <c r="H902" s="662" t="s">
        <v>602</v>
      </c>
      <c r="I902" s="662" t="s">
        <v>2941</v>
      </c>
      <c r="J902" s="662" t="s">
        <v>2942</v>
      </c>
      <c r="K902" s="662" t="s">
        <v>2943</v>
      </c>
      <c r="L902" s="663">
        <v>140.94999999999999</v>
      </c>
      <c r="M902" s="663">
        <v>422.84999999999997</v>
      </c>
      <c r="N902" s="662">
        <v>3</v>
      </c>
      <c r="O902" s="745">
        <v>0.5</v>
      </c>
      <c r="P902" s="663">
        <v>422.84999999999997</v>
      </c>
      <c r="Q902" s="678">
        <v>1</v>
      </c>
      <c r="R902" s="662">
        <v>3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7</v>
      </c>
      <c r="B903" s="662" t="s">
        <v>2285</v>
      </c>
      <c r="C903" s="662" t="s">
        <v>2533</v>
      </c>
      <c r="D903" s="743" t="s">
        <v>3735</v>
      </c>
      <c r="E903" s="744" t="s">
        <v>2566</v>
      </c>
      <c r="F903" s="662" t="s">
        <v>2529</v>
      </c>
      <c r="G903" s="662" t="s">
        <v>2724</v>
      </c>
      <c r="H903" s="662" t="s">
        <v>602</v>
      </c>
      <c r="I903" s="662" t="s">
        <v>2725</v>
      </c>
      <c r="J903" s="662" t="s">
        <v>2726</v>
      </c>
      <c r="K903" s="662" t="s">
        <v>793</v>
      </c>
      <c r="L903" s="663">
        <v>187.92</v>
      </c>
      <c r="M903" s="663">
        <v>3382.56</v>
      </c>
      <c r="N903" s="662">
        <v>18</v>
      </c>
      <c r="O903" s="745">
        <v>2</v>
      </c>
      <c r="P903" s="663">
        <v>3382.56</v>
      </c>
      <c r="Q903" s="678">
        <v>1</v>
      </c>
      <c r="R903" s="662">
        <v>18</v>
      </c>
      <c r="S903" s="678">
        <v>1</v>
      </c>
      <c r="T903" s="745">
        <v>2</v>
      </c>
      <c r="U903" s="701">
        <v>1</v>
      </c>
    </row>
    <row r="904" spans="1:21" ht="14.4" customHeight="1" x14ac:dyDescent="0.3">
      <c r="A904" s="661">
        <v>7</v>
      </c>
      <c r="B904" s="662" t="s">
        <v>2285</v>
      </c>
      <c r="C904" s="662" t="s">
        <v>2533</v>
      </c>
      <c r="D904" s="743" t="s">
        <v>3735</v>
      </c>
      <c r="E904" s="744" t="s">
        <v>2566</v>
      </c>
      <c r="F904" s="662" t="s">
        <v>2529</v>
      </c>
      <c r="G904" s="662" t="s">
        <v>2724</v>
      </c>
      <c r="H904" s="662" t="s">
        <v>602</v>
      </c>
      <c r="I904" s="662" t="s">
        <v>2944</v>
      </c>
      <c r="J904" s="662" t="s">
        <v>2945</v>
      </c>
      <c r="K904" s="662" t="s">
        <v>2946</v>
      </c>
      <c r="L904" s="663">
        <v>93.96</v>
      </c>
      <c r="M904" s="663">
        <v>1785.2399999999998</v>
      </c>
      <c r="N904" s="662">
        <v>19</v>
      </c>
      <c r="O904" s="745">
        <v>1.5</v>
      </c>
      <c r="P904" s="663">
        <v>1785.2399999999998</v>
      </c>
      <c r="Q904" s="678">
        <v>1</v>
      </c>
      <c r="R904" s="662">
        <v>19</v>
      </c>
      <c r="S904" s="678">
        <v>1</v>
      </c>
      <c r="T904" s="745">
        <v>1.5</v>
      </c>
      <c r="U904" s="701">
        <v>1</v>
      </c>
    </row>
    <row r="905" spans="1:21" ht="14.4" customHeight="1" x14ac:dyDescent="0.3">
      <c r="A905" s="661">
        <v>7</v>
      </c>
      <c r="B905" s="662" t="s">
        <v>2285</v>
      </c>
      <c r="C905" s="662" t="s">
        <v>2533</v>
      </c>
      <c r="D905" s="743" t="s">
        <v>3735</v>
      </c>
      <c r="E905" s="744" t="s">
        <v>2566</v>
      </c>
      <c r="F905" s="662" t="s">
        <v>2529</v>
      </c>
      <c r="G905" s="662" t="s">
        <v>2724</v>
      </c>
      <c r="H905" s="662" t="s">
        <v>602</v>
      </c>
      <c r="I905" s="662" t="s">
        <v>3183</v>
      </c>
      <c r="J905" s="662" t="s">
        <v>2945</v>
      </c>
      <c r="K905" s="662" t="s">
        <v>3184</v>
      </c>
      <c r="L905" s="663">
        <v>156.61000000000001</v>
      </c>
      <c r="M905" s="663">
        <v>626.44000000000005</v>
      </c>
      <c r="N905" s="662">
        <v>4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7</v>
      </c>
      <c r="B906" s="662" t="s">
        <v>2285</v>
      </c>
      <c r="C906" s="662" t="s">
        <v>2533</v>
      </c>
      <c r="D906" s="743" t="s">
        <v>3735</v>
      </c>
      <c r="E906" s="744" t="s">
        <v>2566</v>
      </c>
      <c r="F906" s="662" t="s">
        <v>2529</v>
      </c>
      <c r="G906" s="662" t="s">
        <v>2724</v>
      </c>
      <c r="H906" s="662" t="s">
        <v>602</v>
      </c>
      <c r="I906" s="662" t="s">
        <v>3402</v>
      </c>
      <c r="J906" s="662" t="s">
        <v>3403</v>
      </c>
      <c r="K906" s="662" t="s">
        <v>3404</v>
      </c>
      <c r="L906" s="663">
        <v>300.68</v>
      </c>
      <c r="M906" s="663">
        <v>1503.4</v>
      </c>
      <c r="N906" s="662">
        <v>5</v>
      </c>
      <c r="O906" s="745">
        <v>2</v>
      </c>
      <c r="P906" s="663">
        <v>902.04</v>
      </c>
      <c r="Q906" s="678">
        <v>0.6</v>
      </c>
      <c r="R906" s="662">
        <v>3</v>
      </c>
      <c r="S906" s="678">
        <v>0.6</v>
      </c>
      <c r="T906" s="745">
        <v>1</v>
      </c>
      <c r="U906" s="701">
        <v>0.5</v>
      </c>
    </row>
    <row r="907" spans="1:21" ht="14.4" customHeight="1" x14ac:dyDescent="0.3">
      <c r="A907" s="661">
        <v>7</v>
      </c>
      <c r="B907" s="662" t="s">
        <v>2285</v>
      </c>
      <c r="C907" s="662" t="s">
        <v>2533</v>
      </c>
      <c r="D907" s="743" t="s">
        <v>3735</v>
      </c>
      <c r="E907" s="744" t="s">
        <v>2566</v>
      </c>
      <c r="F907" s="662" t="s">
        <v>2529</v>
      </c>
      <c r="G907" s="662" t="s">
        <v>2639</v>
      </c>
      <c r="H907" s="662" t="s">
        <v>523</v>
      </c>
      <c r="I907" s="662" t="s">
        <v>2640</v>
      </c>
      <c r="J907" s="662" t="s">
        <v>2641</v>
      </c>
      <c r="K907" s="662" t="s">
        <v>954</v>
      </c>
      <c r="L907" s="663">
        <v>50.32</v>
      </c>
      <c r="M907" s="663">
        <v>10416.240000000002</v>
      </c>
      <c r="N907" s="662">
        <v>207</v>
      </c>
      <c r="O907" s="745">
        <v>27.5</v>
      </c>
      <c r="P907" s="663">
        <v>7950.56</v>
      </c>
      <c r="Q907" s="678">
        <v>0.76328502415458932</v>
      </c>
      <c r="R907" s="662">
        <v>158</v>
      </c>
      <c r="S907" s="678">
        <v>0.76328502415458932</v>
      </c>
      <c r="T907" s="745">
        <v>21.5</v>
      </c>
      <c r="U907" s="701">
        <v>0.78181818181818186</v>
      </c>
    </row>
    <row r="908" spans="1:21" ht="14.4" customHeight="1" x14ac:dyDescent="0.3">
      <c r="A908" s="661">
        <v>7</v>
      </c>
      <c r="B908" s="662" t="s">
        <v>2285</v>
      </c>
      <c r="C908" s="662" t="s">
        <v>2533</v>
      </c>
      <c r="D908" s="743" t="s">
        <v>3735</v>
      </c>
      <c r="E908" s="744" t="s">
        <v>2566</v>
      </c>
      <c r="F908" s="662" t="s">
        <v>2529</v>
      </c>
      <c r="G908" s="662" t="s">
        <v>2639</v>
      </c>
      <c r="H908" s="662" t="s">
        <v>523</v>
      </c>
      <c r="I908" s="662" t="s">
        <v>3185</v>
      </c>
      <c r="J908" s="662" t="s">
        <v>2641</v>
      </c>
      <c r="K908" s="662" t="s">
        <v>3186</v>
      </c>
      <c r="L908" s="663">
        <v>100.62</v>
      </c>
      <c r="M908" s="663">
        <v>402.48</v>
      </c>
      <c r="N908" s="662">
        <v>4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7</v>
      </c>
      <c r="B909" s="662" t="s">
        <v>2285</v>
      </c>
      <c r="C909" s="662" t="s">
        <v>2533</v>
      </c>
      <c r="D909" s="743" t="s">
        <v>3735</v>
      </c>
      <c r="E909" s="744" t="s">
        <v>2566</v>
      </c>
      <c r="F909" s="662" t="s">
        <v>2529</v>
      </c>
      <c r="G909" s="662" t="s">
        <v>2639</v>
      </c>
      <c r="H909" s="662" t="s">
        <v>523</v>
      </c>
      <c r="I909" s="662" t="s">
        <v>3261</v>
      </c>
      <c r="J909" s="662" t="s">
        <v>3259</v>
      </c>
      <c r="K909" s="662" t="s">
        <v>3262</v>
      </c>
      <c r="L909" s="663">
        <v>299.83999999999997</v>
      </c>
      <c r="M909" s="663">
        <v>1499.1999999999998</v>
      </c>
      <c r="N909" s="662">
        <v>5</v>
      </c>
      <c r="O909" s="745">
        <v>2</v>
      </c>
      <c r="P909" s="663">
        <v>299.83999999999997</v>
      </c>
      <c r="Q909" s="678">
        <v>0.2</v>
      </c>
      <c r="R909" s="662">
        <v>1</v>
      </c>
      <c r="S909" s="678">
        <v>0.2</v>
      </c>
      <c r="T909" s="745">
        <v>1</v>
      </c>
      <c r="U909" s="701">
        <v>0.5</v>
      </c>
    </row>
    <row r="910" spans="1:21" ht="14.4" customHeight="1" x14ac:dyDescent="0.3">
      <c r="A910" s="661">
        <v>7</v>
      </c>
      <c r="B910" s="662" t="s">
        <v>2285</v>
      </c>
      <c r="C910" s="662" t="s">
        <v>2533</v>
      </c>
      <c r="D910" s="743" t="s">
        <v>3735</v>
      </c>
      <c r="E910" s="744" t="s">
        <v>2566</v>
      </c>
      <c r="F910" s="662" t="s">
        <v>2529</v>
      </c>
      <c r="G910" s="662" t="s">
        <v>2639</v>
      </c>
      <c r="H910" s="662" t="s">
        <v>523</v>
      </c>
      <c r="I910" s="662" t="s">
        <v>3037</v>
      </c>
      <c r="J910" s="662" t="s">
        <v>3038</v>
      </c>
      <c r="K910" s="662" t="s">
        <v>954</v>
      </c>
      <c r="L910" s="663">
        <v>50.32</v>
      </c>
      <c r="M910" s="663">
        <v>704.48</v>
      </c>
      <c r="N910" s="662">
        <v>14</v>
      </c>
      <c r="O910" s="745">
        <v>2.5</v>
      </c>
      <c r="P910" s="663">
        <v>553.52</v>
      </c>
      <c r="Q910" s="678">
        <v>0.7857142857142857</v>
      </c>
      <c r="R910" s="662">
        <v>11</v>
      </c>
      <c r="S910" s="678">
        <v>0.7857142857142857</v>
      </c>
      <c r="T910" s="745">
        <v>2</v>
      </c>
      <c r="U910" s="701">
        <v>0.8</v>
      </c>
    </row>
    <row r="911" spans="1:21" ht="14.4" customHeight="1" x14ac:dyDescent="0.3">
      <c r="A911" s="661">
        <v>7</v>
      </c>
      <c r="B911" s="662" t="s">
        <v>2285</v>
      </c>
      <c r="C911" s="662" t="s">
        <v>2533</v>
      </c>
      <c r="D911" s="743" t="s">
        <v>3735</v>
      </c>
      <c r="E911" s="744" t="s">
        <v>2566</v>
      </c>
      <c r="F911" s="662" t="s">
        <v>2529</v>
      </c>
      <c r="G911" s="662" t="s">
        <v>2639</v>
      </c>
      <c r="H911" s="662" t="s">
        <v>523</v>
      </c>
      <c r="I911" s="662" t="s">
        <v>3725</v>
      </c>
      <c r="J911" s="662" t="s">
        <v>2641</v>
      </c>
      <c r="K911" s="662" t="s">
        <v>3726</v>
      </c>
      <c r="L911" s="663">
        <v>50.32</v>
      </c>
      <c r="M911" s="663">
        <v>503.2</v>
      </c>
      <c r="N911" s="662">
        <v>10</v>
      </c>
      <c r="O911" s="745">
        <v>0.5</v>
      </c>
      <c r="P911" s="663">
        <v>503.2</v>
      </c>
      <c r="Q911" s="678">
        <v>1</v>
      </c>
      <c r="R911" s="662">
        <v>10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7</v>
      </c>
      <c r="B912" s="662" t="s">
        <v>2285</v>
      </c>
      <c r="C912" s="662" t="s">
        <v>2533</v>
      </c>
      <c r="D912" s="743" t="s">
        <v>3735</v>
      </c>
      <c r="E912" s="744" t="s">
        <v>2566</v>
      </c>
      <c r="F912" s="662" t="s">
        <v>2529</v>
      </c>
      <c r="G912" s="662" t="s">
        <v>2639</v>
      </c>
      <c r="H912" s="662" t="s">
        <v>523</v>
      </c>
      <c r="I912" s="662" t="s">
        <v>3512</v>
      </c>
      <c r="J912" s="662" t="s">
        <v>3038</v>
      </c>
      <c r="K912" s="662" t="s">
        <v>3186</v>
      </c>
      <c r="L912" s="663">
        <v>0</v>
      </c>
      <c r="M912" s="663">
        <v>0</v>
      </c>
      <c r="N912" s="662">
        <v>2</v>
      </c>
      <c r="O912" s="745">
        <v>1</v>
      </c>
      <c r="P912" s="663">
        <v>0</v>
      </c>
      <c r="Q912" s="678"/>
      <c r="R912" s="662">
        <v>2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7</v>
      </c>
      <c r="B913" s="662" t="s">
        <v>2285</v>
      </c>
      <c r="C913" s="662" t="s">
        <v>2533</v>
      </c>
      <c r="D913" s="743" t="s">
        <v>3735</v>
      </c>
      <c r="E913" s="744" t="s">
        <v>2566</v>
      </c>
      <c r="F913" s="662" t="s">
        <v>2529</v>
      </c>
      <c r="G913" s="662" t="s">
        <v>2639</v>
      </c>
      <c r="H913" s="662" t="s">
        <v>523</v>
      </c>
      <c r="I913" s="662" t="s">
        <v>3189</v>
      </c>
      <c r="J913" s="662" t="s">
        <v>3190</v>
      </c>
      <c r="K913" s="662" t="s">
        <v>954</v>
      </c>
      <c r="L913" s="663">
        <v>99.94</v>
      </c>
      <c r="M913" s="663">
        <v>2298.62</v>
      </c>
      <c r="N913" s="662">
        <v>23</v>
      </c>
      <c r="O913" s="745">
        <v>3.5</v>
      </c>
      <c r="P913" s="663">
        <v>1798.9199999999998</v>
      </c>
      <c r="Q913" s="678">
        <v>0.78260869565217384</v>
      </c>
      <c r="R913" s="662">
        <v>18</v>
      </c>
      <c r="S913" s="678">
        <v>0.78260869565217395</v>
      </c>
      <c r="T913" s="745">
        <v>2</v>
      </c>
      <c r="U913" s="701">
        <v>0.5714285714285714</v>
      </c>
    </row>
    <row r="914" spans="1:21" ht="14.4" customHeight="1" x14ac:dyDescent="0.3">
      <c r="A914" s="661">
        <v>7</v>
      </c>
      <c r="B914" s="662" t="s">
        <v>2285</v>
      </c>
      <c r="C914" s="662" t="s">
        <v>2533</v>
      </c>
      <c r="D914" s="743" t="s">
        <v>3735</v>
      </c>
      <c r="E914" s="744" t="s">
        <v>2566</v>
      </c>
      <c r="F914" s="662" t="s">
        <v>2529</v>
      </c>
      <c r="G914" s="662" t="s">
        <v>2639</v>
      </c>
      <c r="H914" s="662" t="s">
        <v>523</v>
      </c>
      <c r="I914" s="662" t="s">
        <v>3727</v>
      </c>
      <c r="J914" s="662" t="s">
        <v>3728</v>
      </c>
      <c r="K914" s="662" t="s">
        <v>3729</v>
      </c>
      <c r="L914" s="663">
        <v>16.77</v>
      </c>
      <c r="M914" s="663">
        <v>33.54</v>
      </c>
      <c r="N914" s="662">
        <v>2</v>
      </c>
      <c r="O914" s="745">
        <v>1</v>
      </c>
      <c r="P914" s="663">
        <v>33.54</v>
      </c>
      <c r="Q914" s="678">
        <v>1</v>
      </c>
      <c r="R914" s="662">
        <v>2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7</v>
      </c>
      <c r="B915" s="662" t="s">
        <v>2285</v>
      </c>
      <c r="C915" s="662" t="s">
        <v>2533</v>
      </c>
      <c r="D915" s="743" t="s">
        <v>3735</v>
      </c>
      <c r="E915" s="744" t="s">
        <v>2566</v>
      </c>
      <c r="F915" s="662" t="s">
        <v>2529</v>
      </c>
      <c r="G915" s="662" t="s">
        <v>3265</v>
      </c>
      <c r="H915" s="662" t="s">
        <v>523</v>
      </c>
      <c r="I915" s="662" t="s">
        <v>3408</v>
      </c>
      <c r="J915" s="662" t="s">
        <v>3409</v>
      </c>
      <c r="K915" s="662" t="s">
        <v>3410</v>
      </c>
      <c r="L915" s="663">
        <v>65.989999999999995</v>
      </c>
      <c r="M915" s="663">
        <v>461.92999999999995</v>
      </c>
      <c r="N915" s="662">
        <v>7</v>
      </c>
      <c r="O915" s="745">
        <v>1</v>
      </c>
      <c r="P915" s="663">
        <v>263.95999999999998</v>
      </c>
      <c r="Q915" s="678">
        <v>0.5714285714285714</v>
      </c>
      <c r="R915" s="662">
        <v>4</v>
      </c>
      <c r="S915" s="678">
        <v>0.5714285714285714</v>
      </c>
      <c r="T915" s="745">
        <v>0.5</v>
      </c>
      <c r="U915" s="701">
        <v>0.5</v>
      </c>
    </row>
    <row r="916" spans="1:21" ht="14.4" customHeight="1" x14ac:dyDescent="0.3">
      <c r="A916" s="661">
        <v>7</v>
      </c>
      <c r="B916" s="662" t="s">
        <v>2285</v>
      </c>
      <c r="C916" s="662" t="s">
        <v>2533</v>
      </c>
      <c r="D916" s="743" t="s">
        <v>3735</v>
      </c>
      <c r="E916" s="744" t="s">
        <v>2566</v>
      </c>
      <c r="F916" s="662" t="s">
        <v>2529</v>
      </c>
      <c r="G916" s="662" t="s">
        <v>3039</v>
      </c>
      <c r="H916" s="662" t="s">
        <v>523</v>
      </c>
      <c r="I916" s="662" t="s">
        <v>3269</v>
      </c>
      <c r="J916" s="662" t="s">
        <v>3270</v>
      </c>
      <c r="K916" s="662" t="s">
        <v>3271</v>
      </c>
      <c r="L916" s="663">
        <v>133.38999999999999</v>
      </c>
      <c r="M916" s="663">
        <v>400.16999999999996</v>
      </c>
      <c r="N916" s="662">
        <v>3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7</v>
      </c>
      <c r="B917" s="662" t="s">
        <v>2285</v>
      </c>
      <c r="C917" s="662" t="s">
        <v>2533</v>
      </c>
      <c r="D917" s="743" t="s">
        <v>3735</v>
      </c>
      <c r="E917" s="744" t="s">
        <v>2566</v>
      </c>
      <c r="F917" s="662" t="s">
        <v>2529</v>
      </c>
      <c r="G917" s="662" t="s">
        <v>3039</v>
      </c>
      <c r="H917" s="662" t="s">
        <v>523</v>
      </c>
      <c r="I917" s="662" t="s">
        <v>3269</v>
      </c>
      <c r="J917" s="662" t="s">
        <v>3270</v>
      </c>
      <c r="K917" s="662" t="s">
        <v>3271</v>
      </c>
      <c r="L917" s="663">
        <v>80.53</v>
      </c>
      <c r="M917" s="663">
        <v>644.24</v>
      </c>
      <c r="N917" s="662">
        <v>8</v>
      </c>
      <c r="O917" s="745">
        <v>2</v>
      </c>
      <c r="P917" s="663">
        <v>644.24</v>
      </c>
      <c r="Q917" s="678">
        <v>1</v>
      </c>
      <c r="R917" s="662">
        <v>8</v>
      </c>
      <c r="S917" s="678">
        <v>1</v>
      </c>
      <c r="T917" s="745">
        <v>2</v>
      </c>
      <c r="U917" s="701">
        <v>1</v>
      </c>
    </row>
    <row r="918" spans="1:21" ht="14.4" customHeight="1" x14ac:dyDescent="0.3">
      <c r="A918" s="661">
        <v>7</v>
      </c>
      <c r="B918" s="662" t="s">
        <v>2285</v>
      </c>
      <c r="C918" s="662" t="s">
        <v>2533</v>
      </c>
      <c r="D918" s="743" t="s">
        <v>3735</v>
      </c>
      <c r="E918" s="744" t="s">
        <v>2566</v>
      </c>
      <c r="F918" s="662" t="s">
        <v>2529</v>
      </c>
      <c r="G918" s="662" t="s">
        <v>2678</v>
      </c>
      <c r="H918" s="662" t="s">
        <v>523</v>
      </c>
      <c r="I918" s="662" t="s">
        <v>3643</v>
      </c>
      <c r="J918" s="662" t="s">
        <v>3644</v>
      </c>
      <c r="K918" s="662" t="s">
        <v>2680</v>
      </c>
      <c r="L918" s="663">
        <v>0</v>
      </c>
      <c r="M918" s="663">
        <v>0</v>
      </c>
      <c r="N918" s="662">
        <v>1</v>
      </c>
      <c r="O918" s="745">
        <v>0.5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7</v>
      </c>
      <c r="B919" s="662" t="s">
        <v>2285</v>
      </c>
      <c r="C919" s="662" t="s">
        <v>2533</v>
      </c>
      <c r="D919" s="743" t="s">
        <v>3735</v>
      </c>
      <c r="E919" s="744" t="s">
        <v>2566</v>
      </c>
      <c r="F919" s="662" t="s">
        <v>2529</v>
      </c>
      <c r="G919" s="662" t="s">
        <v>2678</v>
      </c>
      <c r="H919" s="662" t="s">
        <v>523</v>
      </c>
      <c r="I919" s="662" t="s">
        <v>2679</v>
      </c>
      <c r="J919" s="662" t="s">
        <v>1510</v>
      </c>
      <c r="K919" s="662" t="s">
        <v>2680</v>
      </c>
      <c r="L919" s="663">
        <v>0</v>
      </c>
      <c r="M919" s="663">
        <v>0</v>
      </c>
      <c r="N919" s="662">
        <v>7</v>
      </c>
      <c r="O919" s="745">
        <v>3.5</v>
      </c>
      <c r="P919" s="663">
        <v>0</v>
      </c>
      <c r="Q919" s="678"/>
      <c r="R919" s="662">
        <v>5</v>
      </c>
      <c r="S919" s="678">
        <v>0.7142857142857143</v>
      </c>
      <c r="T919" s="745">
        <v>2.5</v>
      </c>
      <c r="U919" s="701">
        <v>0.7142857142857143</v>
      </c>
    </row>
    <row r="920" spans="1:21" ht="14.4" customHeight="1" x14ac:dyDescent="0.3">
      <c r="A920" s="661">
        <v>7</v>
      </c>
      <c r="B920" s="662" t="s">
        <v>2285</v>
      </c>
      <c r="C920" s="662" t="s">
        <v>2533</v>
      </c>
      <c r="D920" s="743" t="s">
        <v>3735</v>
      </c>
      <c r="E920" s="744" t="s">
        <v>2566</v>
      </c>
      <c r="F920" s="662" t="s">
        <v>2529</v>
      </c>
      <c r="G920" s="662" t="s">
        <v>2678</v>
      </c>
      <c r="H920" s="662" t="s">
        <v>523</v>
      </c>
      <c r="I920" s="662" t="s">
        <v>1509</v>
      </c>
      <c r="J920" s="662" t="s">
        <v>1510</v>
      </c>
      <c r="K920" s="662" t="s">
        <v>1511</v>
      </c>
      <c r="L920" s="663">
        <v>0</v>
      </c>
      <c r="M920" s="663">
        <v>0</v>
      </c>
      <c r="N920" s="662">
        <v>2</v>
      </c>
      <c r="O920" s="745">
        <v>1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7</v>
      </c>
      <c r="B921" s="662" t="s">
        <v>2285</v>
      </c>
      <c r="C921" s="662" t="s">
        <v>2533</v>
      </c>
      <c r="D921" s="743" t="s">
        <v>3735</v>
      </c>
      <c r="E921" s="744" t="s">
        <v>2570</v>
      </c>
      <c r="F921" s="662" t="s">
        <v>2529</v>
      </c>
      <c r="G921" s="662" t="s">
        <v>3730</v>
      </c>
      <c r="H921" s="662" t="s">
        <v>602</v>
      </c>
      <c r="I921" s="662" t="s">
        <v>3731</v>
      </c>
      <c r="J921" s="662" t="s">
        <v>3732</v>
      </c>
      <c r="K921" s="662" t="s">
        <v>3733</v>
      </c>
      <c r="L921" s="663">
        <v>0</v>
      </c>
      <c r="M921" s="663">
        <v>0</v>
      </c>
      <c r="N921" s="662">
        <v>1</v>
      </c>
      <c r="O921" s="745">
        <v>1</v>
      </c>
      <c r="P921" s="663">
        <v>0</v>
      </c>
      <c r="Q921" s="678"/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thickBot="1" x14ac:dyDescent="0.35">
      <c r="A922" s="667">
        <v>7</v>
      </c>
      <c r="B922" s="668" t="s">
        <v>2285</v>
      </c>
      <c r="C922" s="668" t="s">
        <v>2533</v>
      </c>
      <c r="D922" s="746" t="s">
        <v>3735</v>
      </c>
      <c r="E922" s="747" t="s">
        <v>2571</v>
      </c>
      <c r="F922" s="668" t="s">
        <v>2529</v>
      </c>
      <c r="G922" s="668" t="s">
        <v>2579</v>
      </c>
      <c r="H922" s="668" t="s">
        <v>523</v>
      </c>
      <c r="I922" s="668" t="s">
        <v>3339</v>
      </c>
      <c r="J922" s="668" t="s">
        <v>3340</v>
      </c>
      <c r="K922" s="668" t="s">
        <v>2798</v>
      </c>
      <c r="L922" s="669">
        <v>115.26</v>
      </c>
      <c r="M922" s="669">
        <v>115.26</v>
      </c>
      <c r="N922" s="668">
        <v>1</v>
      </c>
      <c r="O922" s="748">
        <v>1</v>
      </c>
      <c r="P922" s="669"/>
      <c r="Q922" s="679">
        <v>0</v>
      </c>
      <c r="R922" s="668"/>
      <c r="S922" s="679">
        <v>0</v>
      </c>
      <c r="T922" s="748"/>
      <c r="U922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3737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2556</v>
      </c>
      <c r="B5" s="229">
        <v>52995.94</v>
      </c>
      <c r="C5" s="742">
        <v>0.19521752618933236</v>
      </c>
      <c r="D5" s="229">
        <v>218475.27999999997</v>
      </c>
      <c r="E5" s="742">
        <v>0.80478247381066759</v>
      </c>
      <c r="F5" s="750">
        <v>271471.21999999997</v>
      </c>
    </row>
    <row r="6" spans="1:6" ht="14.4" customHeight="1" x14ac:dyDescent="0.3">
      <c r="A6" s="688" t="s">
        <v>2566</v>
      </c>
      <c r="B6" s="665">
        <v>23132.930000000004</v>
      </c>
      <c r="C6" s="678">
        <v>0.15732531332029778</v>
      </c>
      <c r="D6" s="665">
        <v>123905.90000000001</v>
      </c>
      <c r="E6" s="678">
        <v>0.84267468667970225</v>
      </c>
      <c r="F6" s="666">
        <v>147038.83000000002</v>
      </c>
    </row>
    <row r="7" spans="1:6" ht="14.4" customHeight="1" x14ac:dyDescent="0.3">
      <c r="A7" s="688" t="s">
        <v>2552</v>
      </c>
      <c r="B7" s="665">
        <v>20961.070000000003</v>
      </c>
      <c r="C7" s="678">
        <v>9.3682882557383537E-2</v>
      </c>
      <c r="D7" s="665">
        <v>202783.86000000002</v>
      </c>
      <c r="E7" s="678">
        <v>0.90631711744261645</v>
      </c>
      <c r="F7" s="666">
        <v>223744.93000000002</v>
      </c>
    </row>
    <row r="8" spans="1:6" ht="14.4" customHeight="1" x14ac:dyDescent="0.3">
      <c r="A8" s="688" t="s">
        <v>2549</v>
      </c>
      <c r="B8" s="665">
        <v>10016.990000000002</v>
      </c>
      <c r="C8" s="678">
        <v>6.0644644068194774E-2</v>
      </c>
      <c r="D8" s="665">
        <v>155158.18999999997</v>
      </c>
      <c r="E8" s="678">
        <v>0.9393553559318053</v>
      </c>
      <c r="F8" s="666">
        <v>165175.17999999996</v>
      </c>
    </row>
    <row r="9" spans="1:6" ht="14.4" customHeight="1" x14ac:dyDescent="0.3">
      <c r="A9" s="688" t="s">
        <v>2547</v>
      </c>
      <c r="B9" s="665">
        <v>6969.5300000000007</v>
      </c>
      <c r="C9" s="678">
        <v>9.6617668362788484E-2</v>
      </c>
      <c r="D9" s="665">
        <v>65165.619999999995</v>
      </c>
      <c r="E9" s="678">
        <v>0.9033823316372116</v>
      </c>
      <c r="F9" s="666">
        <v>72135.149999999994</v>
      </c>
    </row>
    <row r="10" spans="1:6" ht="14.4" customHeight="1" x14ac:dyDescent="0.3">
      <c r="A10" s="688" t="s">
        <v>2544</v>
      </c>
      <c r="B10" s="665">
        <v>3653.5400000000004</v>
      </c>
      <c r="C10" s="678">
        <v>0.13831475528001855</v>
      </c>
      <c r="D10" s="665">
        <v>22761.14</v>
      </c>
      <c r="E10" s="678">
        <v>0.86168524471998142</v>
      </c>
      <c r="F10" s="666">
        <v>26414.68</v>
      </c>
    </row>
    <row r="11" spans="1:6" ht="14.4" customHeight="1" x14ac:dyDescent="0.3">
      <c r="A11" s="688" t="s">
        <v>2564</v>
      </c>
      <c r="B11" s="665">
        <v>345.82</v>
      </c>
      <c r="C11" s="678">
        <v>0.28097172570685736</v>
      </c>
      <c r="D11" s="665">
        <v>884.98</v>
      </c>
      <c r="E11" s="678">
        <v>0.71902827429314276</v>
      </c>
      <c r="F11" s="666">
        <v>1230.8</v>
      </c>
    </row>
    <row r="12" spans="1:6" ht="14.4" customHeight="1" x14ac:dyDescent="0.3">
      <c r="A12" s="688" t="s">
        <v>2561</v>
      </c>
      <c r="B12" s="665">
        <v>322.70999999999998</v>
      </c>
      <c r="C12" s="678">
        <v>0.58658547668817596</v>
      </c>
      <c r="D12" s="665">
        <v>227.44</v>
      </c>
      <c r="E12" s="678">
        <v>0.41341452331182404</v>
      </c>
      <c r="F12" s="666">
        <v>550.15</v>
      </c>
    </row>
    <row r="13" spans="1:6" ht="14.4" customHeight="1" x14ac:dyDescent="0.3">
      <c r="A13" s="688" t="s">
        <v>2557</v>
      </c>
      <c r="B13" s="665">
        <v>307.38</v>
      </c>
      <c r="C13" s="678">
        <v>0.16064177271420729</v>
      </c>
      <c r="D13" s="665">
        <v>1606.0700000000002</v>
      </c>
      <c r="E13" s="678">
        <v>0.83935822728579268</v>
      </c>
      <c r="F13" s="666">
        <v>1913.4500000000003</v>
      </c>
    </row>
    <row r="14" spans="1:6" ht="14.4" customHeight="1" x14ac:dyDescent="0.3">
      <c r="A14" s="688" t="s">
        <v>2555</v>
      </c>
      <c r="B14" s="665">
        <v>193.06</v>
      </c>
      <c r="C14" s="678">
        <v>0.5232829186317558</v>
      </c>
      <c r="D14" s="665">
        <v>175.88</v>
      </c>
      <c r="E14" s="678">
        <v>0.47671708136824414</v>
      </c>
      <c r="F14" s="666">
        <v>368.94</v>
      </c>
    </row>
    <row r="15" spans="1:6" ht="14.4" customHeight="1" x14ac:dyDescent="0.3">
      <c r="A15" s="688" t="s">
        <v>2548</v>
      </c>
      <c r="B15" s="665">
        <v>154.36000000000001</v>
      </c>
      <c r="C15" s="678">
        <v>0.5047413511215747</v>
      </c>
      <c r="D15" s="665">
        <v>151.46</v>
      </c>
      <c r="E15" s="678">
        <v>0.49525864887842519</v>
      </c>
      <c r="F15" s="666">
        <v>305.82000000000005</v>
      </c>
    </row>
    <row r="16" spans="1:6" ht="14.4" customHeight="1" x14ac:dyDescent="0.3">
      <c r="A16" s="688" t="s">
        <v>2571</v>
      </c>
      <c r="B16" s="665">
        <v>115.26</v>
      </c>
      <c r="C16" s="678">
        <v>1</v>
      </c>
      <c r="D16" s="665"/>
      <c r="E16" s="678">
        <v>0</v>
      </c>
      <c r="F16" s="666">
        <v>115.26</v>
      </c>
    </row>
    <row r="17" spans="1:6" ht="14.4" customHeight="1" x14ac:dyDescent="0.3">
      <c r="A17" s="688" t="s">
        <v>2546</v>
      </c>
      <c r="B17" s="665">
        <v>79.48</v>
      </c>
      <c r="C17" s="678">
        <v>2.2078936921966176E-3</v>
      </c>
      <c r="D17" s="665">
        <v>35918.630000000005</v>
      </c>
      <c r="E17" s="678">
        <v>0.99779210630780324</v>
      </c>
      <c r="F17" s="666">
        <v>35998.110000000008</v>
      </c>
    </row>
    <row r="18" spans="1:6" ht="14.4" customHeight="1" x14ac:dyDescent="0.3">
      <c r="A18" s="688" t="s">
        <v>2559</v>
      </c>
      <c r="B18" s="665">
        <v>70.540000000000006</v>
      </c>
      <c r="C18" s="678">
        <v>0.17569553413534583</v>
      </c>
      <c r="D18" s="665">
        <v>330.95000000000005</v>
      </c>
      <c r="E18" s="678">
        <v>0.82430446586465411</v>
      </c>
      <c r="F18" s="666">
        <v>401.49000000000007</v>
      </c>
    </row>
    <row r="19" spans="1:6" ht="14.4" customHeight="1" x14ac:dyDescent="0.3">
      <c r="A19" s="688" t="s">
        <v>2542</v>
      </c>
      <c r="B19" s="665">
        <v>35.11</v>
      </c>
      <c r="C19" s="678">
        <v>0.14055806877777333</v>
      </c>
      <c r="D19" s="665">
        <v>214.68</v>
      </c>
      <c r="E19" s="678">
        <v>0.85944193122222667</v>
      </c>
      <c r="F19" s="666">
        <v>249.79000000000002</v>
      </c>
    </row>
    <row r="20" spans="1:6" ht="14.4" customHeight="1" x14ac:dyDescent="0.3">
      <c r="A20" s="688" t="s">
        <v>2572</v>
      </c>
      <c r="B20" s="665"/>
      <c r="C20" s="678">
        <v>0</v>
      </c>
      <c r="D20" s="665">
        <v>93.46</v>
      </c>
      <c r="E20" s="678">
        <v>1</v>
      </c>
      <c r="F20" s="666">
        <v>93.46</v>
      </c>
    </row>
    <row r="21" spans="1:6" ht="14.4" customHeight="1" x14ac:dyDescent="0.3">
      <c r="A21" s="688" t="s">
        <v>2567</v>
      </c>
      <c r="B21" s="665"/>
      <c r="C21" s="678"/>
      <c r="D21" s="665">
        <v>0</v>
      </c>
      <c r="E21" s="678"/>
      <c r="F21" s="666">
        <v>0</v>
      </c>
    </row>
    <row r="22" spans="1:6" ht="14.4" customHeight="1" x14ac:dyDescent="0.3">
      <c r="A22" s="688" t="s">
        <v>2565</v>
      </c>
      <c r="B22" s="665"/>
      <c r="C22" s="678">
        <v>0</v>
      </c>
      <c r="D22" s="665">
        <v>863.38000000000011</v>
      </c>
      <c r="E22" s="678">
        <v>1</v>
      </c>
      <c r="F22" s="666">
        <v>863.38000000000011</v>
      </c>
    </row>
    <row r="23" spans="1:6" ht="14.4" customHeight="1" x14ac:dyDescent="0.3">
      <c r="A23" s="688" t="s">
        <v>2560</v>
      </c>
      <c r="B23" s="665"/>
      <c r="C23" s="678">
        <v>0</v>
      </c>
      <c r="D23" s="665">
        <v>46.849999999999994</v>
      </c>
      <c r="E23" s="678">
        <v>1</v>
      </c>
      <c r="F23" s="666">
        <v>46.849999999999994</v>
      </c>
    </row>
    <row r="24" spans="1:6" ht="14.4" customHeight="1" x14ac:dyDescent="0.3">
      <c r="A24" s="688" t="s">
        <v>2569</v>
      </c>
      <c r="B24" s="665"/>
      <c r="C24" s="678">
        <v>0</v>
      </c>
      <c r="D24" s="665">
        <v>149.52000000000001</v>
      </c>
      <c r="E24" s="678">
        <v>1</v>
      </c>
      <c r="F24" s="666">
        <v>149.52000000000001</v>
      </c>
    </row>
    <row r="25" spans="1:6" ht="14.4" customHeight="1" x14ac:dyDescent="0.3">
      <c r="A25" s="688" t="s">
        <v>2553</v>
      </c>
      <c r="B25" s="665"/>
      <c r="C25" s="678">
        <v>0</v>
      </c>
      <c r="D25" s="665">
        <v>744.89</v>
      </c>
      <c r="E25" s="678">
        <v>1</v>
      </c>
      <c r="F25" s="666">
        <v>744.89</v>
      </c>
    </row>
    <row r="26" spans="1:6" ht="14.4" customHeight="1" x14ac:dyDescent="0.3">
      <c r="A26" s="688" t="s">
        <v>2554</v>
      </c>
      <c r="B26" s="665"/>
      <c r="C26" s="678">
        <v>0</v>
      </c>
      <c r="D26" s="665">
        <v>800.46</v>
      </c>
      <c r="E26" s="678">
        <v>1</v>
      </c>
      <c r="F26" s="666">
        <v>800.46</v>
      </c>
    </row>
    <row r="27" spans="1:6" ht="14.4" customHeight="1" x14ac:dyDescent="0.3">
      <c r="A27" s="688" t="s">
        <v>2558</v>
      </c>
      <c r="B27" s="665"/>
      <c r="C27" s="678">
        <v>0</v>
      </c>
      <c r="D27" s="665">
        <v>62.64</v>
      </c>
      <c r="E27" s="678">
        <v>1</v>
      </c>
      <c r="F27" s="666">
        <v>62.64</v>
      </c>
    </row>
    <row r="28" spans="1:6" ht="14.4" customHeight="1" x14ac:dyDescent="0.3">
      <c r="A28" s="688" t="s">
        <v>2545</v>
      </c>
      <c r="B28" s="665"/>
      <c r="C28" s="678">
        <v>0</v>
      </c>
      <c r="D28" s="665">
        <v>36.54</v>
      </c>
      <c r="E28" s="678">
        <v>1</v>
      </c>
      <c r="F28" s="666">
        <v>36.54</v>
      </c>
    </row>
    <row r="29" spans="1:6" ht="14.4" customHeight="1" x14ac:dyDescent="0.3">
      <c r="A29" s="688" t="s">
        <v>2543</v>
      </c>
      <c r="B29" s="665"/>
      <c r="C29" s="678">
        <v>0</v>
      </c>
      <c r="D29" s="665">
        <v>193.08</v>
      </c>
      <c r="E29" s="678">
        <v>1</v>
      </c>
      <c r="F29" s="666">
        <v>193.08</v>
      </c>
    </row>
    <row r="30" spans="1:6" ht="14.4" customHeight="1" x14ac:dyDescent="0.3">
      <c r="A30" s="688" t="s">
        <v>2568</v>
      </c>
      <c r="B30" s="665"/>
      <c r="C30" s="678">
        <v>0</v>
      </c>
      <c r="D30" s="665">
        <v>229.38</v>
      </c>
      <c r="E30" s="678">
        <v>1</v>
      </c>
      <c r="F30" s="666">
        <v>229.38</v>
      </c>
    </row>
    <row r="31" spans="1:6" ht="14.4" customHeight="1" x14ac:dyDescent="0.3">
      <c r="A31" s="688" t="s">
        <v>2551</v>
      </c>
      <c r="B31" s="665">
        <v>0</v>
      </c>
      <c r="C31" s="678">
        <v>0</v>
      </c>
      <c r="D31" s="665">
        <v>1538.8899999999999</v>
      </c>
      <c r="E31" s="678">
        <v>1</v>
      </c>
      <c r="F31" s="666">
        <v>1538.8899999999999</v>
      </c>
    </row>
    <row r="32" spans="1:6" ht="14.4" customHeight="1" x14ac:dyDescent="0.3">
      <c r="A32" s="688" t="s">
        <v>2539</v>
      </c>
      <c r="B32" s="665"/>
      <c r="C32" s="678">
        <v>0</v>
      </c>
      <c r="D32" s="665">
        <v>138.32</v>
      </c>
      <c r="E32" s="678">
        <v>1</v>
      </c>
      <c r="F32" s="666">
        <v>138.32</v>
      </c>
    </row>
    <row r="33" spans="1:6" ht="14.4" customHeight="1" x14ac:dyDescent="0.3">
      <c r="A33" s="688" t="s">
        <v>2570</v>
      </c>
      <c r="B33" s="665"/>
      <c r="C33" s="678"/>
      <c r="D33" s="665">
        <v>0</v>
      </c>
      <c r="E33" s="678"/>
      <c r="F33" s="666">
        <v>0</v>
      </c>
    </row>
    <row r="34" spans="1:6" ht="14.4" customHeight="1" x14ac:dyDescent="0.3">
      <c r="A34" s="688" t="s">
        <v>2550</v>
      </c>
      <c r="B34" s="665"/>
      <c r="C34" s="678"/>
      <c r="D34" s="665">
        <v>0</v>
      </c>
      <c r="E34" s="678"/>
      <c r="F34" s="666">
        <v>0</v>
      </c>
    </row>
    <row r="35" spans="1:6" ht="14.4" customHeight="1" x14ac:dyDescent="0.3">
      <c r="A35" s="688" t="s">
        <v>2540</v>
      </c>
      <c r="B35" s="665"/>
      <c r="C35" s="678">
        <v>0</v>
      </c>
      <c r="D35" s="665">
        <v>704.73</v>
      </c>
      <c r="E35" s="678">
        <v>1</v>
      </c>
      <c r="F35" s="666">
        <v>704.73</v>
      </c>
    </row>
    <row r="36" spans="1:6" ht="14.4" customHeight="1" thickBot="1" x14ac:dyDescent="0.35">
      <c r="A36" s="689" t="s">
        <v>2562</v>
      </c>
      <c r="B36" s="680"/>
      <c r="C36" s="681">
        <v>0</v>
      </c>
      <c r="D36" s="680">
        <v>750.81</v>
      </c>
      <c r="E36" s="681">
        <v>1</v>
      </c>
      <c r="F36" s="682">
        <v>750.81</v>
      </c>
    </row>
    <row r="37" spans="1:6" ht="14.4" customHeight="1" thickBot="1" x14ac:dyDescent="0.35">
      <c r="A37" s="683" t="s">
        <v>3</v>
      </c>
      <c r="B37" s="684">
        <v>119353.72000000002</v>
      </c>
      <c r="C37" s="685">
        <v>0.12517869133873838</v>
      </c>
      <c r="D37" s="684">
        <v>834113.02999999991</v>
      </c>
      <c r="E37" s="685">
        <v>0.87482130866126162</v>
      </c>
      <c r="F37" s="686">
        <v>953466.74999999988</v>
      </c>
    </row>
    <row r="38" spans="1:6" ht="14.4" customHeight="1" thickBot="1" x14ac:dyDescent="0.35"/>
    <row r="39" spans="1:6" ht="14.4" customHeight="1" x14ac:dyDescent="0.3">
      <c r="A39" s="751" t="s">
        <v>3738</v>
      </c>
      <c r="B39" s="229">
        <v>87253.54</v>
      </c>
      <c r="C39" s="742">
        <v>0.1665643904171997</v>
      </c>
      <c r="D39" s="229">
        <v>436589.15999999986</v>
      </c>
      <c r="E39" s="742">
        <v>0.83343560958280027</v>
      </c>
      <c r="F39" s="750">
        <v>523842.69999999984</v>
      </c>
    </row>
    <row r="40" spans="1:6" ht="14.4" customHeight="1" x14ac:dyDescent="0.3">
      <c r="A40" s="688" t="s">
        <v>2316</v>
      </c>
      <c r="B40" s="665">
        <v>21212.250000000004</v>
      </c>
      <c r="C40" s="678">
        <v>6.069439556010222E-2</v>
      </c>
      <c r="D40" s="665">
        <v>328280.48</v>
      </c>
      <c r="E40" s="678">
        <v>0.93930560443989775</v>
      </c>
      <c r="F40" s="666">
        <v>349492.73</v>
      </c>
    </row>
    <row r="41" spans="1:6" ht="14.4" customHeight="1" x14ac:dyDescent="0.3">
      <c r="A41" s="688" t="s">
        <v>2330</v>
      </c>
      <c r="B41" s="665">
        <v>5653.2400000000007</v>
      </c>
      <c r="C41" s="678">
        <v>0.12354224482441602</v>
      </c>
      <c r="D41" s="665">
        <v>40106.329999999987</v>
      </c>
      <c r="E41" s="678">
        <v>0.876457755175584</v>
      </c>
      <c r="F41" s="666">
        <v>45759.569999999985</v>
      </c>
    </row>
    <row r="42" spans="1:6" ht="14.4" customHeight="1" x14ac:dyDescent="0.3">
      <c r="A42" s="688" t="s">
        <v>3739</v>
      </c>
      <c r="B42" s="665">
        <v>1328.47</v>
      </c>
      <c r="C42" s="678">
        <v>0.3417945584357111</v>
      </c>
      <c r="D42" s="665">
        <v>2558.2799999999997</v>
      </c>
      <c r="E42" s="678">
        <v>0.65820544156428884</v>
      </c>
      <c r="F42" s="666">
        <v>3886.75</v>
      </c>
    </row>
    <row r="43" spans="1:6" ht="14.4" customHeight="1" x14ac:dyDescent="0.3">
      <c r="A43" s="688" t="s">
        <v>2309</v>
      </c>
      <c r="B43" s="665">
        <v>1170.93</v>
      </c>
      <c r="C43" s="678">
        <v>1</v>
      </c>
      <c r="D43" s="665"/>
      <c r="E43" s="678">
        <v>0</v>
      </c>
      <c r="F43" s="666">
        <v>1170.93</v>
      </c>
    </row>
    <row r="44" spans="1:6" ht="14.4" customHeight="1" x14ac:dyDescent="0.3">
      <c r="A44" s="688" t="s">
        <v>3740</v>
      </c>
      <c r="B44" s="665">
        <v>739.2</v>
      </c>
      <c r="C44" s="678">
        <v>6.4014687352509439E-2</v>
      </c>
      <c r="D44" s="665">
        <v>10808.150000000001</v>
      </c>
      <c r="E44" s="678">
        <v>0.93598531264749052</v>
      </c>
      <c r="F44" s="666">
        <v>11547.350000000002</v>
      </c>
    </row>
    <row r="45" spans="1:6" ht="14.4" customHeight="1" x14ac:dyDescent="0.3">
      <c r="A45" s="688" t="s">
        <v>2361</v>
      </c>
      <c r="B45" s="665">
        <v>345.82</v>
      </c>
      <c r="C45" s="678">
        <v>0.35898021466979468</v>
      </c>
      <c r="D45" s="665">
        <v>617.52</v>
      </c>
      <c r="E45" s="678">
        <v>0.64101978533020532</v>
      </c>
      <c r="F45" s="666">
        <v>963.33999999999992</v>
      </c>
    </row>
    <row r="46" spans="1:6" ht="14.4" customHeight="1" x14ac:dyDescent="0.3">
      <c r="A46" s="688" t="s">
        <v>3741</v>
      </c>
      <c r="B46" s="665">
        <v>322.70999999999998</v>
      </c>
      <c r="C46" s="678">
        <v>0.40000247902128239</v>
      </c>
      <c r="D46" s="665">
        <v>484.06</v>
      </c>
      <c r="E46" s="678">
        <v>0.59999752097871761</v>
      </c>
      <c r="F46" s="666">
        <v>806.77</v>
      </c>
    </row>
    <row r="47" spans="1:6" ht="14.4" customHeight="1" x14ac:dyDescent="0.3">
      <c r="A47" s="688" t="s">
        <v>3742</v>
      </c>
      <c r="B47" s="665">
        <v>307.38</v>
      </c>
      <c r="C47" s="678">
        <v>1</v>
      </c>
      <c r="D47" s="665"/>
      <c r="E47" s="678">
        <v>0</v>
      </c>
      <c r="F47" s="666">
        <v>307.38</v>
      </c>
    </row>
    <row r="48" spans="1:6" ht="14.4" customHeight="1" x14ac:dyDescent="0.3">
      <c r="A48" s="688" t="s">
        <v>3743</v>
      </c>
      <c r="B48" s="665">
        <v>276.62</v>
      </c>
      <c r="C48" s="678">
        <v>0.36361963351473564</v>
      </c>
      <c r="D48" s="665">
        <v>484.12</v>
      </c>
      <c r="E48" s="678">
        <v>0.6363803664852643</v>
      </c>
      <c r="F48" s="666">
        <v>760.74</v>
      </c>
    </row>
    <row r="49" spans="1:6" ht="14.4" customHeight="1" x14ac:dyDescent="0.3">
      <c r="A49" s="688" t="s">
        <v>2319</v>
      </c>
      <c r="B49" s="665">
        <v>193.06</v>
      </c>
      <c r="C49" s="678">
        <v>1</v>
      </c>
      <c r="D49" s="665"/>
      <c r="E49" s="678">
        <v>0</v>
      </c>
      <c r="F49" s="666">
        <v>193.06</v>
      </c>
    </row>
    <row r="50" spans="1:6" ht="14.4" customHeight="1" x14ac:dyDescent="0.3">
      <c r="A50" s="688" t="s">
        <v>2341</v>
      </c>
      <c r="B50" s="665">
        <v>154.36000000000001</v>
      </c>
      <c r="C50" s="678">
        <v>0.14519800583200076</v>
      </c>
      <c r="D50" s="665">
        <v>908.74</v>
      </c>
      <c r="E50" s="678">
        <v>0.85480199416799929</v>
      </c>
      <c r="F50" s="666">
        <v>1063.0999999999999</v>
      </c>
    </row>
    <row r="51" spans="1:6" ht="14.4" customHeight="1" x14ac:dyDescent="0.3">
      <c r="A51" s="688" t="s">
        <v>3744</v>
      </c>
      <c r="B51" s="665">
        <v>141.08000000000001</v>
      </c>
      <c r="C51" s="678">
        <v>0.16666272888363851</v>
      </c>
      <c r="D51" s="665">
        <v>705.42000000000007</v>
      </c>
      <c r="E51" s="678">
        <v>0.83333727111636147</v>
      </c>
      <c r="F51" s="666">
        <v>846.50000000000011</v>
      </c>
    </row>
    <row r="52" spans="1:6" ht="14.4" customHeight="1" x14ac:dyDescent="0.3">
      <c r="A52" s="688" t="s">
        <v>3745</v>
      </c>
      <c r="B52" s="665">
        <v>79.48</v>
      </c>
      <c r="C52" s="678">
        <v>5.7140392247081152E-2</v>
      </c>
      <c r="D52" s="665">
        <v>1311.48</v>
      </c>
      <c r="E52" s="678">
        <v>0.94285960775291888</v>
      </c>
      <c r="F52" s="666">
        <v>1390.96</v>
      </c>
    </row>
    <row r="53" spans="1:6" ht="14.4" customHeight="1" x14ac:dyDescent="0.3">
      <c r="A53" s="688" t="s">
        <v>3746</v>
      </c>
      <c r="B53" s="665">
        <v>73.08</v>
      </c>
      <c r="C53" s="678">
        <v>7.0176112466150672E-2</v>
      </c>
      <c r="D53" s="665">
        <v>968.30000000000007</v>
      </c>
      <c r="E53" s="678">
        <v>0.92982388753384926</v>
      </c>
      <c r="F53" s="666">
        <v>1041.3800000000001</v>
      </c>
    </row>
    <row r="54" spans="1:6" ht="14.4" customHeight="1" x14ac:dyDescent="0.3">
      <c r="A54" s="688" t="s">
        <v>3747</v>
      </c>
      <c r="B54" s="665">
        <v>67.39</v>
      </c>
      <c r="C54" s="678">
        <v>0.67195134111077881</v>
      </c>
      <c r="D54" s="665">
        <v>32.9</v>
      </c>
      <c r="E54" s="678">
        <v>0.32804865888922125</v>
      </c>
      <c r="F54" s="666">
        <v>100.28999999999999</v>
      </c>
    </row>
    <row r="55" spans="1:6" ht="14.4" customHeight="1" x14ac:dyDescent="0.3">
      <c r="A55" s="688" t="s">
        <v>3748</v>
      </c>
      <c r="B55" s="665">
        <v>35.11</v>
      </c>
      <c r="C55" s="678">
        <v>1</v>
      </c>
      <c r="D55" s="665"/>
      <c r="E55" s="678">
        <v>0</v>
      </c>
      <c r="F55" s="666">
        <v>35.11</v>
      </c>
    </row>
    <row r="56" spans="1:6" ht="14.4" customHeight="1" x14ac:dyDescent="0.3">
      <c r="A56" s="688" t="s">
        <v>2317</v>
      </c>
      <c r="B56" s="665"/>
      <c r="C56" s="678">
        <v>0</v>
      </c>
      <c r="D56" s="665">
        <v>482.70000000000005</v>
      </c>
      <c r="E56" s="678">
        <v>1</v>
      </c>
      <c r="F56" s="666">
        <v>482.70000000000005</v>
      </c>
    </row>
    <row r="57" spans="1:6" ht="14.4" customHeight="1" x14ac:dyDescent="0.3">
      <c r="A57" s="688" t="s">
        <v>3749</v>
      </c>
      <c r="B57" s="665"/>
      <c r="C57" s="678">
        <v>0</v>
      </c>
      <c r="D57" s="665">
        <v>207.45</v>
      </c>
      <c r="E57" s="678">
        <v>1</v>
      </c>
      <c r="F57" s="666">
        <v>207.45</v>
      </c>
    </row>
    <row r="58" spans="1:6" ht="14.4" customHeight="1" x14ac:dyDescent="0.3">
      <c r="A58" s="688" t="s">
        <v>3750</v>
      </c>
      <c r="B58" s="665"/>
      <c r="C58" s="678"/>
      <c r="D58" s="665">
        <v>0</v>
      </c>
      <c r="E58" s="678"/>
      <c r="F58" s="666">
        <v>0</v>
      </c>
    </row>
    <row r="59" spans="1:6" ht="14.4" customHeight="1" x14ac:dyDescent="0.3">
      <c r="A59" s="688" t="s">
        <v>2352</v>
      </c>
      <c r="B59" s="665"/>
      <c r="C59" s="678">
        <v>0</v>
      </c>
      <c r="D59" s="665">
        <v>177.82</v>
      </c>
      <c r="E59" s="678">
        <v>1</v>
      </c>
      <c r="F59" s="666">
        <v>177.82</v>
      </c>
    </row>
    <row r="60" spans="1:6" ht="14.4" customHeight="1" x14ac:dyDescent="0.3">
      <c r="A60" s="688" t="s">
        <v>3751</v>
      </c>
      <c r="B60" s="665"/>
      <c r="C60" s="678">
        <v>0</v>
      </c>
      <c r="D60" s="665">
        <v>93.46</v>
      </c>
      <c r="E60" s="678">
        <v>1</v>
      </c>
      <c r="F60" s="666">
        <v>93.46</v>
      </c>
    </row>
    <row r="61" spans="1:6" ht="14.4" customHeight="1" x14ac:dyDescent="0.3">
      <c r="A61" s="688" t="s">
        <v>2323</v>
      </c>
      <c r="B61" s="665"/>
      <c r="C61" s="678">
        <v>0</v>
      </c>
      <c r="D61" s="665">
        <v>704.73</v>
      </c>
      <c r="E61" s="678">
        <v>1</v>
      </c>
      <c r="F61" s="666">
        <v>704.73</v>
      </c>
    </row>
    <row r="62" spans="1:6" ht="14.4" customHeight="1" x14ac:dyDescent="0.3">
      <c r="A62" s="688" t="s">
        <v>2356</v>
      </c>
      <c r="B62" s="665"/>
      <c r="C62" s="678">
        <v>0</v>
      </c>
      <c r="D62" s="665">
        <v>1315</v>
      </c>
      <c r="E62" s="678">
        <v>1</v>
      </c>
      <c r="F62" s="666">
        <v>1315</v>
      </c>
    </row>
    <row r="63" spans="1:6" ht="14.4" customHeight="1" x14ac:dyDescent="0.3">
      <c r="A63" s="688" t="s">
        <v>2333</v>
      </c>
      <c r="B63" s="665">
        <v>0</v>
      </c>
      <c r="C63" s="678">
        <v>0</v>
      </c>
      <c r="D63" s="665">
        <v>289.62</v>
      </c>
      <c r="E63" s="678">
        <v>1</v>
      </c>
      <c r="F63" s="666">
        <v>289.62</v>
      </c>
    </row>
    <row r="64" spans="1:6" ht="14.4" customHeight="1" x14ac:dyDescent="0.3">
      <c r="A64" s="688" t="s">
        <v>3752</v>
      </c>
      <c r="B64" s="665"/>
      <c r="C64" s="678">
        <v>0</v>
      </c>
      <c r="D64" s="665">
        <v>46.849999999999994</v>
      </c>
      <c r="E64" s="678">
        <v>1</v>
      </c>
      <c r="F64" s="666">
        <v>46.849999999999994</v>
      </c>
    </row>
    <row r="65" spans="1:6" ht="14.4" customHeight="1" x14ac:dyDescent="0.3">
      <c r="A65" s="688" t="s">
        <v>3753</v>
      </c>
      <c r="B65" s="665"/>
      <c r="C65" s="678"/>
      <c r="D65" s="665">
        <v>0</v>
      </c>
      <c r="E65" s="678"/>
      <c r="F65" s="666">
        <v>0</v>
      </c>
    </row>
    <row r="66" spans="1:6" ht="14.4" customHeight="1" x14ac:dyDescent="0.3">
      <c r="A66" s="688" t="s">
        <v>2325</v>
      </c>
      <c r="B66" s="665"/>
      <c r="C66" s="678">
        <v>0</v>
      </c>
      <c r="D66" s="665">
        <v>176.59</v>
      </c>
      <c r="E66" s="678">
        <v>1</v>
      </c>
      <c r="F66" s="666">
        <v>176.59</v>
      </c>
    </row>
    <row r="67" spans="1:6" ht="14.4" customHeight="1" x14ac:dyDescent="0.3">
      <c r="A67" s="688" t="s">
        <v>2358</v>
      </c>
      <c r="B67" s="665"/>
      <c r="C67" s="678">
        <v>0</v>
      </c>
      <c r="D67" s="665">
        <v>191.25</v>
      </c>
      <c r="E67" s="678">
        <v>1</v>
      </c>
      <c r="F67" s="666">
        <v>191.25</v>
      </c>
    </row>
    <row r="68" spans="1:6" ht="14.4" customHeight="1" x14ac:dyDescent="0.3">
      <c r="A68" s="688" t="s">
        <v>2327</v>
      </c>
      <c r="B68" s="665"/>
      <c r="C68" s="678">
        <v>0</v>
      </c>
      <c r="D68" s="665">
        <v>724.49</v>
      </c>
      <c r="E68" s="678">
        <v>1</v>
      </c>
      <c r="F68" s="666">
        <v>724.49</v>
      </c>
    </row>
    <row r="69" spans="1:6" ht="14.4" customHeight="1" x14ac:dyDescent="0.3">
      <c r="A69" s="688" t="s">
        <v>2321</v>
      </c>
      <c r="B69" s="665"/>
      <c r="C69" s="678">
        <v>0</v>
      </c>
      <c r="D69" s="665">
        <v>621.71</v>
      </c>
      <c r="E69" s="678">
        <v>1</v>
      </c>
      <c r="F69" s="666">
        <v>621.71</v>
      </c>
    </row>
    <row r="70" spans="1:6" ht="14.4" customHeight="1" x14ac:dyDescent="0.3">
      <c r="A70" s="688" t="s">
        <v>3754</v>
      </c>
      <c r="B70" s="665"/>
      <c r="C70" s="678"/>
      <c r="D70" s="665">
        <v>0</v>
      </c>
      <c r="E70" s="678"/>
      <c r="F70" s="666">
        <v>0</v>
      </c>
    </row>
    <row r="71" spans="1:6" ht="14.4" customHeight="1" x14ac:dyDescent="0.3">
      <c r="A71" s="688" t="s">
        <v>3755</v>
      </c>
      <c r="B71" s="665"/>
      <c r="C71" s="678"/>
      <c r="D71" s="665">
        <v>0</v>
      </c>
      <c r="E71" s="678"/>
      <c r="F71" s="666">
        <v>0</v>
      </c>
    </row>
    <row r="72" spans="1:6" ht="14.4" customHeight="1" x14ac:dyDescent="0.3">
      <c r="A72" s="688" t="s">
        <v>3756</v>
      </c>
      <c r="B72" s="665"/>
      <c r="C72" s="678">
        <v>0</v>
      </c>
      <c r="D72" s="665">
        <v>246.88</v>
      </c>
      <c r="E72" s="678">
        <v>1</v>
      </c>
      <c r="F72" s="666">
        <v>246.88</v>
      </c>
    </row>
    <row r="73" spans="1:6" ht="14.4" customHeight="1" x14ac:dyDescent="0.3">
      <c r="A73" s="688" t="s">
        <v>2359</v>
      </c>
      <c r="B73" s="665"/>
      <c r="C73" s="678">
        <v>0</v>
      </c>
      <c r="D73" s="665">
        <v>1178.6599999999999</v>
      </c>
      <c r="E73" s="678">
        <v>1</v>
      </c>
      <c r="F73" s="666">
        <v>1178.6599999999999</v>
      </c>
    </row>
    <row r="74" spans="1:6" ht="14.4" customHeight="1" x14ac:dyDescent="0.3">
      <c r="A74" s="688" t="s">
        <v>3757</v>
      </c>
      <c r="B74" s="665"/>
      <c r="C74" s="678">
        <v>0</v>
      </c>
      <c r="D74" s="665">
        <v>207.45</v>
      </c>
      <c r="E74" s="678">
        <v>1</v>
      </c>
      <c r="F74" s="666">
        <v>207.45</v>
      </c>
    </row>
    <row r="75" spans="1:6" ht="14.4" customHeight="1" x14ac:dyDescent="0.3">
      <c r="A75" s="688" t="s">
        <v>3758</v>
      </c>
      <c r="B75" s="665"/>
      <c r="C75" s="678">
        <v>0</v>
      </c>
      <c r="D75" s="665">
        <v>229.38</v>
      </c>
      <c r="E75" s="678">
        <v>1</v>
      </c>
      <c r="F75" s="666">
        <v>229.38</v>
      </c>
    </row>
    <row r="76" spans="1:6" ht="14.4" customHeight="1" x14ac:dyDescent="0.3">
      <c r="A76" s="688" t="s">
        <v>3759</v>
      </c>
      <c r="B76" s="665"/>
      <c r="C76" s="678">
        <v>0</v>
      </c>
      <c r="D76" s="665">
        <v>55.37</v>
      </c>
      <c r="E76" s="678">
        <v>1</v>
      </c>
      <c r="F76" s="666">
        <v>55.37</v>
      </c>
    </row>
    <row r="77" spans="1:6" ht="14.4" customHeight="1" x14ac:dyDescent="0.3">
      <c r="A77" s="688" t="s">
        <v>2336</v>
      </c>
      <c r="B77" s="665"/>
      <c r="C77" s="678">
        <v>0</v>
      </c>
      <c r="D77" s="665">
        <v>93.43</v>
      </c>
      <c r="E77" s="678">
        <v>1</v>
      </c>
      <c r="F77" s="666">
        <v>93.43</v>
      </c>
    </row>
    <row r="78" spans="1:6" ht="14.4" customHeight="1" thickBot="1" x14ac:dyDescent="0.35">
      <c r="A78" s="689" t="s">
        <v>3760</v>
      </c>
      <c r="B78" s="680"/>
      <c r="C78" s="681">
        <v>0</v>
      </c>
      <c r="D78" s="680">
        <v>3215.2499999999995</v>
      </c>
      <c r="E78" s="681">
        <v>1</v>
      </c>
      <c r="F78" s="682">
        <v>3215.2499999999995</v>
      </c>
    </row>
    <row r="79" spans="1:6" ht="14.4" customHeight="1" thickBot="1" x14ac:dyDescent="0.35">
      <c r="A79" s="683" t="s">
        <v>3</v>
      </c>
      <c r="B79" s="684">
        <v>119353.71999999999</v>
      </c>
      <c r="C79" s="685">
        <v>0.12517869133873838</v>
      </c>
      <c r="D79" s="684">
        <v>834113.0299999998</v>
      </c>
      <c r="E79" s="685">
        <v>0.87482130866126173</v>
      </c>
      <c r="F79" s="686">
        <v>953466.74999999965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{5F3C99F0-0D0F-4C11-BF46-4EAE84159898}</x14:id>
        </ext>
      </extLst>
    </cfRule>
  </conditionalFormatting>
  <conditionalFormatting sqref="F39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{B9BA374F-D786-40E5-8426-0AEB572EFAB4}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3C99F0-0D0F-4C11-BF46-4EAE841598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B9BA374F-D786-40E5-8426-0AEB572EFA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3785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255</v>
      </c>
      <c r="G3" s="47">
        <f>SUBTOTAL(9,G6:G1048576)</f>
        <v>119353.71999999997</v>
      </c>
      <c r="H3" s="48">
        <f>IF(M3=0,0,G3/M3)</f>
        <v>0.12517869133873835</v>
      </c>
      <c r="I3" s="47">
        <f>SUBTOTAL(9,I6:I1048576)</f>
        <v>1389</v>
      </c>
      <c r="J3" s="47">
        <f>SUBTOTAL(9,J6:J1048576)</f>
        <v>834113.02999999968</v>
      </c>
      <c r="K3" s="48">
        <f>IF(M3=0,0,J3/M3)</f>
        <v>0.87482130866126151</v>
      </c>
      <c r="L3" s="47">
        <f>SUBTOTAL(9,L6:L1048576)</f>
        <v>1644</v>
      </c>
      <c r="M3" s="49">
        <f>SUBTOTAL(9,M6:M1048576)</f>
        <v>953466.74999999977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2564</v>
      </c>
      <c r="B6" s="737" t="s">
        <v>2370</v>
      </c>
      <c r="C6" s="737" t="s">
        <v>2927</v>
      </c>
      <c r="D6" s="737" t="s">
        <v>2928</v>
      </c>
      <c r="E6" s="737" t="s">
        <v>2929</v>
      </c>
      <c r="F6" s="229">
        <v>2</v>
      </c>
      <c r="G6" s="229">
        <v>345.82</v>
      </c>
      <c r="H6" s="742">
        <v>1</v>
      </c>
      <c r="I6" s="229"/>
      <c r="J6" s="229"/>
      <c r="K6" s="742">
        <v>0</v>
      </c>
      <c r="L6" s="229">
        <v>2</v>
      </c>
      <c r="M6" s="750">
        <v>345.82</v>
      </c>
    </row>
    <row r="7" spans="1:13" ht="14.4" customHeight="1" x14ac:dyDescent="0.3">
      <c r="A7" s="661" t="s">
        <v>2564</v>
      </c>
      <c r="B7" s="662" t="s">
        <v>2370</v>
      </c>
      <c r="C7" s="662" t="s">
        <v>2930</v>
      </c>
      <c r="D7" s="662" t="s">
        <v>2928</v>
      </c>
      <c r="E7" s="662" t="s">
        <v>2931</v>
      </c>
      <c r="F7" s="665">
        <v>1</v>
      </c>
      <c r="G7" s="665">
        <v>0</v>
      </c>
      <c r="H7" s="678"/>
      <c r="I7" s="665"/>
      <c r="J7" s="665"/>
      <c r="K7" s="678"/>
      <c r="L7" s="665">
        <v>1</v>
      </c>
      <c r="M7" s="666">
        <v>0</v>
      </c>
    </row>
    <row r="8" spans="1:13" ht="14.4" customHeight="1" x14ac:dyDescent="0.3">
      <c r="A8" s="661" t="s">
        <v>2564</v>
      </c>
      <c r="B8" s="662" t="s">
        <v>2370</v>
      </c>
      <c r="C8" s="662" t="s">
        <v>2932</v>
      </c>
      <c r="D8" s="662" t="s">
        <v>2928</v>
      </c>
      <c r="E8" s="662" t="s">
        <v>2933</v>
      </c>
      <c r="F8" s="665">
        <v>1</v>
      </c>
      <c r="G8" s="665">
        <v>0</v>
      </c>
      <c r="H8" s="678"/>
      <c r="I8" s="665"/>
      <c r="J8" s="665"/>
      <c r="K8" s="678"/>
      <c r="L8" s="665">
        <v>1</v>
      </c>
      <c r="M8" s="666">
        <v>0</v>
      </c>
    </row>
    <row r="9" spans="1:13" ht="14.4" customHeight="1" x14ac:dyDescent="0.3">
      <c r="A9" s="661" t="s">
        <v>2564</v>
      </c>
      <c r="B9" s="662" t="s">
        <v>2409</v>
      </c>
      <c r="C9" s="662" t="s">
        <v>1705</v>
      </c>
      <c r="D9" s="662" t="s">
        <v>2410</v>
      </c>
      <c r="E9" s="662" t="s">
        <v>2411</v>
      </c>
      <c r="F9" s="665"/>
      <c r="G9" s="665"/>
      <c r="H9" s="678">
        <v>0</v>
      </c>
      <c r="I9" s="665">
        <v>1</v>
      </c>
      <c r="J9" s="665">
        <v>59.27</v>
      </c>
      <c r="K9" s="678">
        <v>1</v>
      </c>
      <c r="L9" s="665">
        <v>1</v>
      </c>
      <c r="M9" s="666">
        <v>59.27</v>
      </c>
    </row>
    <row r="10" spans="1:13" ht="14.4" customHeight="1" x14ac:dyDescent="0.3">
      <c r="A10" s="661" t="s">
        <v>2564</v>
      </c>
      <c r="B10" s="662" t="s">
        <v>2409</v>
      </c>
      <c r="C10" s="662" t="s">
        <v>1665</v>
      </c>
      <c r="D10" s="662" t="s">
        <v>2412</v>
      </c>
      <c r="E10" s="662" t="s">
        <v>2413</v>
      </c>
      <c r="F10" s="665"/>
      <c r="G10" s="665"/>
      <c r="H10" s="678">
        <v>0</v>
      </c>
      <c r="I10" s="665">
        <v>2</v>
      </c>
      <c r="J10" s="665">
        <v>92.14</v>
      </c>
      <c r="K10" s="678">
        <v>1</v>
      </c>
      <c r="L10" s="665">
        <v>2</v>
      </c>
      <c r="M10" s="666">
        <v>92.14</v>
      </c>
    </row>
    <row r="11" spans="1:13" ht="14.4" customHeight="1" x14ac:dyDescent="0.3">
      <c r="A11" s="661" t="s">
        <v>2564</v>
      </c>
      <c r="B11" s="662" t="s">
        <v>2409</v>
      </c>
      <c r="C11" s="662" t="s">
        <v>2925</v>
      </c>
      <c r="D11" s="662" t="s">
        <v>2696</v>
      </c>
      <c r="E11" s="662" t="s">
        <v>2926</v>
      </c>
      <c r="F11" s="665"/>
      <c r="G11" s="665"/>
      <c r="H11" s="678">
        <v>0</v>
      </c>
      <c r="I11" s="665">
        <v>2</v>
      </c>
      <c r="J11" s="665">
        <v>92.14</v>
      </c>
      <c r="K11" s="678">
        <v>1</v>
      </c>
      <c r="L11" s="665">
        <v>2</v>
      </c>
      <c r="M11" s="666">
        <v>92.14</v>
      </c>
    </row>
    <row r="12" spans="1:13" ht="14.4" customHeight="1" x14ac:dyDescent="0.3">
      <c r="A12" s="661" t="s">
        <v>2564</v>
      </c>
      <c r="B12" s="662" t="s">
        <v>2368</v>
      </c>
      <c r="C12" s="662" t="s">
        <v>2941</v>
      </c>
      <c r="D12" s="662" t="s">
        <v>2942</v>
      </c>
      <c r="E12" s="662" t="s">
        <v>2943</v>
      </c>
      <c r="F12" s="665"/>
      <c r="G12" s="665"/>
      <c r="H12" s="678">
        <v>0</v>
      </c>
      <c r="I12" s="665">
        <v>1</v>
      </c>
      <c r="J12" s="665">
        <v>140.94999999999999</v>
      </c>
      <c r="K12" s="678">
        <v>1</v>
      </c>
      <c r="L12" s="665">
        <v>1</v>
      </c>
      <c r="M12" s="666">
        <v>140.94999999999999</v>
      </c>
    </row>
    <row r="13" spans="1:13" ht="14.4" customHeight="1" x14ac:dyDescent="0.3">
      <c r="A13" s="661" t="s">
        <v>2564</v>
      </c>
      <c r="B13" s="662" t="s">
        <v>2368</v>
      </c>
      <c r="C13" s="662" t="s">
        <v>2944</v>
      </c>
      <c r="D13" s="662" t="s">
        <v>2945</v>
      </c>
      <c r="E13" s="662" t="s">
        <v>2946</v>
      </c>
      <c r="F13" s="665"/>
      <c r="G13" s="665"/>
      <c r="H13" s="678">
        <v>0</v>
      </c>
      <c r="I13" s="665">
        <v>1</v>
      </c>
      <c r="J13" s="665">
        <v>93.96</v>
      </c>
      <c r="K13" s="678">
        <v>1</v>
      </c>
      <c r="L13" s="665">
        <v>1</v>
      </c>
      <c r="M13" s="666">
        <v>93.96</v>
      </c>
    </row>
    <row r="14" spans="1:13" ht="14.4" customHeight="1" x14ac:dyDescent="0.3">
      <c r="A14" s="661" t="s">
        <v>2564</v>
      </c>
      <c r="B14" s="662" t="s">
        <v>3761</v>
      </c>
      <c r="C14" s="662" t="s">
        <v>2914</v>
      </c>
      <c r="D14" s="662" t="s">
        <v>2915</v>
      </c>
      <c r="E14" s="662" t="s">
        <v>2916</v>
      </c>
      <c r="F14" s="665"/>
      <c r="G14" s="665"/>
      <c r="H14" s="678">
        <v>0</v>
      </c>
      <c r="I14" s="665">
        <v>1</v>
      </c>
      <c r="J14" s="665">
        <v>4.7</v>
      </c>
      <c r="K14" s="678">
        <v>1</v>
      </c>
      <c r="L14" s="665">
        <v>1</v>
      </c>
      <c r="M14" s="666">
        <v>4.7</v>
      </c>
    </row>
    <row r="15" spans="1:13" ht="14.4" customHeight="1" x14ac:dyDescent="0.3">
      <c r="A15" s="661" t="s">
        <v>2564</v>
      </c>
      <c r="B15" s="662" t="s">
        <v>2372</v>
      </c>
      <c r="C15" s="662" t="s">
        <v>2767</v>
      </c>
      <c r="D15" s="662" t="s">
        <v>1629</v>
      </c>
      <c r="E15" s="662" t="s">
        <v>2768</v>
      </c>
      <c r="F15" s="665"/>
      <c r="G15" s="665"/>
      <c r="H15" s="678">
        <v>0</v>
      </c>
      <c r="I15" s="665">
        <v>3</v>
      </c>
      <c r="J15" s="665">
        <v>401.82</v>
      </c>
      <c r="K15" s="678">
        <v>1</v>
      </c>
      <c r="L15" s="665">
        <v>3</v>
      </c>
      <c r="M15" s="666">
        <v>401.82</v>
      </c>
    </row>
    <row r="16" spans="1:13" ht="14.4" customHeight="1" x14ac:dyDescent="0.3">
      <c r="A16" s="661" t="s">
        <v>2539</v>
      </c>
      <c r="B16" s="662" t="s">
        <v>3762</v>
      </c>
      <c r="C16" s="662" t="s">
        <v>2574</v>
      </c>
      <c r="D16" s="662" t="s">
        <v>2276</v>
      </c>
      <c r="E16" s="662" t="s">
        <v>1689</v>
      </c>
      <c r="F16" s="665"/>
      <c r="G16" s="665"/>
      <c r="H16" s="678">
        <v>0</v>
      </c>
      <c r="I16" s="665">
        <v>1</v>
      </c>
      <c r="J16" s="665">
        <v>69.16</v>
      </c>
      <c r="K16" s="678">
        <v>1</v>
      </c>
      <c r="L16" s="665">
        <v>1</v>
      </c>
      <c r="M16" s="666">
        <v>69.16</v>
      </c>
    </row>
    <row r="17" spans="1:13" ht="14.4" customHeight="1" x14ac:dyDescent="0.3">
      <c r="A17" s="661" t="s">
        <v>2539</v>
      </c>
      <c r="B17" s="662" t="s">
        <v>3763</v>
      </c>
      <c r="C17" s="662" t="s">
        <v>2580</v>
      </c>
      <c r="D17" s="662" t="s">
        <v>2581</v>
      </c>
      <c r="E17" s="662" t="s">
        <v>2582</v>
      </c>
      <c r="F17" s="665"/>
      <c r="G17" s="665"/>
      <c r="H17" s="678">
        <v>0</v>
      </c>
      <c r="I17" s="665">
        <v>1</v>
      </c>
      <c r="J17" s="665">
        <v>69.16</v>
      </c>
      <c r="K17" s="678">
        <v>1</v>
      </c>
      <c r="L17" s="665">
        <v>1</v>
      </c>
      <c r="M17" s="666">
        <v>69.16</v>
      </c>
    </row>
    <row r="18" spans="1:13" ht="14.4" customHeight="1" x14ac:dyDescent="0.3">
      <c r="A18" s="661" t="s">
        <v>2566</v>
      </c>
      <c r="B18" s="662" t="s">
        <v>2370</v>
      </c>
      <c r="C18" s="662" t="s">
        <v>3701</v>
      </c>
      <c r="D18" s="662" t="s">
        <v>2629</v>
      </c>
      <c r="E18" s="662" t="s">
        <v>3702</v>
      </c>
      <c r="F18" s="665"/>
      <c r="G18" s="665"/>
      <c r="H18" s="678"/>
      <c r="I18" s="665">
        <v>6</v>
      </c>
      <c r="J18" s="665">
        <v>0</v>
      </c>
      <c r="K18" s="678"/>
      <c r="L18" s="665">
        <v>6</v>
      </c>
      <c r="M18" s="666">
        <v>0</v>
      </c>
    </row>
    <row r="19" spans="1:13" ht="14.4" customHeight="1" x14ac:dyDescent="0.3">
      <c r="A19" s="661" t="s">
        <v>2566</v>
      </c>
      <c r="B19" s="662" t="s">
        <v>3764</v>
      </c>
      <c r="C19" s="662" t="s">
        <v>3593</v>
      </c>
      <c r="D19" s="662" t="s">
        <v>3350</v>
      </c>
      <c r="E19" s="662" t="s">
        <v>3594</v>
      </c>
      <c r="F19" s="665"/>
      <c r="G19" s="665"/>
      <c r="H19" s="678">
        <v>0</v>
      </c>
      <c r="I19" s="665">
        <v>7</v>
      </c>
      <c r="J19" s="665">
        <v>511.48999999999995</v>
      </c>
      <c r="K19" s="678">
        <v>1</v>
      </c>
      <c r="L19" s="665">
        <v>7</v>
      </c>
      <c r="M19" s="666">
        <v>511.48999999999995</v>
      </c>
    </row>
    <row r="20" spans="1:13" ht="14.4" customHeight="1" x14ac:dyDescent="0.3">
      <c r="A20" s="661" t="s">
        <v>2566</v>
      </c>
      <c r="B20" s="662" t="s">
        <v>3764</v>
      </c>
      <c r="C20" s="662" t="s">
        <v>3349</v>
      </c>
      <c r="D20" s="662" t="s">
        <v>3350</v>
      </c>
      <c r="E20" s="662" t="s">
        <v>3351</v>
      </c>
      <c r="F20" s="665"/>
      <c r="G20" s="665"/>
      <c r="H20" s="678">
        <v>0</v>
      </c>
      <c r="I20" s="665">
        <v>15</v>
      </c>
      <c r="J20" s="665">
        <v>2192.25</v>
      </c>
      <c r="K20" s="678">
        <v>1</v>
      </c>
      <c r="L20" s="665">
        <v>15</v>
      </c>
      <c r="M20" s="666">
        <v>2192.25</v>
      </c>
    </row>
    <row r="21" spans="1:13" ht="14.4" customHeight="1" x14ac:dyDescent="0.3">
      <c r="A21" s="661" t="s">
        <v>2566</v>
      </c>
      <c r="B21" s="662" t="s">
        <v>3765</v>
      </c>
      <c r="C21" s="662" t="s">
        <v>2625</v>
      </c>
      <c r="D21" s="662" t="s">
        <v>727</v>
      </c>
      <c r="E21" s="662" t="s">
        <v>2626</v>
      </c>
      <c r="F21" s="665"/>
      <c r="G21" s="665"/>
      <c r="H21" s="678">
        <v>0</v>
      </c>
      <c r="I21" s="665">
        <v>6</v>
      </c>
      <c r="J21" s="665">
        <v>219.24</v>
      </c>
      <c r="K21" s="678">
        <v>1</v>
      </c>
      <c r="L21" s="665">
        <v>6</v>
      </c>
      <c r="M21" s="666">
        <v>219.24</v>
      </c>
    </row>
    <row r="22" spans="1:13" ht="14.4" customHeight="1" x14ac:dyDescent="0.3">
      <c r="A22" s="661" t="s">
        <v>2566</v>
      </c>
      <c r="B22" s="662" t="s">
        <v>3765</v>
      </c>
      <c r="C22" s="662" t="s">
        <v>3690</v>
      </c>
      <c r="D22" s="662" t="s">
        <v>3691</v>
      </c>
      <c r="E22" s="662" t="s">
        <v>3692</v>
      </c>
      <c r="F22" s="665">
        <v>2</v>
      </c>
      <c r="G22" s="665">
        <v>73.08</v>
      </c>
      <c r="H22" s="678">
        <v>1</v>
      </c>
      <c r="I22" s="665"/>
      <c r="J22" s="665"/>
      <c r="K22" s="678">
        <v>0</v>
      </c>
      <c r="L22" s="665">
        <v>2</v>
      </c>
      <c r="M22" s="666">
        <v>73.08</v>
      </c>
    </row>
    <row r="23" spans="1:13" ht="14.4" customHeight="1" x14ac:dyDescent="0.3">
      <c r="A23" s="661" t="s">
        <v>2566</v>
      </c>
      <c r="B23" s="662" t="s">
        <v>3766</v>
      </c>
      <c r="C23" s="662" t="s">
        <v>3052</v>
      </c>
      <c r="D23" s="662" t="s">
        <v>3053</v>
      </c>
      <c r="E23" s="662" t="s">
        <v>3014</v>
      </c>
      <c r="F23" s="665"/>
      <c r="G23" s="665"/>
      <c r="H23" s="678">
        <v>0</v>
      </c>
      <c r="I23" s="665">
        <v>10</v>
      </c>
      <c r="J23" s="665">
        <v>7540.4</v>
      </c>
      <c r="K23" s="678">
        <v>1</v>
      </c>
      <c r="L23" s="665">
        <v>10</v>
      </c>
      <c r="M23" s="666">
        <v>7540.4</v>
      </c>
    </row>
    <row r="24" spans="1:13" ht="14.4" customHeight="1" x14ac:dyDescent="0.3">
      <c r="A24" s="661" t="s">
        <v>2566</v>
      </c>
      <c r="B24" s="662" t="s">
        <v>3766</v>
      </c>
      <c r="C24" s="662" t="s">
        <v>3201</v>
      </c>
      <c r="D24" s="662" t="s">
        <v>3202</v>
      </c>
      <c r="E24" s="662" t="s">
        <v>3014</v>
      </c>
      <c r="F24" s="665"/>
      <c r="G24" s="665"/>
      <c r="H24" s="678">
        <v>0</v>
      </c>
      <c r="I24" s="665">
        <v>6</v>
      </c>
      <c r="J24" s="665">
        <v>6786.36</v>
      </c>
      <c r="K24" s="678">
        <v>1</v>
      </c>
      <c r="L24" s="665">
        <v>6</v>
      </c>
      <c r="M24" s="666">
        <v>6786.36</v>
      </c>
    </row>
    <row r="25" spans="1:13" ht="14.4" customHeight="1" x14ac:dyDescent="0.3">
      <c r="A25" s="661" t="s">
        <v>2566</v>
      </c>
      <c r="B25" s="662" t="s">
        <v>3766</v>
      </c>
      <c r="C25" s="662" t="s">
        <v>3012</v>
      </c>
      <c r="D25" s="662" t="s">
        <v>3013</v>
      </c>
      <c r="E25" s="662" t="s">
        <v>3014</v>
      </c>
      <c r="F25" s="665"/>
      <c r="G25" s="665"/>
      <c r="H25" s="678">
        <v>0</v>
      </c>
      <c r="I25" s="665">
        <v>15</v>
      </c>
      <c r="J25" s="665">
        <v>22621.199999999997</v>
      </c>
      <c r="K25" s="678">
        <v>1</v>
      </c>
      <c r="L25" s="665">
        <v>15</v>
      </c>
      <c r="M25" s="666">
        <v>22621.199999999997</v>
      </c>
    </row>
    <row r="26" spans="1:13" ht="14.4" customHeight="1" x14ac:dyDescent="0.3">
      <c r="A26" s="661" t="s">
        <v>2566</v>
      </c>
      <c r="B26" s="662" t="s">
        <v>3766</v>
      </c>
      <c r="C26" s="662" t="s">
        <v>3280</v>
      </c>
      <c r="D26" s="662" t="s">
        <v>3281</v>
      </c>
      <c r="E26" s="662" t="s">
        <v>3282</v>
      </c>
      <c r="F26" s="665">
        <v>12</v>
      </c>
      <c r="G26" s="665">
        <v>15511.800000000001</v>
      </c>
      <c r="H26" s="678">
        <v>1</v>
      </c>
      <c r="I26" s="665"/>
      <c r="J26" s="665"/>
      <c r="K26" s="678">
        <v>0</v>
      </c>
      <c r="L26" s="665">
        <v>12</v>
      </c>
      <c r="M26" s="666">
        <v>15511.800000000001</v>
      </c>
    </row>
    <row r="27" spans="1:13" ht="14.4" customHeight="1" x14ac:dyDescent="0.3">
      <c r="A27" s="661" t="s">
        <v>2566</v>
      </c>
      <c r="B27" s="662" t="s">
        <v>3766</v>
      </c>
      <c r="C27" s="662" t="s">
        <v>3015</v>
      </c>
      <c r="D27" s="662" t="s">
        <v>3016</v>
      </c>
      <c r="E27" s="662" t="s">
        <v>3017</v>
      </c>
      <c r="F27" s="665">
        <v>11</v>
      </c>
      <c r="G27" s="665">
        <v>7109.52</v>
      </c>
      <c r="H27" s="678">
        <v>1</v>
      </c>
      <c r="I27" s="665"/>
      <c r="J27" s="665"/>
      <c r="K27" s="678">
        <v>0</v>
      </c>
      <c r="L27" s="665">
        <v>11</v>
      </c>
      <c r="M27" s="666">
        <v>7109.52</v>
      </c>
    </row>
    <row r="28" spans="1:13" ht="14.4" customHeight="1" x14ac:dyDescent="0.3">
      <c r="A28" s="661" t="s">
        <v>2566</v>
      </c>
      <c r="B28" s="662" t="s">
        <v>2368</v>
      </c>
      <c r="C28" s="662" t="s">
        <v>3634</v>
      </c>
      <c r="D28" s="662" t="s">
        <v>3635</v>
      </c>
      <c r="E28" s="662" t="s">
        <v>793</v>
      </c>
      <c r="F28" s="665">
        <v>2</v>
      </c>
      <c r="G28" s="665">
        <v>375.84</v>
      </c>
      <c r="H28" s="678">
        <v>1</v>
      </c>
      <c r="I28" s="665"/>
      <c r="J28" s="665"/>
      <c r="K28" s="678">
        <v>0</v>
      </c>
      <c r="L28" s="665">
        <v>2</v>
      </c>
      <c r="M28" s="666">
        <v>375.84</v>
      </c>
    </row>
    <row r="29" spans="1:13" ht="14.4" customHeight="1" x14ac:dyDescent="0.3">
      <c r="A29" s="661" t="s">
        <v>2566</v>
      </c>
      <c r="B29" s="662" t="s">
        <v>2368</v>
      </c>
      <c r="C29" s="662" t="s">
        <v>2941</v>
      </c>
      <c r="D29" s="662" t="s">
        <v>2942</v>
      </c>
      <c r="E29" s="662" t="s">
        <v>2943</v>
      </c>
      <c r="F29" s="665"/>
      <c r="G29" s="665"/>
      <c r="H29" s="678">
        <v>0</v>
      </c>
      <c r="I29" s="665">
        <v>3</v>
      </c>
      <c r="J29" s="665">
        <v>422.84999999999997</v>
      </c>
      <c r="K29" s="678">
        <v>1</v>
      </c>
      <c r="L29" s="665">
        <v>3</v>
      </c>
      <c r="M29" s="666">
        <v>422.84999999999997</v>
      </c>
    </row>
    <row r="30" spans="1:13" ht="14.4" customHeight="1" x14ac:dyDescent="0.3">
      <c r="A30" s="661" t="s">
        <v>2566</v>
      </c>
      <c r="B30" s="662" t="s">
        <v>2368</v>
      </c>
      <c r="C30" s="662" t="s">
        <v>2725</v>
      </c>
      <c r="D30" s="662" t="s">
        <v>2726</v>
      </c>
      <c r="E30" s="662" t="s">
        <v>793</v>
      </c>
      <c r="F30" s="665"/>
      <c r="G30" s="665"/>
      <c r="H30" s="678">
        <v>0</v>
      </c>
      <c r="I30" s="665">
        <v>18</v>
      </c>
      <c r="J30" s="665">
        <v>3382.56</v>
      </c>
      <c r="K30" s="678">
        <v>1</v>
      </c>
      <c r="L30" s="665">
        <v>18</v>
      </c>
      <c r="M30" s="666">
        <v>3382.56</v>
      </c>
    </row>
    <row r="31" spans="1:13" ht="14.4" customHeight="1" x14ac:dyDescent="0.3">
      <c r="A31" s="661" t="s">
        <v>2566</v>
      </c>
      <c r="B31" s="662" t="s">
        <v>2368</v>
      </c>
      <c r="C31" s="662" t="s">
        <v>2944</v>
      </c>
      <c r="D31" s="662" t="s">
        <v>2945</v>
      </c>
      <c r="E31" s="662" t="s">
        <v>2946</v>
      </c>
      <c r="F31" s="665"/>
      <c r="G31" s="665"/>
      <c r="H31" s="678">
        <v>0</v>
      </c>
      <c r="I31" s="665">
        <v>19</v>
      </c>
      <c r="J31" s="665">
        <v>1785.2399999999998</v>
      </c>
      <c r="K31" s="678">
        <v>1</v>
      </c>
      <c r="L31" s="665">
        <v>19</v>
      </c>
      <c r="M31" s="666">
        <v>1785.2399999999998</v>
      </c>
    </row>
    <row r="32" spans="1:13" ht="14.4" customHeight="1" x14ac:dyDescent="0.3">
      <c r="A32" s="661" t="s">
        <v>2566</v>
      </c>
      <c r="B32" s="662" t="s">
        <v>2368</v>
      </c>
      <c r="C32" s="662" t="s">
        <v>3183</v>
      </c>
      <c r="D32" s="662" t="s">
        <v>2945</v>
      </c>
      <c r="E32" s="662" t="s">
        <v>3184</v>
      </c>
      <c r="F32" s="665"/>
      <c r="G32" s="665"/>
      <c r="H32" s="678">
        <v>0</v>
      </c>
      <c r="I32" s="665">
        <v>4</v>
      </c>
      <c r="J32" s="665">
        <v>626.44000000000005</v>
      </c>
      <c r="K32" s="678">
        <v>1</v>
      </c>
      <c r="L32" s="665">
        <v>4</v>
      </c>
      <c r="M32" s="666">
        <v>626.44000000000005</v>
      </c>
    </row>
    <row r="33" spans="1:13" ht="14.4" customHeight="1" x14ac:dyDescent="0.3">
      <c r="A33" s="661" t="s">
        <v>2566</v>
      </c>
      <c r="B33" s="662" t="s">
        <v>2368</v>
      </c>
      <c r="C33" s="662" t="s">
        <v>3402</v>
      </c>
      <c r="D33" s="662" t="s">
        <v>3403</v>
      </c>
      <c r="E33" s="662" t="s">
        <v>3404</v>
      </c>
      <c r="F33" s="665"/>
      <c r="G33" s="665"/>
      <c r="H33" s="678">
        <v>0</v>
      </c>
      <c r="I33" s="665">
        <v>5</v>
      </c>
      <c r="J33" s="665">
        <v>1503.4</v>
      </c>
      <c r="K33" s="678">
        <v>1</v>
      </c>
      <c r="L33" s="665">
        <v>5</v>
      </c>
      <c r="M33" s="666">
        <v>1503.4</v>
      </c>
    </row>
    <row r="34" spans="1:13" ht="14.4" customHeight="1" x14ac:dyDescent="0.3">
      <c r="A34" s="661" t="s">
        <v>2566</v>
      </c>
      <c r="B34" s="662" t="s">
        <v>3767</v>
      </c>
      <c r="C34" s="662" t="s">
        <v>3707</v>
      </c>
      <c r="D34" s="662" t="s">
        <v>3708</v>
      </c>
      <c r="E34" s="662" t="s">
        <v>3709</v>
      </c>
      <c r="F34" s="665"/>
      <c r="G34" s="665"/>
      <c r="H34" s="678">
        <v>0</v>
      </c>
      <c r="I34" s="665">
        <v>6</v>
      </c>
      <c r="J34" s="665">
        <v>2458.62</v>
      </c>
      <c r="K34" s="678">
        <v>1</v>
      </c>
      <c r="L34" s="665">
        <v>6</v>
      </c>
      <c r="M34" s="666">
        <v>2458.62</v>
      </c>
    </row>
    <row r="35" spans="1:13" ht="14.4" customHeight="1" x14ac:dyDescent="0.3">
      <c r="A35" s="661" t="s">
        <v>2566</v>
      </c>
      <c r="B35" s="662" t="s">
        <v>3767</v>
      </c>
      <c r="C35" s="662" t="s">
        <v>3710</v>
      </c>
      <c r="D35" s="662" t="s">
        <v>3711</v>
      </c>
      <c r="E35" s="662" t="s">
        <v>3712</v>
      </c>
      <c r="F35" s="665">
        <v>5</v>
      </c>
      <c r="G35" s="665">
        <v>0</v>
      </c>
      <c r="H35" s="678"/>
      <c r="I35" s="665"/>
      <c r="J35" s="665"/>
      <c r="K35" s="678"/>
      <c r="L35" s="665">
        <v>5</v>
      </c>
      <c r="M35" s="666">
        <v>0</v>
      </c>
    </row>
    <row r="36" spans="1:13" ht="14.4" customHeight="1" x14ac:dyDescent="0.3">
      <c r="A36" s="661" t="s">
        <v>2566</v>
      </c>
      <c r="B36" s="662" t="s">
        <v>3767</v>
      </c>
      <c r="C36" s="662" t="s">
        <v>3713</v>
      </c>
      <c r="D36" s="662" t="s">
        <v>3714</v>
      </c>
      <c r="E36" s="662" t="s">
        <v>3715</v>
      </c>
      <c r="F36" s="665"/>
      <c r="G36" s="665"/>
      <c r="H36" s="678">
        <v>0</v>
      </c>
      <c r="I36" s="665">
        <v>1</v>
      </c>
      <c r="J36" s="665">
        <v>99.66</v>
      </c>
      <c r="K36" s="678">
        <v>1</v>
      </c>
      <c r="L36" s="665">
        <v>1</v>
      </c>
      <c r="M36" s="666">
        <v>99.66</v>
      </c>
    </row>
    <row r="37" spans="1:13" ht="14.4" customHeight="1" x14ac:dyDescent="0.3">
      <c r="A37" s="661" t="s">
        <v>2566</v>
      </c>
      <c r="B37" s="662" t="s">
        <v>2482</v>
      </c>
      <c r="C37" s="662" t="s">
        <v>3080</v>
      </c>
      <c r="D37" s="662" t="s">
        <v>2483</v>
      </c>
      <c r="E37" s="662" t="s">
        <v>3081</v>
      </c>
      <c r="F37" s="665"/>
      <c r="G37" s="665"/>
      <c r="H37" s="678">
        <v>0</v>
      </c>
      <c r="I37" s="665">
        <v>26</v>
      </c>
      <c r="J37" s="665">
        <v>13965.120000000003</v>
      </c>
      <c r="K37" s="678">
        <v>1</v>
      </c>
      <c r="L37" s="665">
        <v>26</v>
      </c>
      <c r="M37" s="666">
        <v>13965.120000000003</v>
      </c>
    </row>
    <row r="38" spans="1:13" ht="14.4" customHeight="1" x14ac:dyDescent="0.3">
      <c r="A38" s="661" t="s">
        <v>2566</v>
      </c>
      <c r="B38" s="662" t="s">
        <v>2482</v>
      </c>
      <c r="C38" s="662" t="s">
        <v>3020</v>
      </c>
      <c r="D38" s="662" t="s">
        <v>2485</v>
      </c>
      <c r="E38" s="662" t="s">
        <v>3021</v>
      </c>
      <c r="F38" s="665"/>
      <c r="G38" s="665"/>
      <c r="H38" s="678">
        <v>0</v>
      </c>
      <c r="I38" s="665">
        <v>66</v>
      </c>
      <c r="J38" s="665">
        <v>56000.340000000011</v>
      </c>
      <c r="K38" s="678">
        <v>1</v>
      </c>
      <c r="L38" s="665">
        <v>66</v>
      </c>
      <c r="M38" s="666">
        <v>56000.340000000011</v>
      </c>
    </row>
    <row r="39" spans="1:13" ht="14.4" customHeight="1" x14ac:dyDescent="0.3">
      <c r="A39" s="661" t="s">
        <v>2566</v>
      </c>
      <c r="B39" s="662" t="s">
        <v>2482</v>
      </c>
      <c r="C39" s="662" t="s">
        <v>3453</v>
      </c>
      <c r="D39" s="662" t="s">
        <v>3454</v>
      </c>
      <c r="E39" s="662" t="s">
        <v>3455</v>
      </c>
      <c r="F39" s="665"/>
      <c r="G39" s="665"/>
      <c r="H39" s="678">
        <v>0</v>
      </c>
      <c r="I39" s="665">
        <v>5</v>
      </c>
      <c r="J39" s="665">
        <v>2390.35</v>
      </c>
      <c r="K39" s="678">
        <v>1</v>
      </c>
      <c r="L39" s="665">
        <v>5</v>
      </c>
      <c r="M39" s="666">
        <v>2390.35</v>
      </c>
    </row>
    <row r="40" spans="1:13" ht="14.4" customHeight="1" x14ac:dyDescent="0.3">
      <c r="A40" s="661" t="s">
        <v>2566</v>
      </c>
      <c r="B40" s="662" t="s">
        <v>3761</v>
      </c>
      <c r="C40" s="662" t="s">
        <v>3651</v>
      </c>
      <c r="D40" s="662" t="s">
        <v>3652</v>
      </c>
      <c r="E40" s="662" t="s">
        <v>3653</v>
      </c>
      <c r="F40" s="665">
        <v>1</v>
      </c>
      <c r="G40" s="665">
        <v>62.69</v>
      </c>
      <c r="H40" s="678">
        <v>1</v>
      </c>
      <c r="I40" s="665"/>
      <c r="J40" s="665"/>
      <c r="K40" s="678">
        <v>0</v>
      </c>
      <c r="L40" s="665">
        <v>1</v>
      </c>
      <c r="M40" s="666">
        <v>62.69</v>
      </c>
    </row>
    <row r="41" spans="1:13" ht="14.4" customHeight="1" x14ac:dyDescent="0.3">
      <c r="A41" s="661" t="s">
        <v>2566</v>
      </c>
      <c r="B41" s="662" t="s">
        <v>3761</v>
      </c>
      <c r="C41" s="662" t="s">
        <v>3516</v>
      </c>
      <c r="D41" s="662" t="s">
        <v>3517</v>
      </c>
      <c r="E41" s="662" t="s">
        <v>3518</v>
      </c>
      <c r="F41" s="665"/>
      <c r="G41" s="665"/>
      <c r="H41" s="678">
        <v>0</v>
      </c>
      <c r="I41" s="665">
        <v>2</v>
      </c>
      <c r="J41" s="665">
        <v>18.8</v>
      </c>
      <c r="K41" s="678">
        <v>1</v>
      </c>
      <c r="L41" s="665">
        <v>2</v>
      </c>
      <c r="M41" s="666">
        <v>18.8</v>
      </c>
    </row>
    <row r="42" spans="1:13" ht="14.4" customHeight="1" x14ac:dyDescent="0.3">
      <c r="A42" s="661" t="s">
        <v>2566</v>
      </c>
      <c r="B42" s="662" t="s">
        <v>3768</v>
      </c>
      <c r="C42" s="662" t="s">
        <v>3527</v>
      </c>
      <c r="D42" s="662" t="s">
        <v>2732</v>
      </c>
      <c r="E42" s="662" t="s">
        <v>901</v>
      </c>
      <c r="F42" s="665"/>
      <c r="G42" s="665"/>
      <c r="H42" s="678">
        <v>0</v>
      </c>
      <c r="I42" s="665">
        <v>3</v>
      </c>
      <c r="J42" s="665">
        <v>396</v>
      </c>
      <c r="K42" s="678">
        <v>1</v>
      </c>
      <c r="L42" s="665">
        <v>3</v>
      </c>
      <c r="M42" s="666">
        <v>396</v>
      </c>
    </row>
    <row r="43" spans="1:13" ht="14.4" customHeight="1" x14ac:dyDescent="0.3">
      <c r="A43" s="661" t="s">
        <v>2566</v>
      </c>
      <c r="B43" s="662" t="s">
        <v>3768</v>
      </c>
      <c r="C43" s="662" t="s">
        <v>3054</v>
      </c>
      <c r="D43" s="662" t="s">
        <v>3055</v>
      </c>
      <c r="E43" s="662" t="s">
        <v>1689</v>
      </c>
      <c r="F43" s="665"/>
      <c r="G43" s="665"/>
      <c r="H43" s="678">
        <v>0</v>
      </c>
      <c r="I43" s="665">
        <v>16</v>
      </c>
      <c r="J43" s="665">
        <v>985.57999999999993</v>
      </c>
      <c r="K43" s="678">
        <v>1</v>
      </c>
      <c r="L43" s="665">
        <v>16</v>
      </c>
      <c r="M43" s="666">
        <v>985.57999999999993</v>
      </c>
    </row>
    <row r="44" spans="1:13" ht="14.4" customHeight="1" x14ac:dyDescent="0.3">
      <c r="A44" s="661" t="s">
        <v>2540</v>
      </c>
      <c r="B44" s="662" t="s">
        <v>2394</v>
      </c>
      <c r="C44" s="662" t="s">
        <v>2591</v>
      </c>
      <c r="D44" s="662" t="s">
        <v>1681</v>
      </c>
      <c r="E44" s="662" t="s">
        <v>2592</v>
      </c>
      <c r="F44" s="665"/>
      <c r="G44" s="665"/>
      <c r="H44" s="678">
        <v>0</v>
      </c>
      <c r="I44" s="665">
        <v>1</v>
      </c>
      <c r="J44" s="665">
        <v>704.73</v>
      </c>
      <c r="K44" s="678">
        <v>1</v>
      </c>
      <c r="L44" s="665">
        <v>1</v>
      </c>
      <c r="M44" s="666">
        <v>704.73</v>
      </c>
    </row>
    <row r="45" spans="1:13" ht="14.4" customHeight="1" x14ac:dyDescent="0.3">
      <c r="A45" s="661" t="s">
        <v>2542</v>
      </c>
      <c r="B45" s="662" t="s">
        <v>3769</v>
      </c>
      <c r="C45" s="662" t="s">
        <v>2594</v>
      </c>
      <c r="D45" s="662" t="s">
        <v>2595</v>
      </c>
      <c r="E45" s="662" t="s">
        <v>2582</v>
      </c>
      <c r="F45" s="665">
        <v>1</v>
      </c>
      <c r="G45" s="665">
        <v>35.11</v>
      </c>
      <c r="H45" s="678">
        <v>1</v>
      </c>
      <c r="I45" s="665"/>
      <c r="J45" s="665"/>
      <c r="K45" s="678">
        <v>0</v>
      </c>
      <c r="L45" s="665">
        <v>1</v>
      </c>
      <c r="M45" s="666">
        <v>35.11</v>
      </c>
    </row>
    <row r="46" spans="1:13" ht="14.4" customHeight="1" x14ac:dyDescent="0.3">
      <c r="A46" s="661" t="s">
        <v>2542</v>
      </c>
      <c r="B46" s="662" t="s">
        <v>3770</v>
      </c>
      <c r="C46" s="662" t="s">
        <v>2597</v>
      </c>
      <c r="D46" s="662" t="s">
        <v>2598</v>
      </c>
      <c r="E46" s="662" t="s">
        <v>2599</v>
      </c>
      <c r="F46" s="665"/>
      <c r="G46" s="665"/>
      <c r="H46" s="678">
        <v>0</v>
      </c>
      <c r="I46" s="665">
        <v>2</v>
      </c>
      <c r="J46" s="665">
        <v>214.68</v>
      </c>
      <c r="K46" s="678">
        <v>1</v>
      </c>
      <c r="L46" s="665">
        <v>2</v>
      </c>
      <c r="M46" s="666">
        <v>214.68</v>
      </c>
    </row>
    <row r="47" spans="1:13" ht="14.4" customHeight="1" x14ac:dyDescent="0.3">
      <c r="A47" s="661" t="s">
        <v>2568</v>
      </c>
      <c r="B47" s="662" t="s">
        <v>3771</v>
      </c>
      <c r="C47" s="662" t="s">
        <v>2996</v>
      </c>
      <c r="D47" s="662" t="s">
        <v>2997</v>
      </c>
      <c r="E47" s="662" t="s">
        <v>2998</v>
      </c>
      <c r="F47" s="665"/>
      <c r="G47" s="665"/>
      <c r="H47" s="678">
        <v>0</v>
      </c>
      <c r="I47" s="665">
        <v>1</v>
      </c>
      <c r="J47" s="665">
        <v>229.38</v>
      </c>
      <c r="K47" s="678">
        <v>1</v>
      </c>
      <c r="L47" s="665">
        <v>1</v>
      </c>
      <c r="M47" s="666">
        <v>229.38</v>
      </c>
    </row>
    <row r="48" spans="1:13" ht="14.4" customHeight="1" x14ac:dyDescent="0.3">
      <c r="A48" s="661" t="s">
        <v>2543</v>
      </c>
      <c r="B48" s="662" t="s">
        <v>2389</v>
      </c>
      <c r="C48" s="662" t="s">
        <v>3009</v>
      </c>
      <c r="D48" s="662" t="s">
        <v>3010</v>
      </c>
      <c r="E48" s="662" t="s">
        <v>2582</v>
      </c>
      <c r="F48" s="665"/>
      <c r="G48" s="665"/>
      <c r="H48" s="678">
        <v>0</v>
      </c>
      <c r="I48" s="665">
        <v>4</v>
      </c>
      <c r="J48" s="665">
        <v>193.08</v>
      </c>
      <c r="K48" s="678">
        <v>1</v>
      </c>
      <c r="L48" s="665">
        <v>4</v>
      </c>
      <c r="M48" s="666">
        <v>193.08</v>
      </c>
    </row>
    <row r="49" spans="1:13" ht="14.4" customHeight="1" x14ac:dyDescent="0.3">
      <c r="A49" s="661" t="s">
        <v>2565</v>
      </c>
      <c r="B49" s="662" t="s">
        <v>2422</v>
      </c>
      <c r="C49" s="662" t="s">
        <v>1985</v>
      </c>
      <c r="D49" s="662" t="s">
        <v>2426</v>
      </c>
      <c r="E49" s="662" t="s">
        <v>2423</v>
      </c>
      <c r="F49" s="665"/>
      <c r="G49" s="665"/>
      <c r="H49" s="678">
        <v>0</v>
      </c>
      <c r="I49" s="665">
        <v>2</v>
      </c>
      <c r="J49" s="665">
        <v>299.04000000000002</v>
      </c>
      <c r="K49" s="678">
        <v>1</v>
      </c>
      <c r="L49" s="665">
        <v>2</v>
      </c>
      <c r="M49" s="666">
        <v>299.04000000000002</v>
      </c>
    </row>
    <row r="50" spans="1:13" ht="14.4" customHeight="1" x14ac:dyDescent="0.3">
      <c r="A50" s="661" t="s">
        <v>2565</v>
      </c>
      <c r="B50" s="662" t="s">
        <v>3772</v>
      </c>
      <c r="C50" s="662" t="s">
        <v>2728</v>
      </c>
      <c r="D50" s="662" t="s">
        <v>2729</v>
      </c>
      <c r="E50" s="662" t="s">
        <v>2730</v>
      </c>
      <c r="F50" s="665"/>
      <c r="G50" s="665"/>
      <c r="H50" s="678">
        <v>0</v>
      </c>
      <c r="I50" s="665">
        <v>4</v>
      </c>
      <c r="J50" s="665">
        <v>282.16000000000003</v>
      </c>
      <c r="K50" s="678">
        <v>1</v>
      </c>
      <c r="L50" s="665">
        <v>4</v>
      </c>
      <c r="M50" s="666">
        <v>282.16000000000003</v>
      </c>
    </row>
    <row r="51" spans="1:13" ht="14.4" customHeight="1" x14ac:dyDescent="0.3">
      <c r="A51" s="661" t="s">
        <v>2565</v>
      </c>
      <c r="B51" s="662" t="s">
        <v>3772</v>
      </c>
      <c r="C51" s="662" t="s">
        <v>2964</v>
      </c>
      <c r="D51" s="662" t="s">
        <v>2729</v>
      </c>
      <c r="E51" s="662" t="s">
        <v>2965</v>
      </c>
      <c r="F51" s="665"/>
      <c r="G51" s="665"/>
      <c r="H51" s="678">
        <v>0</v>
      </c>
      <c r="I51" s="665">
        <v>2</v>
      </c>
      <c r="J51" s="665">
        <v>282.18</v>
      </c>
      <c r="K51" s="678">
        <v>1</v>
      </c>
      <c r="L51" s="665">
        <v>2</v>
      </c>
      <c r="M51" s="666">
        <v>282.18</v>
      </c>
    </row>
    <row r="52" spans="1:13" ht="14.4" customHeight="1" x14ac:dyDescent="0.3">
      <c r="A52" s="661" t="s">
        <v>2544</v>
      </c>
      <c r="B52" s="662" t="s">
        <v>3765</v>
      </c>
      <c r="C52" s="662" t="s">
        <v>2625</v>
      </c>
      <c r="D52" s="662" t="s">
        <v>727</v>
      </c>
      <c r="E52" s="662" t="s">
        <v>2626</v>
      </c>
      <c r="F52" s="665"/>
      <c r="G52" s="665"/>
      <c r="H52" s="678">
        <v>0</v>
      </c>
      <c r="I52" s="665">
        <v>2</v>
      </c>
      <c r="J52" s="665">
        <v>73.08</v>
      </c>
      <c r="K52" s="678">
        <v>1</v>
      </c>
      <c r="L52" s="665">
        <v>2</v>
      </c>
      <c r="M52" s="666">
        <v>73.08</v>
      </c>
    </row>
    <row r="53" spans="1:13" ht="14.4" customHeight="1" x14ac:dyDescent="0.3">
      <c r="A53" s="661" t="s">
        <v>2544</v>
      </c>
      <c r="B53" s="662" t="s">
        <v>3766</v>
      </c>
      <c r="C53" s="662" t="s">
        <v>3012</v>
      </c>
      <c r="D53" s="662" t="s">
        <v>3013</v>
      </c>
      <c r="E53" s="662" t="s">
        <v>3014</v>
      </c>
      <c r="F53" s="665"/>
      <c r="G53" s="665"/>
      <c r="H53" s="678">
        <v>0</v>
      </c>
      <c r="I53" s="665">
        <v>10</v>
      </c>
      <c r="J53" s="665">
        <v>15080.8</v>
      </c>
      <c r="K53" s="678">
        <v>1</v>
      </c>
      <c r="L53" s="665">
        <v>10</v>
      </c>
      <c r="M53" s="666">
        <v>15080.8</v>
      </c>
    </row>
    <row r="54" spans="1:13" ht="14.4" customHeight="1" x14ac:dyDescent="0.3">
      <c r="A54" s="661" t="s">
        <v>2544</v>
      </c>
      <c r="B54" s="662" t="s">
        <v>3766</v>
      </c>
      <c r="C54" s="662" t="s">
        <v>3015</v>
      </c>
      <c r="D54" s="662" t="s">
        <v>3016</v>
      </c>
      <c r="E54" s="662" t="s">
        <v>3017</v>
      </c>
      <c r="F54" s="665">
        <v>5</v>
      </c>
      <c r="G54" s="665">
        <v>3231.6000000000004</v>
      </c>
      <c r="H54" s="678">
        <v>1</v>
      </c>
      <c r="I54" s="665"/>
      <c r="J54" s="665"/>
      <c r="K54" s="678">
        <v>0</v>
      </c>
      <c r="L54" s="665">
        <v>5</v>
      </c>
      <c r="M54" s="666">
        <v>3231.6000000000004</v>
      </c>
    </row>
    <row r="55" spans="1:13" ht="14.4" customHeight="1" x14ac:dyDescent="0.3">
      <c r="A55" s="661" t="s">
        <v>2544</v>
      </c>
      <c r="B55" s="662" t="s">
        <v>2368</v>
      </c>
      <c r="C55" s="662" t="s">
        <v>2941</v>
      </c>
      <c r="D55" s="662" t="s">
        <v>2942</v>
      </c>
      <c r="E55" s="662" t="s">
        <v>2943</v>
      </c>
      <c r="F55" s="665"/>
      <c r="G55" s="665"/>
      <c r="H55" s="678">
        <v>0</v>
      </c>
      <c r="I55" s="665">
        <v>14</v>
      </c>
      <c r="J55" s="665">
        <v>1973.3</v>
      </c>
      <c r="K55" s="678">
        <v>1</v>
      </c>
      <c r="L55" s="665">
        <v>14</v>
      </c>
      <c r="M55" s="666">
        <v>1973.3</v>
      </c>
    </row>
    <row r="56" spans="1:13" ht="14.4" customHeight="1" x14ac:dyDescent="0.3">
      <c r="A56" s="661" t="s">
        <v>2544</v>
      </c>
      <c r="B56" s="662" t="s">
        <v>2368</v>
      </c>
      <c r="C56" s="662" t="s">
        <v>2725</v>
      </c>
      <c r="D56" s="662" t="s">
        <v>2726</v>
      </c>
      <c r="E56" s="662" t="s">
        <v>793</v>
      </c>
      <c r="F56" s="665"/>
      <c r="G56" s="665"/>
      <c r="H56" s="678">
        <v>0</v>
      </c>
      <c r="I56" s="665">
        <v>6</v>
      </c>
      <c r="J56" s="665">
        <v>1127.52</v>
      </c>
      <c r="K56" s="678">
        <v>1</v>
      </c>
      <c r="L56" s="665">
        <v>6</v>
      </c>
      <c r="M56" s="666">
        <v>1127.52</v>
      </c>
    </row>
    <row r="57" spans="1:13" ht="14.4" customHeight="1" x14ac:dyDescent="0.3">
      <c r="A57" s="661" t="s">
        <v>2544</v>
      </c>
      <c r="B57" s="662" t="s">
        <v>2368</v>
      </c>
      <c r="C57" s="662" t="s">
        <v>3034</v>
      </c>
      <c r="D57" s="662" t="s">
        <v>3035</v>
      </c>
      <c r="E57" s="662" t="s">
        <v>3036</v>
      </c>
      <c r="F57" s="665">
        <v>2</v>
      </c>
      <c r="G57" s="665">
        <v>375.84</v>
      </c>
      <c r="H57" s="678">
        <v>1</v>
      </c>
      <c r="I57" s="665"/>
      <c r="J57" s="665"/>
      <c r="K57" s="678">
        <v>0</v>
      </c>
      <c r="L57" s="665">
        <v>2</v>
      </c>
      <c r="M57" s="666">
        <v>375.84</v>
      </c>
    </row>
    <row r="58" spans="1:13" ht="14.4" customHeight="1" x14ac:dyDescent="0.3">
      <c r="A58" s="661" t="s">
        <v>2544</v>
      </c>
      <c r="B58" s="662" t="s">
        <v>2482</v>
      </c>
      <c r="C58" s="662" t="s">
        <v>1632</v>
      </c>
      <c r="D58" s="662" t="s">
        <v>2485</v>
      </c>
      <c r="E58" s="662" t="s">
        <v>2486</v>
      </c>
      <c r="F58" s="665"/>
      <c r="G58" s="665"/>
      <c r="H58" s="678">
        <v>0</v>
      </c>
      <c r="I58" s="665">
        <v>2</v>
      </c>
      <c r="J58" s="665">
        <v>848.48</v>
      </c>
      <c r="K58" s="678">
        <v>1</v>
      </c>
      <c r="L58" s="665">
        <v>2</v>
      </c>
      <c r="M58" s="666">
        <v>848.48</v>
      </c>
    </row>
    <row r="59" spans="1:13" ht="14.4" customHeight="1" x14ac:dyDescent="0.3">
      <c r="A59" s="661" t="s">
        <v>2544</v>
      </c>
      <c r="B59" s="662" t="s">
        <v>2482</v>
      </c>
      <c r="C59" s="662" t="s">
        <v>3020</v>
      </c>
      <c r="D59" s="662" t="s">
        <v>2485</v>
      </c>
      <c r="E59" s="662" t="s">
        <v>3021</v>
      </c>
      <c r="F59" s="665"/>
      <c r="G59" s="665"/>
      <c r="H59" s="678">
        <v>0</v>
      </c>
      <c r="I59" s="665">
        <v>4</v>
      </c>
      <c r="J59" s="665">
        <v>3393.96</v>
      </c>
      <c r="K59" s="678">
        <v>1</v>
      </c>
      <c r="L59" s="665">
        <v>4</v>
      </c>
      <c r="M59" s="666">
        <v>3393.96</v>
      </c>
    </row>
    <row r="60" spans="1:13" ht="14.4" customHeight="1" x14ac:dyDescent="0.3">
      <c r="A60" s="661" t="s">
        <v>2544</v>
      </c>
      <c r="B60" s="662" t="s">
        <v>3768</v>
      </c>
      <c r="C60" s="662" t="s">
        <v>3018</v>
      </c>
      <c r="D60" s="662" t="s">
        <v>2732</v>
      </c>
      <c r="E60" s="662" t="s">
        <v>901</v>
      </c>
      <c r="F60" s="665"/>
      <c r="G60" s="665"/>
      <c r="H60" s="678">
        <v>0</v>
      </c>
      <c r="I60" s="665">
        <v>2</v>
      </c>
      <c r="J60" s="665">
        <v>264</v>
      </c>
      <c r="K60" s="678">
        <v>1</v>
      </c>
      <c r="L60" s="665">
        <v>2</v>
      </c>
      <c r="M60" s="666">
        <v>264</v>
      </c>
    </row>
    <row r="61" spans="1:13" ht="14.4" customHeight="1" x14ac:dyDescent="0.3">
      <c r="A61" s="661" t="s">
        <v>2544</v>
      </c>
      <c r="B61" s="662" t="s">
        <v>3763</v>
      </c>
      <c r="C61" s="662" t="s">
        <v>2658</v>
      </c>
      <c r="D61" s="662" t="s">
        <v>2659</v>
      </c>
      <c r="E61" s="662" t="s">
        <v>1788</v>
      </c>
      <c r="F61" s="665">
        <v>1</v>
      </c>
      <c r="G61" s="665">
        <v>46.1</v>
      </c>
      <c r="H61" s="678">
        <v>1</v>
      </c>
      <c r="I61" s="665"/>
      <c r="J61" s="665"/>
      <c r="K61" s="678">
        <v>0</v>
      </c>
      <c r="L61" s="665">
        <v>1</v>
      </c>
      <c r="M61" s="666">
        <v>46.1</v>
      </c>
    </row>
    <row r="62" spans="1:13" ht="14.4" customHeight="1" x14ac:dyDescent="0.3">
      <c r="A62" s="661" t="s">
        <v>2545</v>
      </c>
      <c r="B62" s="662" t="s">
        <v>3765</v>
      </c>
      <c r="C62" s="662" t="s">
        <v>2625</v>
      </c>
      <c r="D62" s="662" t="s">
        <v>727</v>
      </c>
      <c r="E62" s="662" t="s">
        <v>2626</v>
      </c>
      <c r="F62" s="665"/>
      <c r="G62" s="665"/>
      <c r="H62" s="678">
        <v>0</v>
      </c>
      <c r="I62" s="665">
        <v>1</v>
      </c>
      <c r="J62" s="665">
        <v>36.54</v>
      </c>
      <c r="K62" s="678">
        <v>1</v>
      </c>
      <c r="L62" s="665">
        <v>1</v>
      </c>
      <c r="M62" s="666">
        <v>36.54</v>
      </c>
    </row>
    <row r="63" spans="1:13" ht="14.4" customHeight="1" x14ac:dyDescent="0.3">
      <c r="A63" s="661" t="s">
        <v>2546</v>
      </c>
      <c r="B63" s="662" t="s">
        <v>3765</v>
      </c>
      <c r="C63" s="662" t="s">
        <v>3119</v>
      </c>
      <c r="D63" s="662" t="s">
        <v>727</v>
      </c>
      <c r="E63" s="662" t="s">
        <v>3120</v>
      </c>
      <c r="F63" s="665"/>
      <c r="G63" s="665"/>
      <c r="H63" s="678">
        <v>0</v>
      </c>
      <c r="I63" s="665">
        <v>1</v>
      </c>
      <c r="J63" s="665">
        <v>18.260000000000002</v>
      </c>
      <c r="K63" s="678">
        <v>1</v>
      </c>
      <c r="L63" s="665">
        <v>1</v>
      </c>
      <c r="M63" s="666">
        <v>18.260000000000002</v>
      </c>
    </row>
    <row r="64" spans="1:13" ht="14.4" customHeight="1" x14ac:dyDescent="0.3">
      <c r="A64" s="661" t="s">
        <v>2546</v>
      </c>
      <c r="B64" s="662" t="s">
        <v>3765</v>
      </c>
      <c r="C64" s="662" t="s">
        <v>2625</v>
      </c>
      <c r="D64" s="662" t="s">
        <v>727</v>
      </c>
      <c r="E64" s="662" t="s">
        <v>2626</v>
      </c>
      <c r="F64" s="665"/>
      <c r="G64" s="665"/>
      <c r="H64" s="678">
        <v>0</v>
      </c>
      <c r="I64" s="665">
        <v>1</v>
      </c>
      <c r="J64" s="665">
        <v>36.54</v>
      </c>
      <c r="K64" s="678">
        <v>1</v>
      </c>
      <c r="L64" s="665">
        <v>1</v>
      </c>
      <c r="M64" s="666">
        <v>36.54</v>
      </c>
    </row>
    <row r="65" spans="1:13" ht="14.4" customHeight="1" x14ac:dyDescent="0.3">
      <c r="A65" s="661" t="s">
        <v>2546</v>
      </c>
      <c r="B65" s="662" t="s">
        <v>3766</v>
      </c>
      <c r="C65" s="662" t="s">
        <v>3052</v>
      </c>
      <c r="D65" s="662" t="s">
        <v>3053</v>
      </c>
      <c r="E65" s="662" t="s">
        <v>3014</v>
      </c>
      <c r="F65" s="665"/>
      <c r="G65" s="665"/>
      <c r="H65" s="678">
        <v>0</v>
      </c>
      <c r="I65" s="665">
        <v>8</v>
      </c>
      <c r="J65" s="665">
        <v>6032.32</v>
      </c>
      <c r="K65" s="678">
        <v>1</v>
      </c>
      <c r="L65" s="665">
        <v>8</v>
      </c>
      <c r="M65" s="666">
        <v>6032.32</v>
      </c>
    </row>
    <row r="66" spans="1:13" ht="14.4" customHeight="1" x14ac:dyDescent="0.3">
      <c r="A66" s="661" t="s">
        <v>2546</v>
      </c>
      <c r="B66" s="662" t="s">
        <v>3766</v>
      </c>
      <c r="C66" s="662" t="s">
        <v>3012</v>
      </c>
      <c r="D66" s="662" t="s">
        <v>3013</v>
      </c>
      <c r="E66" s="662" t="s">
        <v>3014</v>
      </c>
      <c r="F66" s="665"/>
      <c r="G66" s="665"/>
      <c r="H66" s="678">
        <v>0</v>
      </c>
      <c r="I66" s="665">
        <v>12</v>
      </c>
      <c r="J66" s="665">
        <v>18096.96</v>
      </c>
      <c r="K66" s="678">
        <v>1</v>
      </c>
      <c r="L66" s="665">
        <v>12</v>
      </c>
      <c r="M66" s="666">
        <v>18096.96</v>
      </c>
    </row>
    <row r="67" spans="1:13" ht="14.4" customHeight="1" x14ac:dyDescent="0.3">
      <c r="A67" s="661" t="s">
        <v>2546</v>
      </c>
      <c r="B67" s="662" t="s">
        <v>2368</v>
      </c>
      <c r="C67" s="662" t="s">
        <v>2725</v>
      </c>
      <c r="D67" s="662" t="s">
        <v>2726</v>
      </c>
      <c r="E67" s="662" t="s">
        <v>793</v>
      </c>
      <c r="F67" s="665"/>
      <c r="G67" s="665"/>
      <c r="H67" s="678">
        <v>0</v>
      </c>
      <c r="I67" s="665">
        <v>1</v>
      </c>
      <c r="J67" s="665">
        <v>187.92</v>
      </c>
      <c r="K67" s="678">
        <v>1</v>
      </c>
      <c r="L67" s="665">
        <v>1</v>
      </c>
      <c r="M67" s="666">
        <v>187.92</v>
      </c>
    </row>
    <row r="68" spans="1:13" ht="14.4" customHeight="1" x14ac:dyDescent="0.3">
      <c r="A68" s="661" t="s">
        <v>2546</v>
      </c>
      <c r="B68" s="662" t="s">
        <v>2368</v>
      </c>
      <c r="C68" s="662" t="s">
        <v>3181</v>
      </c>
      <c r="D68" s="662" t="s">
        <v>2945</v>
      </c>
      <c r="E68" s="662" t="s">
        <v>3182</v>
      </c>
      <c r="F68" s="665"/>
      <c r="G68" s="665"/>
      <c r="H68" s="678">
        <v>0</v>
      </c>
      <c r="I68" s="665">
        <v>1</v>
      </c>
      <c r="J68" s="665">
        <v>31.32</v>
      </c>
      <c r="K68" s="678">
        <v>1</v>
      </c>
      <c r="L68" s="665">
        <v>1</v>
      </c>
      <c r="M68" s="666">
        <v>31.32</v>
      </c>
    </row>
    <row r="69" spans="1:13" ht="14.4" customHeight="1" x14ac:dyDescent="0.3">
      <c r="A69" s="661" t="s">
        <v>2546</v>
      </c>
      <c r="B69" s="662" t="s">
        <v>2368</v>
      </c>
      <c r="C69" s="662" t="s">
        <v>3183</v>
      </c>
      <c r="D69" s="662" t="s">
        <v>2945</v>
      </c>
      <c r="E69" s="662" t="s">
        <v>3184</v>
      </c>
      <c r="F69" s="665"/>
      <c r="G69" s="665"/>
      <c r="H69" s="678">
        <v>0</v>
      </c>
      <c r="I69" s="665">
        <v>3</v>
      </c>
      <c r="J69" s="665">
        <v>469.83000000000004</v>
      </c>
      <c r="K69" s="678">
        <v>1</v>
      </c>
      <c r="L69" s="665">
        <v>3</v>
      </c>
      <c r="M69" s="666">
        <v>469.83000000000004</v>
      </c>
    </row>
    <row r="70" spans="1:13" ht="14.4" customHeight="1" x14ac:dyDescent="0.3">
      <c r="A70" s="661" t="s">
        <v>2546</v>
      </c>
      <c r="B70" s="662" t="s">
        <v>3767</v>
      </c>
      <c r="C70" s="662" t="s">
        <v>3170</v>
      </c>
      <c r="D70" s="662" t="s">
        <v>3171</v>
      </c>
      <c r="E70" s="662" t="s">
        <v>3172</v>
      </c>
      <c r="F70" s="665">
        <v>1</v>
      </c>
      <c r="G70" s="665">
        <v>0</v>
      </c>
      <c r="H70" s="678"/>
      <c r="I70" s="665"/>
      <c r="J70" s="665"/>
      <c r="K70" s="678"/>
      <c r="L70" s="665">
        <v>1</v>
      </c>
      <c r="M70" s="666">
        <v>0</v>
      </c>
    </row>
    <row r="71" spans="1:13" ht="14.4" customHeight="1" x14ac:dyDescent="0.3">
      <c r="A71" s="661" t="s">
        <v>2546</v>
      </c>
      <c r="B71" s="662" t="s">
        <v>3773</v>
      </c>
      <c r="C71" s="662" t="s">
        <v>3103</v>
      </c>
      <c r="D71" s="662" t="s">
        <v>3104</v>
      </c>
      <c r="E71" s="662" t="s">
        <v>3105</v>
      </c>
      <c r="F71" s="665"/>
      <c r="G71" s="665"/>
      <c r="H71" s="678"/>
      <c r="I71" s="665">
        <v>3</v>
      </c>
      <c r="J71" s="665">
        <v>0</v>
      </c>
      <c r="K71" s="678"/>
      <c r="L71" s="665">
        <v>3</v>
      </c>
      <c r="M71" s="666">
        <v>0</v>
      </c>
    </row>
    <row r="72" spans="1:13" ht="14.4" customHeight="1" x14ac:dyDescent="0.3">
      <c r="A72" s="661" t="s">
        <v>2546</v>
      </c>
      <c r="B72" s="662" t="s">
        <v>3773</v>
      </c>
      <c r="C72" s="662" t="s">
        <v>3106</v>
      </c>
      <c r="D72" s="662" t="s">
        <v>3104</v>
      </c>
      <c r="E72" s="662" t="s">
        <v>3107</v>
      </c>
      <c r="F72" s="665"/>
      <c r="G72" s="665"/>
      <c r="H72" s="678">
        <v>0</v>
      </c>
      <c r="I72" s="665">
        <v>1</v>
      </c>
      <c r="J72" s="665">
        <v>55.37</v>
      </c>
      <c r="K72" s="678">
        <v>1</v>
      </c>
      <c r="L72" s="665">
        <v>1</v>
      </c>
      <c r="M72" s="666">
        <v>55.37</v>
      </c>
    </row>
    <row r="73" spans="1:13" ht="14.4" customHeight="1" x14ac:dyDescent="0.3">
      <c r="A73" s="661" t="s">
        <v>2546</v>
      </c>
      <c r="B73" s="662" t="s">
        <v>2482</v>
      </c>
      <c r="C73" s="662" t="s">
        <v>3077</v>
      </c>
      <c r="D73" s="662" t="s">
        <v>3078</v>
      </c>
      <c r="E73" s="662" t="s">
        <v>3079</v>
      </c>
      <c r="F73" s="665"/>
      <c r="G73" s="665"/>
      <c r="H73" s="678">
        <v>0</v>
      </c>
      <c r="I73" s="665">
        <v>9</v>
      </c>
      <c r="J73" s="665">
        <v>5093.4600000000009</v>
      </c>
      <c r="K73" s="678">
        <v>1</v>
      </c>
      <c r="L73" s="665">
        <v>9</v>
      </c>
      <c r="M73" s="666">
        <v>5093.4600000000009</v>
      </c>
    </row>
    <row r="74" spans="1:13" ht="14.4" customHeight="1" x14ac:dyDescent="0.3">
      <c r="A74" s="661" t="s">
        <v>2546</v>
      </c>
      <c r="B74" s="662" t="s">
        <v>2482</v>
      </c>
      <c r="C74" s="662" t="s">
        <v>1712</v>
      </c>
      <c r="D74" s="662" t="s">
        <v>2483</v>
      </c>
      <c r="E74" s="662" t="s">
        <v>2484</v>
      </c>
      <c r="F74" s="665"/>
      <c r="G74" s="665"/>
      <c r="H74" s="678">
        <v>0</v>
      </c>
      <c r="I74" s="665">
        <v>1</v>
      </c>
      <c r="J74" s="665">
        <v>107.42</v>
      </c>
      <c r="K74" s="678">
        <v>1</v>
      </c>
      <c r="L74" s="665">
        <v>1</v>
      </c>
      <c r="M74" s="666">
        <v>107.42</v>
      </c>
    </row>
    <row r="75" spans="1:13" ht="14.4" customHeight="1" x14ac:dyDescent="0.3">
      <c r="A75" s="661" t="s">
        <v>2546</v>
      </c>
      <c r="B75" s="662" t="s">
        <v>2482</v>
      </c>
      <c r="C75" s="662" t="s">
        <v>3080</v>
      </c>
      <c r="D75" s="662" t="s">
        <v>2483</v>
      </c>
      <c r="E75" s="662" t="s">
        <v>3081</v>
      </c>
      <c r="F75" s="665"/>
      <c r="G75" s="665"/>
      <c r="H75" s="678">
        <v>0</v>
      </c>
      <c r="I75" s="665">
        <v>2</v>
      </c>
      <c r="J75" s="665">
        <v>1074.24</v>
      </c>
      <c r="K75" s="678">
        <v>1</v>
      </c>
      <c r="L75" s="665">
        <v>2</v>
      </c>
      <c r="M75" s="666">
        <v>1074.24</v>
      </c>
    </row>
    <row r="76" spans="1:13" ht="14.4" customHeight="1" x14ac:dyDescent="0.3">
      <c r="A76" s="661" t="s">
        <v>2546</v>
      </c>
      <c r="B76" s="662" t="s">
        <v>2482</v>
      </c>
      <c r="C76" s="662" t="s">
        <v>3020</v>
      </c>
      <c r="D76" s="662" t="s">
        <v>2485</v>
      </c>
      <c r="E76" s="662" t="s">
        <v>3021</v>
      </c>
      <c r="F76" s="665"/>
      <c r="G76" s="665"/>
      <c r="H76" s="678">
        <v>0</v>
      </c>
      <c r="I76" s="665">
        <v>5</v>
      </c>
      <c r="J76" s="665">
        <v>4242.45</v>
      </c>
      <c r="K76" s="678">
        <v>1</v>
      </c>
      <c r="L76" s="665">
        <v>5</v>
      </c>
      <c r="M76" s="666">
        <v>4242.45</v>
      </c>
    </row>
    <row r="77" spans="1:13" ht="14.4" customHeight="1" x14ac:dyDescent="0.3">
      <c r="A77" s="661" t="s">
        <v>2546</v>
      </c>
      <c r="B77" s="662" t="s">
        <v>2482</v>
      </c>
      <c r="C77" s="662" t="s">
        <v>3082</v>
      </c>
      <c r="D77" s="662" t="s">
        <v>2483</v>
      </c>
      <c r="E77" s="662" t="s">
        <v>3083</v>
      </c>
      <c r="F77" s="665">
        <v>1</v>
      </c>
      <c r="G77" s="665">
        <v>0</v>
      </c>
      <c r="H77" s="678"/>
      <c r="I77" s="665"/>
      <c r="J77" s="665"/>
      <c r="K77" s="678"/>
      <c r="L77" s="665">
        <v>1</v>
      </c>
      <c r="M77" s="666">
        <v>0</v>
      </c>
    </row>
    <row r="78" spans="1:13" ht="14.4" customHeight="1" x14ac:dyDescent="0.3">
      <c r="A78" s="661" t="s">
        <v>2546</v>
      </c>
      <c r="B78" s="662" t="s">
        <v>3768</v>
      </c>
      <c r="C78" s="662" t="s">
        <v>3054</v>
      </c>
      <c r="D78" s="662" t="s">
        <v>3055</v>
      </c>
      <c r="E78" s="662" t="s">
        <v>1689</v>
      </c>
      <c r="F78" s="665"/>
      <c r="G78" s="665"/>
      <c r="H78" s="678">
        <v>0</v>
      </c>
      <c r="I78" s="665">
        <v>10</v>
      </c>
      <c r="J78" s="665">
        <v>472.53999999999996</v>
      </c>
      <c r="K78" s="678">
        <v>1</v>
      </c>
      <c r="L78" s="665">
        <v>10</v>
      </c>
      <c r="M78" s="666">
        <v>472.53999999999996</v>
      </c>
    </row>
    <row r="79" spans="1:13" ht="14.4" customHeight="1" x14ac:dyDescent="0.3">
      <c r="A79" s="661" t="s">
        <v>2546</v>
      </c>
      <c r="B79" s="662" t="s">
        <v>3768</v>
      </c>
      <c r="C79" s="662" t="s">
        <v>3056</v>
      </c>
      <c r="D79" s="662" t="s">
        <v>3055</v>
      </c>
      <c r="E79" s="662" t="s">
        <v>2810</v>
      </c>
      <c r="F79" s="665">
        <v>1</v>
      </c>
      <c r="G79" s="665">
        <v>0</v>
      </c>
      <c r="H79" s="678"/>
      <c r="I79" s="665"/>
      <c r="J79" s="665"/>
      <c r="K79" s="678"/>
      <c r="L79" s="665">
        <v>1</v>
      </c>
      <c r="M79" s="666">
        <v>0</v>
      </c>
    </row>
    <row r="80" spans="1:13" ht="14.4" customHeight="1" x14ac:dyDescent="0.3">
      <c r="A80" s="661" t="s">
        <v>2546</v>
      </c>
      <c r="B80" s="662" t="s">
        <v>3774</v>
      </c>
      <c r="C80" s="662" t="s">
        <v>3058</v>
      </c>
      <c r="D80" s="662" t="s">
        <v>3059</v>
      </c>
      <c r="E80" s="662" t="s">
        <v>3060</v>
      </c>
      <c r="F80" s="665">
        <v>1</v>
      </c>
      <c r="G80" s="665">
        <v>79.48</v>
      </c>
      <c r="H80" s="678">
        <v>1</v>
      </c>
      <c r="I80" s="665"/>
      <c r="J80" s="665"/>
      <c r="K80" s="678">
        <v>0</v>
      </c>
      <c r="L80" s="665">
        <v>1</v>
      </c>
      <c r="M80" s="666">
        <v>79.48</v>
      </c>
    </row>
    <row r="81" spans="1:13" ht="14.4" customHeight="1" x14ac:dyDescent="0.3">
      <c r="A81" s="661" t="s">
        <v>2547</v>
      </c>
      <c r="B81" s="662" t="s">
        <v>2370</v>
      </c>
      <c r="C81" s="662" t="s">
        <v>2628</v>
      </c>
      <c r="D81" s="662" t="s">
        <v>2629</v>
      </c>
      <c r="E81" s="662" t="s">
        <v>2630</v>
      </c>
      <c r="F81" s="665"/>
      <c r="G81" s="665"/>
      <c r="H81" s="678">
        <v>0</v>
      </c>
      <c r="I81" s="665">
        <v>3</v>
      </c>
      <c r="J81" s="665">
        <v>617.52</v>
      </c>
      <c r="K81" s="678">
        <v>1</v>
      </c>
      <c r="L81" s="665">
        <v>3</v>
      </c>
      <c r="M81" s="666">
        <v>617.52</v>
      </c>
    </row>
    <row r="82" spans="1:13" ht="14.4" customHeight="1" x14ac:dyDescent="0.3">
      <c r="A82" s="661" t="s">
        <v>2547</v>
      </c>
      <c r="B82" s="662" t="s">
        <v>3765</v>
      </c>
      <c r="C82" s="662" t="s">
        <v>2625</v>
      </c>
      <c r="D82" s="662" t="s">
        <v>727</v>
      </c>
      <c r="E82" s="662" t="s">
        <v>2626</v>
      </c>
      <c r="F82" s="665"/>
      <c r="G82" s="665"/>
      <c r="H82" s="678">
        <v>0</v>
      </c>
      <c r="I82" s="665">
        <v>6</v>
      </c>
      <c r="J82" s="665">
        <v>219.24</v>
      </c>
      <c r="K82" s="678">
        <v>1</v>
      </c>
      <c r="L82" s="665">
        <v>6</v>
      </c>
      <c r="M82" s="666">
        <v>219.24</v>
      </c>
    </row>
    <row r="83" spans="1:13" ht="14.4" customHeight="1" x14ac:dyDescent="0.3">
      <c r="A83" s="661" t="s">
        <v>2547</v>
      </c>
      <c r="B83" s="662" t="s">
        <v>3766</v>
      </c>
      <c r="C83" s="662" t="s">
        <v>3198</v>
      </c>
      <c r="D83" s="662" t="s">
        <v>3199</v>
      </c>
      <c r="E83" s="662" t="s">
        <v>3200</v>
      </c>
      <c r="F83" s="665">
        <v>6</v>
      </c>
      <c r="G83" s="665">
        <v>5816.88</v>
      </c>
      <c r="H83" s="678">
        <v>1</v>
      </c>
      <c r="I83" s="665"/>
      <c r="J83" s="665"/>
      <c r="K83" s="678">
        <v>0</v>
      </c>
      <c r="L83" s="665">
        <v>6</v>
      </c>
      <c r="M83" s="666">
        <v>5816.88</v>
      </c>
    </row>
    <row r="84" spans="1:13" ht="14.4" customHeight="1" x14ac:dyDescent="0.3">
      <c r="A84" s="661" t="s">
        <v>2547</v>
      </c>
      <c r="B84" s="662" t="s">
        <v>3766</v>
      </c>
      <c r="C84" s="662" t="s">
        <v>3052</v>
      </c>
      <c r="D84" s="662" t="s">
        <v>3053</v>
      </c>
      <c r="E84" s="662" t="s">
        <v>3014</v>
      </c>
      <c r="F84" s="665"/>
      <c r="G84" s="665"/>
      <c r="H84" s="678">
        <v>0</v>
      </c>
      <c r="I84" s="665">
        <v>12</v>
      </c>
      <c r="J84" s="665">
        <v>9048.48</v>
      </c>
      <c r="K84" s="678">
        <v>1</v>
      </c>
      <c r="L84" s="665">
        <v>12</v>
      </c>
      <c r="M84" s="666">
        <v>9048.48</v>
      </c>
    </row>
    <row r="85" spans="1:13" ht="14.4" customHeight="1" x14ac:dyDescent="0.3">
      <c r="A85" s="661" t="s">
        <v>2547</v>
      </c>
      <c r="B85" s="662" t="s">
        <v>3766</v>
      </c>
      <c r="C85" s="662" t="s">
        <v>3201</v>
      </c>
      <c r="D85" s="662" t="s">
        <v>3202</v>
      </c>
      <c r="E85" s="662" t="s">
        <v>3014</v>
      </c>
      <c r="F85" s="665"/>
      <c r="G85" s="665"/>
      <c r="H85" s="678">
        <v>0</v>
      </c>
      <c r="I85" s="665">
        <v>12</v>
      </c>
      <c r="J85" s="665">
        <v>13572.72</v>
      </c>
      <c r="K85" s="678">
        <v>1</v>
      </c>
      <c r="L85" s="665">
        <v>12</v>
      </c>
      <c r="M85" s="666">
        <v>13572.72</v>
      </c>
    </row>
    <row r="86" spans="1:13" ht="14.4" customHeight="1" x14ac:dyDescent="0.3">
      <c r="A86" s="661" t="s">
        <v>2547</v>
      </c>
      <c r="B86" s="662" t="s">
        <v>3766</v>
      </c>
      <c r="C86" s="662" t="s">
        <v>3012</v>
      </c>
      <c r="D86" s="662" t="s">
        <v>3013</v>
      </c>
      <c r="E86" s="662" t="s">
        <v>3014</v>
      </c>
      <c r="F86" s="665"/>
      <c r="G86" s="665"/>
      <c r="H86" s="678">
        <v>0</v>
      </c>
      <c r="I86" s="665">
        <v>12</v>
      </c>
      <c r="J86" s="665">
        <v>18096.96</v>
      </c>
      <c r="K86" s="678">
        <v>1</v>
      </c>
      <c r="L86" s="665">
        <v>12</v>
      </c>
      <c r="M86" s="666">
        <v>18096.96</v>
      </c>
    </row>
    <row r="87" spans="1:13" ht="14.4" customHeight="1" x14ac:dyDescent="0.3">
      <c r="A87" s="661" t="s">
        <v>2547</v>
      </c>
      <c r="B87" s="662" t="s">
        <v>2368</v>
      </c>
      <c r="C87" s="662" t="s">
        <v>2725</v>
      </c>
      <c r="D87" s="662" t="s">
        <v>2726</v>
      </c>
      <c r="E87" s="662" t="s">
        <v>793</v>
      </c>
      <c r="F87" s="665"/>
      <c r="G87" s="665"/>
      <c r="H87" s="678">
        <v>0</v>
      </c>
      <c r="I87" s="665">
        <v>8</v>
      </c>
      <c r="J87" s="665">
        <v>1503.36</v>
      </c>
      <c r="K87" s="678">
        <v>1</v>
      </c>
      <c r="L87" s="665">
        <v>8</v>
      </c>
      <c r="M87" s="666">
        <v>1503.36</v>
      </c>
    </row>
    <row r="88" spans="1:13" ht="14.4" customHeight="1" x14ac:dyDescent="0.3">
      <c r="A88" s="661" t="s">
        <v>2547</v>
      </c>
      <c r="B88" s="662" t="s">
        <v>2368</v>
      </c>
      <c r="C88" s="662" t="s">
        <v>3256</v>
      </c>
      <c r="D88" s="662" t="s">
        <v>3257</v>
      </c>
      <c r="E88" s="662" t="s">
        <v>3184</v>
      </c>
      <c r="F88" s="665">
        <v>5</v>
      </c>
      <c r="G88" s="665">
        <v>783.05000000000007</v>
      </c>
      <c r="H88" s="678">
        <v>1</v>
      </c>
      <c r="I88" s="665"/>
      <c r="J88" s="665"/>
      <c r="K88" s="678">
        <v>0</v>
      </c>
      <c r="L88" s="665">
        <v>5</v>
      </c>
      <c r="M88" s="666">
        <v>783.05000000000007</v>
      </c>
    </row>
    <row r="89" spans="1:13" ht="14.4" customHeight="1" x14ac:dyDescent="0.3">
      <c r="A89" s="661" t="s">
        <v>2547</v>
      </c>
      <c r="B89" s="662" t="s">
        <v>2482</v>
      </c>
      <c r="C89" s="662" t="s">
        <v>3080</v>
      </c>
      <c r="D89" s="662" t="s">
        <v>2483</v>
      </c>
      <c r="E89" s="662" t="s">
        <v>3081</v>
      </c>
      <c r="F89" s="665"/>
      <c r="G89" s="665"/>
      <c r="H89" s="678">
        <v>0</v>
      </c>
      <c r="I89" s="665">
        <v>2</v>
      </c>
      <c r="J89" s="665">
        <v>1074.24</v>
      </c>
      <c r="K89" s="678">
        <v>1</v>
      </c>
      <c r="L89" s="665">
        <v>2</v>
      </c>
      <c r="M89" s="666">
        <v>1074.24</v>
      </c>
    </row>
    <row r="90" spans="1:13" ht="14.4" customHeight="1" x14ac:dyDescent="0.3">
      <c r="A90" s="661" t="s">
        <v>2547</v>
      </c>
      <c r="B90" s="662" t="s">
        <v>2482</v>
      </c>
      <c r="C90" s="662" t="s">
        <v>3020</v>
      </c>
      <c r="D90" s="662" t="s">
        <v>2485</v>
      </c>
      <c r="E90" s="662" t="s">
        <v>3021</v>
      </c>
      <c r="F90" s="665"/>
      <c r="G90" s="665"/>
      <c r="H90" s="678">
        <v>0</v>
      </c>
      <c r="I90" s="665">
        <v>23</v>
      </c>
      <c r="J90" s="665">
        <v>19515.270000000004</v>
      </c>
      <c r="K90" s="678">
        <v>1</v>
      </c>
      <c r="L90" s="665">
        <v>23</v>
      </c>
      <c r="M90" s="666">
        <v>19515.270000000004</v>
      </c>
    </row>
    <row r="91" spans="1:13" ht="14.4" customHeight="1" x14ac:dyDescent="0.3">
      <c r="A91" s="661" t="s">
        <v>2547</v>
      </c>
      <c r="B91" s="662" t="s">
        <v>2482</v>
      </c>
      <c r="C91" s="662" t="s">
        <v>3218</v>
      </c>
      <c r="D91" s="662" t="s">
        <v>3078</v>
      </c>
      <c r="E91" s="662" t="s">
        <v>3219</v>
      </c>
      <c r="F91" s="665">
        <v>3</v>
      </c>
      <c r="G91" s="665">
        <v>0</v>
      </c>
      <c r="H91" s="678"/>
      <c r="I91" s="665"/>
      <c r="J91" s="665"/>
      <c r="K91" s="678"/>
      <c r="L91" s="665">
        <v>3</v>
      </c>
      <c r="M91" s="666">
        <v>0</v>
      </c>
    </row>
    <row r="92" spans="1:13" ht="14.4" customHeight="1" x14ac:dyDescent="0.3">
      <c r="A92" s="661" t="s">
        <v>2547</v>
      </c>
      <c r="B92" s="662" t="s">
        <v>3768</v>
      </c>
      <c r="C92" s="662" t="s">
        <v>3054</v>
      </c>
      <c r="D92" s="662" t="s">
        <v>3055</v>
      </c>
      <c r="E92" s="662" t="s">
        <v>1689</v>
      </c>
      <c r="F92" s="665"/>
      <c r="G92" s="665"/>
      <c r="H92" s="678">
        <v>0</v>
      </c>
      <c r="I92" s="665">
        <v>17</v>
      </c>
      <c r="J92" s="665">
        <v>1121.83</v>
      </c>
      <c r="K92" s="678">
        <v>1</v>
      </c>
      <c r="L92" s="665">
        <v>17</v>
      </c>
      <c r="M92" s="666">
        <v>1121.83</v>
      </c>
    </row>
    <row r="93" spans="1:13" ht="14.4" customHeight="1" x14ac:dyDescent="0.3">
      <c r="A93" s="661" t="s">
        <v>2547</v>
      </c>
      <c r="B93" s="662" t="s">
        <v>3768</v>
      </c>
      <c r="C93" s="662" t="s">
        <v>2607</v>
      </c>
      <c r="D93" s="662" t="s">
        <v>2608</v>
      </c>
      <c r="E93" s="662" t="s">
        <v>2609</v>
      </c>
      <c r="F93" s="665">
        <v>3</v>
      </c>
      <c r="G93" s="665">
        <v>369.6</v>
      </c>
      <c r="H93" s="678">
        <v>1</v>
      </c>
      <c r="I93" s="665"/>
      <c r="J93" s="665"/>
      <c r="K93" s="678">
        <v>0</v>
      </c>
      <c r="L93" s="665">
        <v>3</v>
      </c>
      <c r="M93" s="666">
        <v>369.6</v>
      </c>
    </row>
    <row r="94" spans="1:13" ht="14.4" customHeight="1" x14ac:dyDescent="0.3">
      <c r="A94" s="661" t="s">
        <v>2547</v>
      </c>
      <c r="B94" s="662" t="s">
        <v>3768</v>
      </c>
      <c r="C94" s="662" t="s">
        <v>3203</v>
      </c>
      <c r="D94" s="662" t="s">
        <v>3055</v>
      </c>
      <c r="E94" s="662" t="s">
        <v>1511</v>
      </c>
      <c r="F94" s="665">
        <v>3</v>
      </c>
      <c r="G94" s="665">
        <v>0</v>
      </c>
      <c r="H94" s="678"/>
      <c r="I94" s="665"/>
      <c r="J94" s="665"/>
      <c r="K94" s="678"/>
      <c r="L94" s="665">
        <v>3</v>
      </c>
      <c r="M94" s="666">
        <v>0</v>
      </c>
    </row>
    <row r="95" spans="1:13" ht="14.4" customHeight="1" x14ac:dyDescent="0.3">
      <c r="A95" s="661" t="s">
        <v>2547</v>
      </c>
      <c r="B95" s="662" t="s">
        <v>3774</v>
      </c>
      <c r="C95" s="662" t="s">
        <v>3216</v>
      </c>
      <c r="D95" s="662" t="s">
        <v>3217</v>
      </c>
      <c r="E95" s="662" t="s">
        <v>1689</v>
      </c>
      <c r="F95" s="665"/>
      <c r="G95" s="665"/>
      <c r="H95" s="678">
        <v>0</v>
      </c>
      <c r="I95" s="665">
        <v>3</v>
      </c>
      <c r="J95" s="665">
        <v>396</v>
      </c>
      <c r="K95" s="678">
        <v>1</v>
      </c>
      <c r="L95" s="665">
        <v>3</v>
      </c>
      <c r="M95" s="666">
        <v>396</v>
      </c>
    </row>
    <row r="96" spans="1:13" ht="14.4" customHeight="1" x14ac:dyDescent="0.3">
      <c r="A96" s="661" t="s">
        <v>2571</v>
      </c>
      <c r="B96" s="662" t="s">
        <v>3763</v>
      </c>
      <c r="C96" s="662" t="s">
        <v>3339</v>
      </c>
      <c r="D96" s="662" t="s">
        <v>3340</v>
      </c>
      <c r="E96" s="662" t="s">
        <v>2798</v>
      </c>
      <c r="F96" s="665">
        <v>1</v>
      </c>
      <c r="G96" s="665">
        <v>115.26</v>
      </c>
      <c r="H96" s="678">
        <v>1</v>
      </c>
      <c r="I96" s="665"/>
      <c r="J96" s="665"/>
      <c r="K96" s="678">
        <v>0</v>
      </c>
      <c r="L96" s="665">
        <v>1</v>
      </c>
      <c r="M96" s="666">
        <v>115.26</v>
      </c>
    </row>
    <row r="97" spans="1:13" ht="14.4" customHeight="1" x14ac:dyDescent="0.3">
      <c r="A97" s="661" t="s">
        <v>2548</v>
      </c>
      <c r="B97" s="662" t="s">
        <v>2422</v>
      </c>
      <c r="C97" s="662" t="s">
        <v>2647</v>
      </c>
      <c r="D97" s="662" t="s">
        <v>2648</v>
      </c>
      <c r="E97" s="662" t="s">
        <v>2649</v>
      </c>
      <c r="F97" s="665"/>
      <c r="G97" s="665"/>
      <c r="H97" s="678">
        <v>0</v>
      </c>
      <c r="I97" s="665">
        <v>2</v>
      </c>
      <c r="J97" s="665">
        <v>151.46</v>
      </c>
      <c r="K97" s="678">
        <v>1</v>
      </c>
      <c r="L97" s="665">
        <v>2</v>
      </c>
      <c r="M97" s="666">
        <v>151.46</v>
      </c>
    </row>
    <row r="98" spans="1:13" ht="14.4" customHeight="1" x14ac:dyDescent="0.3">
      <c r="A98" s="661" t="s">
        <v>2548</v>
      </c>
      <c r="B98" s="662" t="s">
        <v>2422</v>
      </c>
      <c r="C98" s="662" t="s">
        <v>2650</v>
      </c>
      <c r="D98" s="662" t="s">
        <v>1761</v>
      </c>
      <c r="E98" s="662" t="s">
        <v>2651</v>
      </c>
      <c r="F98" s="665">
        <v>1</v>
      </c>
      <c r="G98" s="665">
        <v>154.36000000000001</v>
      </c>
      <c r="H98" s="678">
        <v>1</v>
      </c>
      <c r="I98" s="665"/>
      <c r="J98" s="665"/>
      <c r="K98" s="678">
        <v>0</v>
      </c>
      <c r="L98" s="665">
        <v>1</v>
      </c>
      <c r="M98" s="666">
        <v>154.36000000000001</v>
      </c>
    </row>
    <row r="99" spans="1:13" ht="14.4" customHeight="1" x14ac:dyDescent="0.3">
      <c r="A99" s="661" t="s">
        <v>2562</v>
      </c>
      <c r="B99" s="662" t="s">
        <v>2400</v>
      </c>
      <c r="C99" s="662" t="s">
        <v>3649</v>
      </c>
      <c r="D99" s="662" t="s">
        <v>2719</v>
      </c>
      <c r="E99" s="662" t="s">
        <v>3650</v>
      </c>
      <c r="F99" s="665"/>
      <c r="G99" s="665"/>
      <c r="H99" s="678">
        <v>0</v>
      </c>
      <c r="I99" s="665">
        <v>1</v>
      </c>
      <c r="J99" s="665">
        <v>543.36</v>
      </c>
      <c r="K99" s="678">
        <v>1</v>
      </c>
      <c r="L99" s="665">
        <v>1</v>
      </c>
      <c r="M99" s="666">
        <v>543.36</v>
      </c>
    </row>
    <row r="100" spans="1:13" ht="14.4" customHeight="1" x14ac:dyDescent="0.3">
      <c r="A100" s="661" t="s">
        <v>2562</v>
      </c>
      <c r="B100" s="662" t="s">
        <v>3762</v>
      </c>
      <c r="C100" s="662" t="s">
        <v>2906</v>
      </c>
      <c r="D100" s="662" t="s">
        <v>2276</v>
      </c>
      <c r="E100" s="662" t="s">
        <v>2810</v>
      </c>
      <c r="F100" s="665"/>
      <c r="G100" s="665"/>
      <c r="H100" s="678">
        <v>0</v>
      </c>
      <c r="I100" s="665">
        <v>1</v>
      </c>
      <c r="J100" s="665">
        <v>207.45</v>
      </c>
      <c r="K100" s="678">
        <v>1</v>
      </c>
      <c r="L100" s="665">
        <v>1</v>
      </c>
      <c r="M100" s="666">
        <v>207.45</v>
      </c>
    </row>
    <row r="101" spans="1:13" ht="14.4" customHeight="1" x14ac:dyDescent="0.3">
      <c r="A101" s="661" t="s">
        <v>2549</v>
      </c>
      <c r="B101" s="662" t="s">
        <v>3764</v>
      </c>
      <c r="C101" s="662" t="s">
        <v>3349</v>
      </c>
      <c r="D101" s="662" t="s">
        <v>3350</v>
      </c>
      <c r="E101" s="662" t="s">
        <v>3351</v>
      </c>
      <c r="F101" s="665"/>
      <c r="G101" s="665"/>
      <c r="H101" s="678">
        <v>0</v>
      </c>
      <c r="I101" s="665">
        <v>2</v>
      </c>
      <c r="J101" s="665">
        <v>292.3</v>
      </c>
      <c r="K101" s="678">
        <v>1</v>
      </c>
      <c r="L101" s="665">
        <v>2</v>
      </c>
      <c r="M101" s="666">
        <v>292.3</v>
      </c>
    </row>
    <row r="102" spans="1:13" ht="14.4" customHeight="1" x14ac:dyDescent="0.3">
      <c r="A102" s="661" t="s">
        <v>2549</v>
      </c>
      <c r="B102" s="662" t="s">
        <v>3766</v>
      </c>
      <c r="C102" s="662" t="s">
        <v>3052</v>
      </c>
      <c r="D102" s="662" t="s">
        <v>3053</v>
      </c>
      <c r="E102" s="662" t="s">
        <v>3014</v>
      </c>
      <c r="F102" s="665"/>
      <c r="G102" s="665"/>
      <c r="H102" s="678">
        <v>0</v>
      </c>
      <c r="I102" s="665">
        <v>27</v>
      </c>
      <c r="J102" s="665">
        <v>20359.079999999998</v>
      </c>
      <c r="K102" s="678">
        <v>1</v>
      </c>
      <c r="L102" s="665">
        <v>27</v>
      </c>
      <c r="M102" s="666">
        <v>20359.079999999998</v>
      </c>
    </row>
    <row r="103" spans="1:13" ht="14.4" customHeight="1" x14ac:dyDescent="0.3">
      <c r="A103" s="661" t="s">
        <v>2549</v>
      </c>
      <c r="B103" s="662" t="s">
        <v>3766</v>
      </c>
      <c r="C103" s="662" t="s">
        <v>3201</v>
      </c>
      <c r="D103" s="662" t="s">
        <v>3202</v>
      </c>
      <c r="E103" s="662" t="s">
        <v>3014</v>
      </c>
      <c r="F103" s="665"/>
      <c r="G103" s="665"/>
      <c r="H103" s="678">
        <v>0</v>
      </c>
      <c r="I103" s="665">
        <v>50</v>
      </c>
      <c r="J103" s="665">
        <v>56552.999999999993</v>
      </c>
      <c r="K103" s="678">
        <v>1</v>
      </c>
      <c r="L103" s="665">
        <v>50</v>
      </c>
      <c r="M103" s="666">
        <v>56552.999999999993</v>
      </c>
    </row>
    <row r="104" spans="1:13" ht="14.4" customHeight="1" x14ac:dyDescent="0.3">
      <c r="A104" s="661" t="s">
        <v>2549</v>
      </c>
      <c r="B104" s="662" t="s">
        <v>3766</v>
      </c>
      <c r="C104" s="662" t="s">
        <v>3012</v>
      </c>
      <c r="D104" s="662" t="s">
        <v>3013</v>
      </c>
      <c r="E104" s="662" t="s">
        <v>3014</v>
      </c>
      <c r="F104" s="665"/>
      <c r="G104" s="665"/>
      <c r="H104" s="678">
        <v>0</v>
      </c>
      <c r="I104" s="665">
        <v>24</v>
      </c>
      <c r="J104" s="665">
        <v>36193.919999999998</v>
      </c>
      <c r="K104" s="678">
        <v>1</v>
      </c>
      <c r="L104" s="665">
        <v>24</v>
      </c>
      <c r="M104" s="666">
        <v>36193.919999999998</v>
      </c>
    </row>
    <row r="105" spans="1:13" ht="14.4" customHeight="1" x14ac:dyDescent="0.3">
      <c r="A105" s="661" t="s">
        <v>2549</v>
      </c>
      <c r="B105" s="662" t="s">
        <v>3766</v>
      </c>
      <c r="C105" s="662" t="s">
        <v>3280</v>
      </c>
      <c r="D105" s="662" t="s">
        <v>3281</v>
      </c>
      <c r="E105" s="662" t="s">
        <v>3282</v>
      </c>
      <c r="F105" s="665">
        <v>6</v>
      </c>
      <c r="G105" s="665">
        <v>7755.9000000000005</v>
      </c>
      <c r="H105" s="678">
        <v>1</v>
      </c>
      <c r="I105" s="665"/>
      <c r="J105" s="665"/>
      <c r="K105" s="678">
        <v>0</v>
      </c>
      <c r="L105" s="665">
        <v>6</v>
      </c>
      <c r="M105" s="666">
        <v>7755.9000000000005</v>
      </c>
    </row>
    <row r="106" spans="1:13" ht="14.4" customHeight="1" x14ac:dyDescent="0.3">
      <c r="A106" s="661" t="s">
        <v>2549</v>
      </c>
      <c r="B106" s="662" t="s">
        <v>3766</v>
      </c>
      <c r="C106" s="662" t="s">
        <v>3015</v>
      </c>
      <c r="D106" s="662" t="s">
        <v>3016</v>
      </c>
      <c r="E106" s="662" t="s">
        <v>3017</v>
      </c>
      <c r="F106" s="665">
        <v>2</v>
      </c>
      <c r="G106" s="665">
        <v>1292.6400000000001</v>
      </c>
      <c r="H106" s="678">
        <v>1</v>
      </c>
      <c r="I106" s="665"/>
      <c r="J106" s="665"/>
      <c r="K106" s="678">
        <v>0</v>
      </c>
      <c r="L106" s="665">
        <v>2</v>
      </c>
      <c r="M106" s="666">
        <v>1292.6400000000001</v>
      </c>
    </row>
    <row r="107" spans="1:13" ht="14.4" customHeight="1" x14ac:dyDescent="0.3">
      <c r="A107" s="661" t="s">
        <v>2549</v>
      </c>
      <c r="B107" s="662" t="s">
        <v>2368</v>
      </c>
      <c r="C107" s="662" t="s">
        <v>2941</v>
      </c>
      <c r="D107" s="662" t="s">
        <v>2942</v>
      </c>
      <c r="E107" s="662" t="s">
        <v>2943</v>
      </c>
      <c r="F107" s="665"/>
      <c r="G107" s="665"/>
      <c r="H107" s="678">
        <v>0</v>
      </c>
      <c r="I107" s="665">
        <v>8</v>
      </c>
      <c r="J107" s="665">
        <v>1127.5999999999999</v>
      </c>
      <c r="K107" s="678">
        <v>1</v>
      </c>
      <c r="L107" s="665">
        <v>8</v>
      </c>
      <c r="M107" s="666">
        <v>1127.5999999999999</v>
      </c>
    </row>
    <row r="108" spans="1:13" ht="14.4" customHeight="1" x14ac:dyDescent="0.3">
      <c r="A108" s="661" t="s">
        <v>2549</v>
      </c>
      <c r="B108" s="662" t="s">
        <v>2368</v>
      </c>
      <c r="C108" s="662" t="s">
        <v>3405</v>
      </c>
      <c r="D108" s="662" t="s">
        <v>3257</v>
      </c>
      <c r="E108" s="662" t="s">
        <v>2946</v>
      </c>
      <c r="F108" s="665">
        <v>3</v>
      </c>
      <c r="G108" s="665">
        <v>0</v>
      </c>
      <c r="H108" s="678"/>
      <c r="I108" s="665"/>
      <c r="J108" s="665"/>
      <c r="K108" s="678"/>
      <c r="L108" s="665">
        <v>3</v>
      </c>
      <c r="M108" s="666">
        <v>0</v>
      </c>
    </row>
    <row r="109" spans="1:13" ht="14.4" customHeight="1" x14ac:dyDescent="0.3">
      <c r="A109" s="661" t="s">
        <v>2549</v>
      </c>
      <c r="B109" s="662" t="s">
        <v>2368</v>
      </c>
      <c r="C109" s="662" t="s">
        <v>2944</v>
      </c>
      <c r="D109" s="662" t="s">
        <v>2945</v>
      </c>
      <c r="E109" s="662" t="s">
        <v>2946</v>
      </c>
      <c r="F109" s="665"/>
      <c r="G109" s="665"/>
      <c r="H109" s="678">
        <v>0</v>
      </c>
      <c r="I109" s="665">
        <v>3</v>
      </c>
      <c r="J109" s="665">
        <v>281.88</v>
      </c>
      <c r="K109" s="678">
        <v>1</v>
      </c>
      <c r="L109" s="665">
        <v>3</v>
      </c>
      <c r="M109" s="666">
        <v>281.88</v>
      </c>
    </row>
    <row r="110" spans="1:13" ht="14.4" customHeight="1" x14ac:dyDescent="0.3">
      <c r="A110" s="661" t="s">
        <v>2549</v>
      </c>
      <c r="B110" s="662" t="s">
        <v>2368</v>
      </c>
      <c r="C110" s="662" t="s">
        <v>3183</v>
      </c>
      <c r="D110" s="662" t="s">
        <v>2945</v>
      </c>
      <c r="E110" s="662" t="s">
        <v>3184</v>
      </c>
      <c r="F110" s="665"/>
      <c r="G110" s="665"/>
      <c r="H110" s="678">
        <v>0</v>
      </c>
      <c r="I110" s="665">
        <v>4</v>
      </c>
      <c r="J110" s="665">
        <v>626.44000000000005</v>
      </c>
      <c r="K110" s="678">
        <v>1</v>
      </c>
      <c r="L110" s="665">
        <v>4</v>
      </c>
      <c r="M110" s="666">
        <v>626.44000000000005</v>
      </c>
    </row>
    <row r="111" spans="1:13" ht="14.4" customHeight="1" x14ac:dyDescent="0.3">
      <c r="A111" s="661" t="s">
        <v>2549</v>
      </c>
      <c r="B111" s="662" t="s">
        <v>2368</v>
      </c>
      <c r="C111" s="662" t="s">
        <v>3402</v>
      </c>
      <c r="D111" s="662" t="s">
        <v>3403</v>
      </c>
      <c r="E111" s="662" t="s">
        <v>3404</v>
      </c>
      <c r="F111" s="665"/>
      <c r="G111" s="665"/>
      <c r="H111" s="678">
        <v>0</v>
      </c>
      <c r="I111" s="665">
        <v>2</v>
      </c>
      <c r="J111" s="665">
        <v>601.36</v>
      </c>
      <c r="K111" s="678">
        <v>1</v>
      </c>
      <c r="L111" s="665">
        <v>2</v>
      </c>
      <c r="M111" s="666">
        <v>601.36</v>
      </c>
    </row>
    <row r="112" spans="1:13" ht="14.4" customHeight="1" x14ac:dyDescent="0.3">
      <c r="A112" s="661" t="s">
        <v>2549</v>
      </c>
      <c r="B112" s="662" t="s">
        <v>2482</v>
      </c>
      <c r="C112" s="662" t="s">
        <v>3321</v>
      </c>
      <c r="D112" s="662" t="s">
        <v>3322</v>
      </c>
      <c r="E112" s="662" t="s">
        <v>3021</v>
      </c>
      <c r="F112" s="665">
        <v>1</v>
      </c>
      <c r="G112" s="665">
        <v>848.49</v>
      </c>
      <c r="H112" s="678">
        <v>1</v>
      </c>
      <c r="I112" s="665"/>
      <c r="J112" s="665"/>
      <c r="K112" s="678">
        <v>0</v>
      </c>
      <c r="L112" s="665">
        <v>1</v>
      </c>
      <c r="M112" s="666">
        <v>848.49</v>
      </c>
    </row>
    <row r="113" spans="1:13" ht="14.4" customHeight="1" x14ac:dyDescent="0.3">
      <c r="A113" s="661" t="s">
        <v>2549</v>
      </c>
      <c r="B113" s="662" t="s">
        <v>2482</v>
      </c>
      <c r="C113" s="662" t="s">
        <v>1712</v>
      </c>
      <c r="D113" s="662" t="s">
        <v>2483</v>
      </c>
      <c r="E113" s="662" t="s">
        <v>2484</v>
      </c>
      <c r="F113" s="665"/>
      <c r="G113" s="665"/>
      <c r="H113" s="678">
        <v>0</v>
      </c>
      <c r="I113" s="665">
        <v>1</v>
      </c>
      <c r="J113" s="665">
        <v>107.42</v>
      </c>
      <c r="K113" s="678">
        <v>1</v>
      </c>
      <c r="L113" s="665">
        <v>1</v>
      </c>
      <c r="M113" s="666">
        <v>107.42</v>
      </c>
    </row>
    <row r="114" spans="1:13" ht="14.4" customHeight="1" x14ac:dyDescent="0.3">
      <c r="A114" s="661" t="s">
        <v>2549</v>
      </c>
      <c r="B114" s="662" t="s">
        <v>2482</v>
      </c>
      <c r="C114" s="662" t="s">
        <v>3080</v>
      </c>
      <c r="D114" s="662" t="s">
        <v>2483</v>
      </c>
      <c r="E114" s="662" t="s">
        <v>3081</v>
      </c>
      <c r="F114" s="665"/>
      <c r="G114" s="665"/>
      <c r="H114" s="678">
        <v>0</v>
      </c>
      <c r="I114" s="665">
        <v>5</v>
      </c>
      <c r="J114" s="665">
        <v>2685.6</v>
      </c>
      <c r="K114" s="678">
        <v>1</v>
      </c>
      <c r="L114" s="665">
        <v>5</v>
      </c>
      <c r="M114" s="666">
        <v>2685.6</v>
      </c>
    </row>
    <row r="115" spans="1:13" ht="14.4" customHeight="1" x14ac:dyDescent="0.3">
      <c r="A115" s="661" t="s">
        <v>2549</v>
      </c>
      <c r="B115" s="662" t="s">
        <v>2482</v>
      </c>
      <c r="C115" s="662" t="s">
        <v>3020</v>
      </c>
      <c r="D115" s="662" t="s">
        <v>2485</v>
      </c>
      <c r="E115" s="662" t="s">
        <v>3021</v>
      </c>
      <c r="F115" s="665"/>
      <c r="G115" s="665"/>
      <c r="H115" s="678">
        <v>0</v>
      </c>
      <c r="I115" s="665">
        <v>39</v>
      </c>
      <c r="J115" s="665">
        <v>33091.11</v>
      </c>
      <c r="K115" s="678">
        <v>1</v>
      </c>
      <c r="L115" s="665">
        <v>39</v>
      </c>
      <c r="M115" s="666">
        <v>33091.11</v>
      </c>
    </row>
    <row r="116" spans="1:13" ht="14.4" customHeight="1" x14ac:dyDescent="0.3">
      <c r="A116" s="661" t="s">
        <v>2549</v>
      </c>
      <c r="B116" s="662" t="s">
        <v>3761</v>
      </c>
      <c r="C116" s="662" t="s">
        <v>3276</v>
      </c>
      <c r="D116" s="662" t="s">
        <v>3277</v>
      </c>
      <c r="E116" s="662" t="s">
        <v>2916</v>
      </c>
      <c r="F116" s="665">
        <v>1</v>
      </c>
      <c r="G116" s="665">
        <v>4.7</v>
      </c>
      <c r="H116" s="678">
        <v>1</v>
      </c>
      <c r="I116" s="665"/>
      <c r="J116" s="665"/>
      <c r="K116" s="678">
        <v>0</v>
      </c>
      <c r="L116" s="665">
        <v>1</v>
      </c>
      <c r="M116" s="666">
        <v>4.7</v>
      </c>
    </row>
    <row r="117" spans="1:13" ht="14.4" customHeight="1" x14ac:dyDescent="0.3">
      <c r="A117" s="661" t="s">
        <v>2549</v>
      </c>
      <c r="B117" s="662" t="s">
        <v>3768</v>
      </c>
      <c r="C117" s="662" t="s">
        <v>3054</v>
      </c>
      <c r="D117" s="662" t="s">
        <v>3055</v>
      </c>
      <c r="E117" s="662" t="s">
        <v>1689</v>
      </c>
      <c r="F117" s="665"/>
      <c r="G117" s="665"/>
      <c r="H117" s="678">
        <v>0</v>
      </c>
      <c r="I117" s="665">
        <v>32</v>
      </c>
      <c r="J117" s="665">
        <v>1760.38</v>
      </c>
      <c r="K117" s="678">
        <v>1</v>
      </c>
      <c r="L117" s="665">
        <v>32</v>
      </c>
      <c r="M117" s="666">
        <v>1760.38</v>
      </c>
    </row>
    <row r="118" spans="1:13" ht="14.4" customHeight="1" x14ac:dyDescent="0.3">
      <c r="A118" s="661" t="s">
        <v>2549</v>
      </c>
      <c r="B118" s="662" t="s">
        <v>3768</v>
      </c>
      <c r="C118" s="662" t="s">
        <v>3018</v>
      </c>
      <c r="D118" s="662" t="s">
        <v>2732</v>
      </c>
      <c r="E118" s="662" t="s">
        <v>901</v>
      </c>
      <c r="F118" s="665"/>
      <c r="G118" s="665"/>
      <c r="H118" s="678">
        <v>0</v>
      </c>
      <c r="I118" s="665">
        <v>3</v>
      </c>
      <c r="J118" s="665">
        <v>396</v>
      </c>
      <c r="K118" s="678">
        <v>1</v>
      </c>
      <c r="L118" s="665">
        <v>3</v>
      </c>
      <c r="M118" s="666">
        <v>396</v>
      </c>
    </row>
    <row r="119" spans="1:13" ht="14.4" customHeight="1" x14ac:dyDescent="0.3">
      <c r="A119" s="661" t="s">
        <v>2549</v>
      </c>
      <c r="B119" s="662" t="s">
        <v>3774</v>
      </c>
      <c r="C119" s="662" t="s">
        <v>3216</v>
      </c>
      <c r="D119" s="662" t="s">
        <v>3217</v>
      </c>
      <c r="E119" s="662" t="s">
        <v>1689</v>
      </c>
      <c r="F119" s="665"/>
      <c r="G119" s="665"/>
      <c r="H119" s="678">
        <v>0</v>
      </c>
      <c r="I119" s="665">
        <v>3</v>
      </c>
      <c r="J119" s="665">
        <v>396</v>
      </c>
      <c r="K119" s="678">
        <v>1</v>
      </c>
      <c r="L119" s="665">
        <v>3</v>
      </c>
      <c r="M119" s="666">
        <v>396</v>
      </c>
    </row>
    <row r="120" spans="1:13" ht="14.4" customHeight="1" x14ac:dyDescent="0.3">
      <c r="A120" s="661" t="s">
        <v>2549</v>
      </c>
      <c r="B120" s="662" t="s">
        <v>2498</v>
      </c>
      <c r="C120" s="662" t="s">
        <v>2220</v>
      </c>
      <c r="D120" s="662" t="s">
        <v>2221</v>
      </c>
      <c r="E120" s="662" t="s">
        <v>2520</v>
      </c>
      <c r="F120" s="665"/>
      <c r="G120" s="665"/>
      <c r="H120" s="678">
        <v>0</v>
      </c>
      <c r="I120" s="665">
        <v>1</v>
      </c>
      <c r="J120" s="665">
        <v>63.75</v>
      </c>
      <c r="K120" s="678">
        <v>1</v>
      </c>
      <c r="L120" s="665">
        <v>1</v>
      </c>
      <c r="M120" s="666">
        <v>63.75</v>
      </c>
    </row>
    <row r="121" spans="1:13" ht="14.4" customHeight="1" x14ac:dyDescent="0.3">
      <c r="A121" s="661" t="s">
        <v>2549</v>
      </c>
      <c r="B121" s="662" t="s">
        <v>3762</v>
      </c>
      <c r="C121" s="662" t="s">
        <v>2906</v>
      </c>
      <c r="D121" s="662" t="s">
        <v>2276</v>
      </c>
      <c r="E121" s="662" t="s">
        <v>2810</v>
      </c>
      <c r="F121" s="665"/>
      <c r="G121" s="665"/>
      <c r="H121" s="678">
        <v>0</v>
      </c>
      <c r="I121" s="665">
        <v>1</v>
      </c>
      <c r="J121" s="665">
        <v>207.45</v>
      </c>
      <c r="K121" s="678">
        <v>1</v>
      </c>
      <c r="L121" s="665">
        <v>1</v>
      </c>
      <c r="M121" s="666">
        <v>207.45</v>
      </c>
    </row>
    <row r="122" spans="1:13" ht="14.4" customHeight="1" x14ac:dyDescent="0.3">
      <c r="A122" s="661" t="s">
        <v>2549</v>
      </c>
      <c r="B122" s="662" t="s">
        <v>3763</v>
      </c>
      <c r="C122" s="662" t="s">
        <v>3339</v>
      </c>
      <c r="D122" s="662" t="s">
        <v>3340</v>
      </c>
      <c r="E122" s="662" t="s">
        <v>2798</v>
      </c>
      <c r="F122" s="665">
        <v>1</v>
      </c>
      <c r="G122" s="665">
        <v>115.26</v>
      </c>
      <c r="H122" s="678">
        <v>1</v>
      </c>
      <c r="I122" s="665"/>
      <c r="J122" s="665"/>
      <c r="K122" s="678">
        <v>0</v>
      </c>
      <c r="L122" s="665">
        <v>1</v>
      </c>
      <c r="M122" s="666">
        <v>115.26</v>
      </c>
    </row>
    <row r="123" spans="1:13" ht="14.4" customHeight="1" x14ac:dyDescent="0.3">
      <c r="A123" s="661" t="s">
        <v>2549</v>
      </c>
      <c r="B123" s="662" t="s">
        <v>3775</v>
      </c>
      <c r="C123" s="662" t="s">
        <v>3346</v>
      </c>
      <c r="D123" s="662" t="s">
        <v>3347</v>
      </c>
      <c r="E123" s="662" t="s">
        <v>2677</v>
      </c>
      <c r="F123" s="665"/>
      <c r="G123" s="665"/>
      <c r="H123" s="678">
        <v>0</v>
      </c>
      <c r="I123" s="665">
        <v>1</v>
      </c>
      <c r="J123" s="665">
        <v>207.45</v>
      </c>
      <c r="K123" s="678">
        <v>1</v>
      </c>
      <c r="L123" s="665">
        <v>1</v>
      </c>
      <c r="M123" s="666">
        <v>207.45</v>
      </c>
    </row>
    <row r="124" spans="1:13" ht="14.4" customHeight="1" x14ac:dyDescent="0.3">
      <c r="A124" s="661" t="s">
        <v>2549</v>
      </c>
      <c r="B124" s="662" t="s">
        <v>3776</v>
      </c>
      <c r="C124" s="662" t="s">
        <v>3283</v>
      </c>
      <c r="D124" s="662" t="s">
        <v>3284</v>
      </c>
      <c r="E124" s="662" t="s">
        <v>3285</v>
      </c>
      <c r="F124" s="665"/>
      <c r="G124" s="665"/>
      <c r="H124" s="678">
        <v>0</v>
      </c>
      <c r="I124" s="665">
        <v>1</v>
      </c>
      <c r="J124" s="665">
        <v>207.45</v>
      </c>
      <c r="K124" s="678">
        <v>1</v>
      </c>
      <c r="L124" s="665">
        <v>1</v>
      </c>
      <c r="M124" s="666">
        <v>207.45</v>
      </c>
    </row>
    <row r="125" spans="1:13" ht="14.4" customHeight="1" x14ac:dyDescent="0.3">
      <c r="A125" s="661" t="s">
        <v>2550</v>
      </c>
      <c r="B125" s="662" t="s">
        <v>3777</v>
      </c>
      <c r="C125" s="662" t="s">
        <v>2675</v>
      </c>
      <c r="D125" s="662" t="s">
        <v>2676</v>
      </c>
      <c r="E125" s="662" t="s">
        <v>2677</v>
      </c>
      <c r="F125" s="665"/>
      <c r="G125" s="665"/>
      <c r="H125" s="678"/>
      <c r="I125" s="665">
        <v>1</v>
      </c>
      <c r="J125" s="665">
        <v>0</v>
      </c>
      <c r="K125" s="678"/>
      <c r="L125" s="665">
        <v>1</v>
      </c>
      <c r="M125" s="666">
        <v>0</v>
      </c>
    </row>
    <row r="126" spans="1:13" ht="14.4" customHeight="1" x14ac:dyDescent="0.3">
      <c r="A126" s="661" t="s">
        <v>2570</v>
      </c>
      <c r="B126" s="662" t="s">
        <v>3778</v>
      </c>
      <c r="C126" s="662" t="s">
        <v>3731</v>
      </c>
      <c r="D126" s="662" t="s">
        <v>3732</v>
      </c>
      <c r="E126" s="662" t="s">
        <v>3733</v>
      </c>
      <c r="F126" s="665"/>
      <c r="G126" s="665"/>
      <c r="H126" s="678"/>
      <c r="I126" s="665">
        <v>1</v>
      </c>
      <c r="J126" s="665">
        <v>0</v>
      </c>
      <c r="K126" s="678"/>
      <c r="L126" s="665">
        <v>1</v>
      </c>
      <c r="M126" s="666">
        <v>0</v>
      </c>
    </row>
    <row r="127" spans="1:13" ht="14.4" customHeight="1" x14ac:dyDescent="0.3">
      <c r="A127" s="661" t="s">
        <v>2551</v>
      </c>
      <c r="B127" s="662" t="s">
        <v>2409</v>
      </c>
      <c r="C127" s="662" t="s">
        <v>2695</v>
      </c>
      <c r="D127" s="662" t="s">
        <v>2696</v>
      </c>
      <c r="E127" s="662" t="s">
        <v>2697</v>
      </c>
      <c r="F127" s="665"/>
      <c r="G127" s="665"/>
      <c r="H127" s="678">
        <v>0</v>
      </c>
      <c r="I127" s="665">
        <v>1</v>
      </c>
      <c r="J127" s="665">
        <v>46.07</v>
      </c>
      <c r="K127" s="678">
        <v>1</v>
      </c>
      <c r="L127" s="665">
        <v>1</v>
      </c>
      <c r="M127" s="666">
        <v>46.07</v>
      </c>
    </row>
    <row r="128" spans="1:13" ht="14.4" customHeight="1" x14ac:dyDescent="0.3">
      <c r="A128" s="661" t="s">
        <v>2551</v>
      </c>
      <c r="B128" s="662" t="s">
        <v>2409</v>
      </c>
      <c r="C128" s="662" t="s">
        <v>2686</v>
      </c>
      <c r="D128" s="662" t="s">
        <v>2696</v>
      </c>
      <c r="E128" s="662" t="s">
        <v>3779</v>
      </c>
      <c r="F128" s="665">
        <v>1</v>
      </c>
      <c r="G128" s="665">
        <v>0</v>
      </c>
      <c r="H128" s="678"/>
      <c r="I128" s="665"/>
      <c r="J128" s="665"/>
      <c r="K128" s="678"/>
      <c r="L128" s="665">
        <v>1</v>
      </c>
      <c r="M128" s="666">
        <v>0</v>
      </c>
    </row>
    <row r="129" spans="1:13" ht="14.4" customHeight="1" x14ac:dyDescent="0.3">
      <c r="A129" s="661" t="s">
        <v>2551</v>
      </c>
      <c r="B129" s="662" t="s">
        <v>2496</v>
      </c>
      <c r="C129" s="662" t="s">
        <v>2699</v>
      </c>
      <c r="D129" s="662" t="s">
        <v>2700</v>
      </c>
      <c r="E129" s="662" t="s">
        <v>2701</v>
      </c>
      <c r="F129" s="665"/>
      <c r="G129" s="665"/>
      <c r="H129" s="678">
        <v>0</v>
      </c>
      <c r="I129" s="665">
        <v>1</v>
      </c>
      <c r="J129" s="665">
        <v>177.82</v>
      </c>
      <c r="K129" s="678">
        <v>1</v>
      </c>
      <c r="L129" s="665">
        <v>1</v>
      </c>
      <c r="M129" s="666">
        <v>177.82</v>
      </c>
    </row>
    <row r="130" spans="1:13" ht="14.4" customHeight="1" x14ac:dyDescent="0.3">
      <c r="A130" s="661" t="s">
        <v>2551</v>
      </c>
      <c r="B130" s="662" t="s">
        <v>2433</v>
      </c>
      <c r="C130" s="662" t="s">
        <v>1945</v>
      </c>
      <c r="D130" s="662" t="s">
        <v>1946</v>
      </c>
      <c r="E130" s="662" t="s">
        <v>2434</v>
      </c>
      <c r="F130" s="665"/>
      <c r="G130" s="665"/>
      <c r="H130" s="678">
        <v>0</v>
      </c>
      <c r="I130" s="665">
        <v>20</v>
      </c>
      <c r="J130" s="665">
        <v>1315</v>
      </c>
      <c r="K130" s="678">
        <v>1</v>
      </c>
      <c r="L130" s="665">
        <v>20</v>
      </c>
      <c r="M130" s="666">
        <v>1315</v>
      </c>
    </row>
    <row r="131" spans="1:13" ht="14.4" customHeight="1" x14ac:dyDescent="0.3">
      <c r="A131" s="661" t="s">
        <v>2552</v>
      </c>
      <c r="B131" s="662" t="s">
        <v>3765</v>
      </c>
      <c r="C131" s="662" t="s">
        <v>2625</v>
      </c>
      <c r="D131" s="662" t="s">
        <v>727</v>
      </c>
      <c r="E131" s="662" t="s">
        <v>2626</v>
      </c>
      <c r="F131" s="665"/>
      <c r="G131" s="665"/>
      <c r="H131" s="678">
        <v>0</v>
      </c>
      <c r="I131" s="665">
        <v>1</v>
      </c>
      <c r="J131" s="665">
        <v>36.54</v>
      </c>
      <c r="K131" s="678">
        <v>1</v>
      </c>
      <c r="L131" s="665">
        <v>1</v>
      </c>
      <c r="M131" s="666">
        <v>36.54</v>
      </c>
    </row>
    <row r="132" spans="1:13" ht="14.4" customHeight="1" x14ac:dyDescent="0.3">
      <c r="A132" s="661" t="s">
        <v>2552</v>
      </c>
      <c r="B132" s="662" t="s">
        <v>3765</v>
      </c>
      <c r="C132" s="662" t="s">
        <v>2758</v>
      </c>
      <c r="D132" s="662" t="s">
        <v>727</v>
      </c>
      <c r="E132" s="662" t="s">
        <v>2759</v>
      </c>
      <c r="F132" s="665"/>
      <c r="G132" s="665"/>
      <c r="H132" s="678"/>
      <c r="I132" s="665">
        <v>1</v>
      </c>
      <c r="J132" s="665">
        <v>0</v>
      </c>
      <c r="K132" s="678"/>
      <c r="L132" s="665">
        <v>1</v>
      </c>
      <c r="M132" s="666">
        <v>0</v>
      </c>
    </row>
    <row r="133" spans="1:13" ht="14.4" customHeight="1" x14ac:dyDescent="0.3">
      <c r="A133" s="661" t="s">
        <v>2552</v>
      </c>
      <c r="B133" s="662" t="s">
        <v>3766</v>
      </c>
      <c r="C133" s="662" t="s">
        <v>3052</v>
      </c>
      <c r="D133" s="662" t="s">
        <v>3053</v>
      </c>
      <c r="E133" s="662" t="s">
        <v>3014</v>
      </c>
      <c r="F133" s="665"/>
      <c r="G133" s="665"/>
      <c r="H133" s="678">
        <v>0</v>
      </c>
      <c r="I133" s="665">
        <v>34</v>
      </c>
      <c r="J133" s="665">
        <v>25637.360000000001</v>
      </c>
      <c r="K133" s="678">
        <v>1</v>
      </c>
      <c r="L133" s="665">
        <v>34</v>
      </c>
      <c r="M133" s="666">
        <v>25637.360000000001</v>
      </c>
    </row>
    <row r="134" spans="1:13" ht="14.4" customHeight="1" x14ac:dyDescent="0.3">
      <c r="A134" s="661" t="s">
        <v>2552</v>
      </c>
      <c r="B134" s="662" t="s">
        <v>3766</v>
      </c>
      <c r="C134" s="662" t="s">
        <v>3201</v>
      </c>
      <c r="D134" s="662" t="s">
        <v>3202</v>
      </c>
      <c r="E134" s="662" t="s">
        <v>3014</v>
      </c>
      <c r="F134" s="665"/>
      <c r="G134" s="665"/>
      <c r="H134" s="678">
        <v>0</v>
      </c>
      <c r="I134" s="665">
        <v>38</v>
      </c>
      <c r="J134" s="665">
        <v>42980.28</v>
      </c>
      <c r="K134" s="678">
        <v>1</v>
      </c>
      <c r="L134" s="665">
        <v>38</v>
      </c>
      <c r="M134" s="666">
        <v>42980.28</v>
      </c>
    </row>
    <row r="135" spans="1:13" ht="14.4" customHeight="1" x14ac:dyDescent="0.3">
      <c r="A135" s="661" t="s">
        <v>2552</v>
      </c>
      <c r="B135" s="662" t="s">
        <v>3766</v>
      </c>
      <c r="C135" s="662" t="s">
        <v>3012</v>
      </c>
      <c r="D135" s="662" t="s">
        <v>3013</v>
      </c>
      <c r="E135" s="662" t="s">
        <v>3014</v>
      </c>
      <c r="F135" s="665"/>
      <c r="G135" s="665"/>
      <c r="H135" s="678">
        <v>0</v>
      </c>
      <c r="I135" s="665">
        <v>18</v>
      </c>
      <c r="J135" s="665">
        <v>27145.439999999999</v>
      </c>
      <c r="K135" s="678">
        <v>1</v>
      </c>
      <c r="L135" s="665">
        <v>18</v>
      </c>
      <c r="M135" s="666">
        <v>27145.439999999999</v>
      </c>
    </row>
    <row r="136" spans="1:13" ht="14.4" customHeight="1" x14ac:dyDescent="0.3">
      <c r="A136" s="661" t="s">
        <v>2552</v>
      </c>
      <c r="B136" s="662" t="s">
        <v>3766</v>
      </c>
      <c r="C136" s="662" t="s">
        <v>3015</v>
      </c>
      <c r="D136" s="662" t="s">
        <v>3016</v>
      </c>
      <c r="E136" s="662" t="s">
        <v>3017</v>
      </c>
      <c r="F136" s="665">
        <v>15</v>
      </c>
      <c r="G136" s="665">
        <v>9694.8000000000011</v>
      </c>
      <c r="H136" s="678">
        <v>1</v>
      </c>
      <c r="I136" s="665"/>
      <c r="J136" s="665"/>
      <c r="K136" s="678">
        <v>0</v>
      </c>
      <c r="L136" s="665">
        <v>15</v>
      </c>
      <c r="M136" s="666">
        <v>9694.8000000000011</v>
      </c>
    </row>
    <row r="137" spans="1:13" ht="14.4" customHeight="1" x14ac:dyDescent="0.3">
      <c r="A137" s="661" t="s">
        <v>2552</v>
      </c>
      <c r="B137" s="662" t="s">
        <v>2368</v>
      </c>
      <c r="C137" s="662" t="s">
        <v>3500</v>
      </c>
      <c r="D137" s="662" t="s">
        <v>3501</v>
      </c>
      <c r="E137" s="662" t="s">
        <v>3394</v>
      </c>
      <c r="F137" s="665">
        <v>2</v>
      </c>
      <c r="G137" s="665">
        <v>375.84</v>
      </c>
      <c r="H137" s="678">
        <v>1</v>
      </c>
      <c r="I137" s="665"/>
      <c r="J137" s="665"/>
      <c r="K137" s="678">
        <v>0</v>
      </c>
      <c r="L137" s="665">
        <v>2</v>
      </c>
      <c r="M137" s="666">
        <v>375.84</v>
      </c>
    </row>
    <row r="138" spans="1:13" ht="14.4" customHeight="1" x14ac:dyDescent="0.3">
      <c r="A138" s="661" t="s">
        <v>2552</v>
      </c>
      <c r="B138" s="662" t="s">
        <v>2368</v>
      </c>
      <c r="C138" s="662" t="s">
        <v>2941</v>
      </c>
      <c r="D138" s="662" t="s">
        <v>2942</v>
      </c>
      <c r="E138" s="662" t="s">
        <v>2943</v>
      </c>
      <c r="F138" s="665"/>
      <c r="G138" s="665"/>
      <c r="H138" s="678">
        <v>0</v>
      </c>
      <c r="I138" s="665">
        <v>34</v>
      </c>
      <c r="J138" s="665">
        <v>4792.2999999999993</v>
      </c>
      <c r="K138" s="678">
        <v>1</v>
      </c>
      <c r="L138" s="665">
        <v>34</v>
      </c>
      <c r="M138" s="666">
        <v>4792.2999999999993</v>
      </c>
    </row>
    <row r="139" spans="1:13" ht="14.4" customHeight="1" x14ac:dyDescent="0.3">
      <c r="A139" s="661" t="s">
        <v>2552</v>
      </c>
      <c r="B139" s="662" t="s">
        <v>2368</v>
      </c>
      <c r="C139" s="662" t="s">
        <v>2725</v>
      </c>
      <c r="D139" s="662" t="s">
        <v>2726</v>
      </c>
      <c r="E139" s="662" t="s">
        <v>793</v>
      </c>
      <c r="F139" s="665"/>
      <c r="G139" s="665"/>
      <c r="H139" s="678">
        <v>0</v>
      </c>
      <c r="I139" s="665">
        <v>19</v>
      </c>
      <c r="J139" s="665">
        <v>3570.4799999999996</v>
      </c>
      <c r="K139" s="678">
        <v>1</v>
      </c>
      <c r="L139" s="665">
        <v>19</v>
      </c>
      <c r="M139" s="666">
        <v>3570.4799999999996</v>
      </c>
    </row>
    <row r="140" spans="1:13" ht="14.4" customHeight="1" x14ac:dyDescent="0.3">
      <c r="A140" s="661" t="s">
        <v>2552</v>
      </c>
      <c r="B140" s="662" t="s">
        <v>2368</v>
      </c>
      <c r="C140" s="662" t="s">
        <v>3405</v>
      </c>
      <c r="D140" s="662" t="s">
        <v>3257</v>
      </c>
      <c r="E140" s="662" t="s">
        <v>2946</v>
      </c>
      <c r="F140" s="665">
        <v>23</v>
      </c>
      <c r="G140" s="665">
        <v>0</v>
      </c>
      <c r="H140" s="678"/>
      <c r="I140" s="665"/>
      <c r="J140" s="665"/>
      <c r="K140" s="678"/>
      <c r="L140" s="665">
        <v>23</v>
      </c>
      <c r="M140" s="666">
        <v>0</v>
      </c>
    </row>
    <row r="141" spans="1:13" ht="14.4" customHeight="1" x14ac:dyDescent="0.3">
      <c r="A141" s="661" t="s">
        <v>2552</v>
      </c>
      <c r="B141" s="662" t="s">
        <v>2368</v>
      </c>
      <c r="C141" s="662" t="s">
        <v>3256</v>
      </c>
      <c r="D141" s="662" t="s">
        <v>3257</v>
      </c>
      <c r="E141" s="662" t="s">
        <v>3184</v>
      </c>
      <c r="F141" s="665">
        <v>13</v>
      </c>
      <c r="G141" s="665">
        <v>2035.93</v>
      </c>
      <c r="H141" s="678">
        <v>1</v>
      </c>
      <c r="I141" s="665"/>
      <c r="J141" s="665"/>
      <c r="K141" s="678">
        <v>0</v>
      </c>
      <c r="L141" s="665">
        <v>13</v>
      </c>
      <c r="M141" s="666">
        <v>2035.93</v>
      </c>
    </row>
    <row r="142" spans="1:13" ht="14.4" customHeight="1" x14ac:dyDescent="0.3">
      <c r="A142" s="661" t="s">
        <v>2552</v>
      </c>
      <c r="B142" s="662" t="s">
        <v>2368</v>
      </c>
      <c r="C142" s="662" t="s">
        <v>2944</v>
      </c>
      <c r="D142" s="662" t="s">
        <v>2945</v>
      </c>
      <c r="E142" s="662" t="s">
        <v>2946</v>
      </c>
      <c r="F142" s="665"/>
      <c r="G142" s="665"/>
      <c r="H142" s="678">
        <v>0</v>
      </c>
      <c r="I142" s="665">
        <v>14</v>
      </c>
      <c r="J142" s="665">
        <v>1315.44</v>
      </c>
      <c r="K142" s="678">
        <v>1</v>
      </c>
      <c r="L142" s="665">
        <v>14</v>
      </c>
      <c r="M142" s="666">
        <v>1315.44</v>
      </c>
    </row>
    <row r="143" spans="1:13" ht="14.4" customHeight="1" x14ac:dyDescent="0.3">
      <c r="A143" s="661" t="s">
        <v>2552</v>
      </c>
      <c r="B143" s="662" t="s">
        <v>2368</v>
      </c>
      <c r="C143" s="662" t="s">
        <v>3183</v>
      </c>
      <c r="D143" s="662" t="s">
        <v>2945</v>
      </c>
      <c r="E143" s="662" t="s">
        <v>3184</v>
      </c>
      <c r="F143" s="665"/>
      <c r="G143" s="665"/>
      <c r="H143" s="678">
        <v>0</v>
      </c>
      <c r="I143" s="665">
        <v>7</v>
      </c>
      <c r="J143" s="665">
        <v>1096.27</v>
      </c>
      <c r="K143" s="678">
        <v>1</v>
      </c>
      <c r="L143" s="665">
        <v>7</v>
      </c>
      <c r="M143" s="666">
        <v>1096.27</v>
      </c>
    </row>
    <row r="144" spans="1:13" ht="14.4" customHeight="1" x14ac:dyDescent="0.3">
      <c r="A144" s="661" t="s">
        <v>2552</v>
      </c>
      <c r="B144" s="662" t="s">
        <v>2368</v>
      </c>
      <c r="C144" s="662" t="s">
        <v>3402</v>
      </c>
      <c r="D144" s="662" t="s">
        <v>3403</v>
      </c>
      <c r="E144" s="662" t="s">
        <v>3404</v>
      </c>
      <c r="F144" s="665"/>
      <c r="G144" s="665"/>
      <c r="H144" s="678">
        <v>0</v>
      </c>
      <c r="I144" s="665">
        <v>4</v>
      </c>
      <c r="J144" s="665">
        <v>1202.72</v>
      </c>
      <c r="K144" s="678">
        <v>1</v>
      </c>
      <c r="L144" s="665">
        <v>4</v>
      </c>
      <c r="M144" s="666">
        <v>1202.72</v>
      </c>
    </row>
    <row r="145" spans="1:13" ht="14.4" customHeight="1" x14ac:dyDescent="0.3">
      <c r="A145" s="661" t="s">
        <v>2552</v>
      </c>
      <c r="B145" s="662" t="s">
        <v>2368</v>
      </c>
      <c r="C145" s="662" t="s">
        <v>3502</v>
      </c>
      <c r="D145" s="662" t="s">
        <v>3257</v>
      </c>
      <c r="E145" s="662" t="s">
        <v>3503</v>
      </c>
      <c r="F145" s="665">
        <v>6</v>
      </c>
      <c r="G145" s="665">
        <v>0</v>
      </c>
      <c r="H145" s="678"/>
      <c r="I145" s="665"/>
      <c r="J145" s="665"/>
      <c r="K145" s="678"/>
      <c r="L145" s="665">
        <v>6</v>
      </c>
      <c r="M145" s="666">
        <v>0</v>
      </c>
    </row>
    <row r="146" spans="1:13" ht="14.4" customHeight="1" x14ac:dyDescent="0.3">
      <c r="A146" s="661" t="s">
        <v>2552</v>
      </c>
      <c r="B146" s="662" t="s">
        <v>2482</v>
      </c>
      <c r="C146" s="662" t="s">
        <v>3321</v>
      </c>
      <c r="D146" s="662" t="s">
        <v>3322</v>
      </c>
      <c r="E146" s="662" t="s">
        <v>3021</v>
      </c>
      <c r="F146" s="665">
        <v>3</v>
      </c>
      <c r="G146" s="665">
        <v>2545.4700000000003</v>
      </c>
      <c r="H146" s="678">
        <v>1</v>
      </c>
      <c r="I146" s="665"/>
      <c r="J146" s="665"/>
      <c r="K146" s="678">
        <v>0</v>
      </c>
      <c r="L146" s="665">
        <v>3</v>
      </c>
      <c r="M146" s="666">
        <v>2545.4700000000003</v>
      </c>
    </row>
    <row r="147" spans="1:13" ht="14.4" customHeight="1" x14ac:dyDescent="0.3">
      <c r="A147" s="661" t="s">
        <v>2552</v>
      </c>
      <c r="B147" s="662" t="s">
        <v>2482</v>
      </c>
      <c r="C147" s="662" t="s">
        <v>3449</v>
      </c>
      <c r="D147" s="662" t="s">
        <v>3450</v>
      </c>
      <c r="E147" s="662" t="s">
        <v>3021</v>
      </c>
      <c r="F147" s="665">
        <v>3</v>
      </c>
      <c r="G147" s="665">
        <v>2545.4700000000003</v>
      </c>
      <c r="H147" s="678">
        <v>1</v>
      </c>
      <c r="I147" s="665"/>
      <c r="J147" s="665"/>
      <c r="K147" s="678">
        <v>0</v>
      </c>
      <c r="L147" s="665">
        <v>3</v>
      </c>
      <c r="M147" s="666">
        <v>2545.4700000000003</v>
      </c>
    </row>
    <row r="148" spans="1:13" ht="14.4" customHeight="1" x14ac:dyDescent="0.3">
      <c r="A148" s="661" t="s">
        <v>2552</v>
      </c>
      <c r="B148" s="662" t="s">
        <v>2482</v>
      </c>
      <c r="C148" s="662" t="s">
        <v>3451</v>
      </c>
      <c r="D148" s="662" t="s">
        <v>3452</v>
      </c>
      <c r="E148" s="662" t="s">
        <v>3021</v>
      </c>
      <c r="F148" s="665">
        <v>4</v>
      </c>
      <c r="G148" s="665">
        <v>3393.96</v>
      </c>
      <c r="H148" s="678">
        <v>1</v>
      </c>
      <c r="I148" s="665"/>
      <c r="J148" s="665"/>
      <c r="K148" s="678">
        <v>0</v>
      </c>
      <c r="L148" s="665">
        <v>4</v>
      </c>
      <c r="M148" s="666">
        <v>3393.96</v>
      </c>
    </row>
    <row r="149" spans="1:13" ht="14.4" customHeight="1" x14ac:dyDescent="0.3">
      <c r="A149" s="661" t="s">
        <v>2552</v>
      </c>
      <c r="B149" s="662" t="s">
        <v>2482</v>
      </c>
      <c r="C149" s="662" t="s">
        <v>3080</v>
      </c>
      <c r="D149" s="662" t="s">
        <v>2483</v>
      </c>
      <c r="E149" s="662" t="s">
        <v>3081</v>
      </c>
      <c r="F149" s="665"/>
      <c r="G149" s="665"/>
      <c r="H149" s="678">
        <v>0</v>
      </c>
      <c r="I149" s="665">
        <v>16</v>
      </c>
      <c r="J149" s="665">
        <v>8593.92</v>
      </c>
      <c r="K149" s="678">
        <v>1</v>
      </c>
      <c r="L149" s="665">
        <v>16</v>
      </c>
      <c r="M149" s="666">
        <v>8593.92</v>
      </c>
    </row>
    <row r="150" spans="1:13" ht="14.4" customHeight="1" x14ac:dyDescent="0.3">
      <c r="A150" s="661" t="s">
        <v>2552</v>
      </c>
      <c r="B150" s="662" t="s">
        <v>2482</v>
      </c>
      <c r="C150" s="662" t="s">
        <v>3020</v>
      </c>
      <c r="D150" s="662" t="s">
        <v>2485</v>
      </c>
      <c r="E150" s="662" t="s">
        <v>3021</v>
      </c>
      <c r="F150" s="665"/>
      <c r="G150" s="665"/>
      <c r="H150" s="678">
        <v>0</v>
      </c>
      <c r="I150" s="665">
        <v>94</v>
      </c>
      <c r="J150" s="665">
        <v>79758.060000000012</v>
      </c>
      <c r="K150" s="678">
        <v>1</v>
      </c>
      <c r="L150" s="665">
        <v>94</v>
      </c>
      <c r="M150" s="666">
        <v>79758.060000000012</v>
      </c>
    </row>
    <row r="151" spans="1:13" ht="14.4" customHeight="1" x14ac:dyDescent="0.3">
      <c r="A151" s="661" t="s">
        <v>2552</v>
      </c>
      <c r="B151" s="662" t="s">
        <v>2482</v>
      </c>
      <c r="C151" s="662" t="s">
        <v>3453</v>
      </c>
      <c r="D151" s="662" t="s">
        <v>3454</v>
      </c>
      <c r="E151" s="662" t="s">
        <v>3455</v>
      </c>
      <c r="F151" s="665"/>
      <c r="G151" s="665"/>
      <c r="H151" s="678">
        <v>0</v>
      </c>
      <c r="I151" s="665">
        <v>6</v>
      </c>
      <c r="J151" s="665">
        <v>2868.42</v>
      </c>
      <c r="K151" s="678">
        <v>1</v>
      </c>
      <c r="L151" s="665">
        <v>6</v>
      </c>
      <c r="M151" s="666">
        <v>2868.42</v>
      </c>
    </row>
    <row r="152" spans="1:13" ht="14.4" customHeight="1" x14ac:dyDescent="0.3">
      <c r="A152" s="661" t="s">
        <v>2552</v>
      </c>
      <c r="B152" s="662" t="s">
        <v>3768</v>
      </c>
      <c r="C152" s="662" t="s">
        <v>3054</v>
      </c>
      <c r="D152" s="662" t="s">
        <v>3055</v>
      </c>
      <c r="E152" s="662" t="s">
        <v>1689</v>
      </c>
      <c r="F152" s="665"/>
      <c r="G152" s="665"/>
      <c r="H152" s="678">
        <v>0</v>
      </c>
      <c r="I152" s="665">
        <v>15</v>
      </c>
      <c r="J152" s="665">
        <v>989.84999999999991</v>
      </c>
      <c r="K152" s="678">
        <v>1</v>
      </c>
      <c r="L152" s="665">
        <v>15</v>
      </c>
      <c r="M152" s="666">
        <v>989.84999999999991</v>
      </c>
    </row>
    <row r="153" spans="1:13" ht="14.4" customHeight="1" x14ac:dyDescent="0.3">
      <c r="A153" s="661" t="s">
        <v>2552</v>
      </c>
      <c r="B153" s="662" t="s">
        <v>3768</v>
      </c>
      <c r="C153" s="662" t="s">
        <v>3018</v>
      </c>
      <c r="D153" s="662" t="s">
        <v>2732</v>
      </c>
      <c r="E153" s="662" t="s">
        <v>901</v>
      </c>
      <c r="F153" s="665"/>
      <c r="G153" s="665"/>
      <c r="H153" s="678">
        <v>0</v>
      </c>
      <c r="I153" s="665">
        <v>15</v>
      </c>
      <c r="J153" s="665">
        <v>1980</v>
      </c>
      <c r="K153" s="678">
        <v>1</v>
      </c>
      <c r="L153" s="665">
        <v>15</v>
      </c>
      <c r="M153" s="666">
        <v>1980</v>
      </c>
    </row>
    <row r="154" spans="1:13" ht="14.4" customHeight="1" x14ac:dyDescent="0.3">
      <c r="A154" s="661" t="s">
        <v>2552</v>
      </c>
      <c r="B154" s="662" t="s">
        <v>3768</v>
      </c>
      <c r="C154" s="662" t="s">
        <v>2607</v>
      </c>
      <c r="D154" s="662" t="s">
        <v>2608</v>
      </c>
      <c r="E154" s="662" t="s">
        <v>2609</v>
      </c>
      <c r="F154" s="665">
        <v>3</v>
      </c>
      <c r="G154" s="665">
        <v>369.6</v>
      </c>
      <c r="H154" s="678">
        <v>1</v>
      </c>
      <c r="I154" s="665"/>
      <c r="J154" s="665"/>
      <c r="K154" s="678">
        <v>0</v>
      </c>
      <c r="L154" s="665">
        <v>3</v>
      </c>
      <c r="M154" s="666">
        <v>369.6</v>
      </c>
    </row>
    <row r="155" spans="1:13" ht="14.4" customHeight="1" x14ac:dyDescent="0.3">
      <c r="A155" s="661" t="s">
        <v>2552</v>
      </c>
      <c r="B155" s="662" t="s">
        <v>3763</v>
      </c>
      <c r="C155" s="662" t="s">
        <v>2580</v>
      </c>
      <c r="D155" s="662" t="s">
        <v>2581</v>
      </c>
      <c r="E155" s="662" t="s">
        <v>2582</v>
      </c>
      <c r="F155" s="665"/>
      <c r="G155" s="665"/>
      <c r="H155" s="678">
        <v>0</v>
      </c>
      <c r="I155" s="665">
        <v>6</v>
      </c>
      <c r="J155" s="665">
        <v>414.96</v>
      </c>
      <c r="K155" s="678">
        <v>1</v>
      </c>
      <c r="L155" s="665">
        <v>6</v>
      </c>
      <c r="M155" s="666">
        <v>414.96</v>
      </c>
    </row>
    <row r="156" spans="1:13" ht="14.4" customHeight="1" x14ac:dyDescent="0.3">
      <c r="A156" s="661" t="s">
        <v>2552</v>
      </c>
      <c r="B156" s="662" t="s">
        <v>2372</v>
      </c>
      <c r="C156" s="662" t="s">
        <v>2767</v>
      </c>
      <c r="D156" s="662" t="s">
        <v>1629</v>
      </c>
      <c r="E156" s="662" t="s">
        <v>2768</v>
      </c>
      <c r="F156" s="665"/>
      <c r="G156" s="665"/>
      <c r="H156" s="678">
        <v>0</v>
      </c>
      <c r="I156" s="665">
        <v>3</v>
      </c>
      <c r="J156" s="665">
        <v>401.82</v>
      </c>
      <c r="K156" s="678">
        <v>1</v>
      </c>
      <c r="L156" s="665">
        <v>3</v>
      </c>
      <c r="M156" s="666">
        <v>401.82</v>
      </c>
    </row>
    <row r="157" spans="1:13" ht="14.4" customHeight="1" x14ac:dyDescent="0.3">
      <c r="A157" s="661" t="s">
        <v>2553</v>
      </c>
      <c r="B157" s="662" t="s">
        <v>2400</v>
      </c>
      <c r="C157" s="662" t="s">
        <v>2718</v>
      </c>
      <c r="D157" s="662" t="s">
        <v>2719</v>
      </c>
      <c r="E157" s="662" t="s">
        <v>901</v>
      </c>
      <c r="F157" s="665"/>
      <c r="G157" s="665"/>
      <c r="H157" s="678">
        <v>0</v>
      </c>
      <c r="I157" s="665">
        <v>1</v>
      </c>
      <c r="J157" s="665">
        <v>181.13</v>
      </c>
      <c r="K157" s="678">
        <v>1</v>
      </c>
      <c r="L157" s="665">
        <v>1</v>
      </c>
      <c r="M157" s="666">
        <v>181.13</v>
      </c>
    </row>
    <row r="158" spans="1:13" ht="14.4" customHeight="1" x14ac:dyDescent="0.3">
      <c r="A158" s="661" t="s">
        <v>2553</v>
      </c>
      <c r="B158" s="662" t="s">
        <v>2368</v>
      </c>
      <c r="C158" s="662" t="s">
        <v>2725</v>
      </c>
      <c r="D158" s="662" t="s">
        <v>2726</v>
      </c>
      <c r="E158" s="662" t="s">
        <v>793</v>
      </c>
      <c r="F158" s="665"/>
      <c r="G158" s="665"/>
      <c r="H158" s="678">
        <v>0</v>
      </c>
      <c r="I158" s="665">
        <v>3</v>
      </c>
      <c r="J158" s="665">
        <v>563.76</v>
      </c>
      <c r="K158" s="678">
        <v>1</v>
      </c>
      <c r="L158" s="665">
        <v>3</v>
      </c>
      <c r="M158" s="666">
        <v>563.76</v>
      </c>
    </row>
    <row r="159" spans="1:13" ht="14.4" customHeight="1" x14ac:dyDescent="0.3">
      <c r="A159" s="661" t="s">
        <v>2554</v>
      </c>
      <c r="B159" s="662" t="s">
        <v>3780</v>
      </c>
      <c r="C159" s="662" t="s">
        <v>2746</v>
      </c>
      <c r="D159" s="662" t="s">
        <v>2747</v>
      </c>
      <c r="E159" s="662" t="s">
        <v>2748</v>
      </c>
      <c r="F159" s="665"/>
      <c r="G159" s="665"/>
      <c r="H159" s="678"/>
      <c r="I159" s="665">
        <v>1</v>
      </c>
      <c r="J159" s="665">
        <v>0</v>
      </c>
      <c r="K159" s="678"/>
      <c r="L159" s="665">
        <v>1</v>
      </c>
      <c r="M159" s="666">
        <v>0</v>
      </c>
    </row>
    <row r="160" spans="1:13" ht="14.4" customHeight="1" x14ac:dyDescent="0.3">
      <c r="A160" s="661" t="s">
        <v>2554</v>
      </c>
      <c r="B160" s="662" t="s">
        <v>3772</v>
      </c>
      <c r="C160" s="662" t="s">
        <v>2728</v>
      </c>
      <c r="D160" s="662" t="s">
        <v>2729</v>
      </c>
      <c r="E160" s="662" t="s">
        <v>2730</v>
      </c>
      <c r="F160" s="665"/>
      <c r="G160" s="665"/>
      <c r="H160" s="678">
        <v>0</v>
      </c>
      <c r="I160" s="665">
        <v>2</v>
      </c>
      <c r="J160" s="665">
        <v>141.08000000000001</v>
      </c>
      <c r="K160" s="678">
        <v>1</v>
      </c>
      <c r="L160" s="665">
        <v>2</v>
      </c>
      <c r="M160" s="666">
        <v>141.08000000000001</v>
      </c>
    </row>
    <row r="161" spans="1:13" ht="14.4" customHeight="1" x14ac:dyDescent="0.3">
      <c r="A161" s="661" t="s">
        <v>2554</v>
      </c>
      <c r="B161" s="662" t="s">
        <v>3765</v>
      </c>
      <c r="C161" s="662" t="s">
        <v>2758</v>
      </c>
      <c r="D161" s="662" t="s">
        <v>727</v>
      </c>
      <c r="E161" s="662" t="s">
        <v>2759</v>
      </c>
      <c r="F161" s="665"/>
      <c r="G161" s="665"/>
      <c r="H161" s="678"/>
      <c r="I161" s="665">
        <v>1</v>
      </c>
      <c r="J161" s="665">
        <v>0</v>
      </c>
      <c r="K161" s="678"/>
      <c r="L161" s="665">
        <v>1</v>
      </c>
      <c r="M161" s="666">
        <v>0</v>
      </c>
    </row>
    <row r="162" spans="1:13" ht="14.4" customHeight="1" x14ac:dyDescent="0.3">
      <c r="A162" s="661" t="s">
        <v>2554</v>
      </c>
      <c r="B162" s="662" t="s">
        <v>3768</v>
      </c>
      <c r="C162" s="662" t="s">
        <v>2731</v>
      </c>
      <c r="D162" s="662" t="s">
        <v>2732</v>
      </c>
      <c r="E162" s="662" t="s">
        <v>2733</v>
      </c>
      <c r="F162" s="665"/>
      <c r="G162" s="665"/>
      <c r="H162" s="678">
        <v>0</v>
      </c>
      <c r="I162" s="665">
        <v>1</v>
      </c>
      <c r="J162" s="665">
        <v>264</v>
      </c>
      <c r="K162" s="678">
        <v>1</v>
      </c>
      <c r="L162" s="665">
        <v>1</v>
      </c>
      <c r="M162" s="666">
        <v>264</v>
      </c>
    </row>
    <row r="163" spans="1:13" ht="14.4" customHeight="1" x14ac:dyDescent="0.3">
      <c r="A163" s="661" t="s">
        <v>2554</v>
      </c>
      <c r="B163" s="662" t="s">
        <v>2498</v>
      </c>
      <c r="C163" s="662" t="s">
        <v>2220</v>
      </c>
      <c r="D163" s="662" t="s">
        <v>2221</v>
      </c>
      <c r="E163" s="662" t="s">
        <v>2520</v>
      </c>
      <c r="F163" s="665"/>
      <c r="G163" s="665"/>
      <c r="H163" s="678">
        <v>0</v>
      </c>
      <c r="I163" s="665">
        <v>2</v>
      </c>
      <c r="J163" s="665">
        <v>127.5</v>
      </c>
      <c r="K163" s="678">
        <v>1</v>
      </c>
      <c r="L163" s="665">
        <v>2</v>
      </c>
      <c r="M163" s="666">
        <v>127.5</v>
      </c>
    </row>
    <row r="164" spans="1:13" ht="14.4" customHeight="1" x14ac:dyDescent="0.3">
      <c r="A164" s="661" t="s">
        <v>2554</v>
      </c>
      <c r="B164" s="662" t="s">
        <v>2372</v>
      </c>
      <c r="C164" s="662" t="s">
        <v>2767</v>
      </c>
      <c r="D164" s="662" t="s">
        <v>1629</v>
      </c>
      <c r="E164" s="662" t="s">
        <v>2768</v>
      </c>
      <c r="F164" s="665"/>
      <c r="G164" s="665"/>
      <c r="H164" s="678">
        <v>0</v>
      </c>
      <c r="I164" s="665">
        <v>2</v>
      </c>
      <c r="J164" s="665">
        <v>267.88</v>
      </c>
      <c r="K164" s="678">
        <v>1</v>
      </c>
      <c r="L164" s="665">
        <v>2</v>
      </c>
      <c r="M164" s="666">
        <v>267.88</v>
      </c>
    </row>
    <row r="165" spans="1:13" ht="14.4" customHeight="1" x14ac:dyDescent="0.3">
      <c r="A165" s="661" t="s">
        <v>2555</v>
      </c>
      <c r="B165" s="662" t="s">
        <v>2390</v>
      </c>
      <c r="C165" s="662" t="s">
        <v>2779</v>
      </c>
      <c r="D165" s="662" t="s">
        <v>2780</v>
      </c>
      <c r="E165" s="662" t="s">
        <v>946</v>
      </c>
      <c r="F165" s="665">
        <v>2</v>
      </c>
      <c r="G165" s="665">
        <v>193.06</v>
      </c>
      <c r="H165" s="678">
        <v>1</v>
      </c>
      <c r="I165" s="665"/>
      <c r="J165" s="665"/>
      <c r="K165" s="678">
        <v>0</v>
      </c>
      <c r="L165" s="665">
        <v>2</v>
      </c>
      <c r="M165" s="666">
        <v>193.06</v>
      </c>
    </row>
    <row r="166" spans="1:13" ht="14.4" customHeight="1" x14ac:dyDescent="0.3">
      <c r="A166" s="661" t="s">
        <v>2555</v>
      </c>
      <c r="B166" s="662" t="s">
        <v>3770</v>
      </c>
      <c r="C166" s="662" t="s">
        <v>2773</v>
      </c>
      <c r="D166" s="662" t="s">
        <v>2598</v>
      </c>
      <c r="E166" s="662" t="s">
        <v>954</v>
      </c>
      <c r="F166" s="665"/>
      <c r="G166" s="665"/>
      <c r="H166" s="678">
        <v>0</v>
      </c>
      <c r="I166" s="665">
        <v>1</v>
      </c>
      <c r="J166" s="665">
        <v>32.200000000000003</v>
      </c>
      <c r="K166" s="678">
        <v>1</v>
      </c>
      <c r="L166" s="665">
        <v>1</v>
      </c>
      <c r="M166" s="666">
        <v>32.200000000000003</v>
      </c>
    </row>
    <row r="167" spans="1:13" ht="14.4" customHeight="1" x14ac:dyDescent="0.3">
      <c r="A167" s="661" t="s">
        <v>2555</v>
      </c>
      <c r="B167" s="662" t="s">
        <v>3765</v>
      </c>
      <c r="C167" s="662" t="s">
        <v>2625</v>
      </c>
      <c r="D167" s="662" t="s">
        <v>727</v>
      </c>
      <c r="E167" s="662" t="s">
        <v>2626</v>
      </c>
      <c r="F167" s="665"/>
      <c r="G167" s="665"/>
      <c r="H167" s="678">
        <v>0</v>
      </c>
      <c r="I167" s="665">
        <v>1</v>
      </c>
      <c r="J167" s="665">
        <v>36.54</v>
      </c>
      <c r="K167" s="678">
        <v>1</v>
      </c>
      <c r="L167" s="665">
        <v>1</v>
      </c>
      <c r="M167" s="666">
        <v>36.54</v>
      </c>
    </row>
    <row r="168" spans="1:13" ht="14.4" customHeight="1" x14ac:dyDescent="0.3">
      <c r="A168" s="661" t="s">
        <v>2555</v>
      </c>
      <c r="B168" s="662" t="s">
        <v>2372</v>
      </c>
      <c r="C168" s="662" t="s">
        <v>1628</v>
      </c>
      <c r="D168" s="662" t="s">
        <v>1629</v>
      </c>
      <c r="E168" s="662" t="s">
        <v>1630</v>
      </c>
      <c r="F168" s="665"/>
      <c r="G168" s="665"/>
      <c r="H168" s="678">
        <v>0</v>
      </c>
      <c r="I168" s="665">
        <v>2</v>
      </c>
      <c r="J168" s="665">
        <v>107.14</v>
      </c>
      <c r="K168" s="678">
        <v>1</v>
      </c>
      <c r="L168" s="665">
        <v>2</v>
      </c>
      <c r="M168" s="666">
        <v>107.14</v>
      </c>
    </row>
    <row r="169" spans="1:13" ht="14.4" customHeight="1" x14ac:dyDescent="0.3">
      <c r="A169" s="661" t="s">
        <v>2556</v>
      </c>
      <c r="B169" s="662" t="s">
        <v>2381</v>
      </c>
      <c r="C169" s="662" t="s">
        <v>1750</v>
      </c>
      <c r="D169" s="662" t="s">
        <v>1751</v>
      </c>
      <c r="E169" s="662" t="s">
        <v>1752</v>
      </c>
      <c r="F169" s="665"/>
      <c r="G169" s="665"/>
      <c r="H169" s="678">
        <v>0</v>
      </c>
      <c r="I169" s="665">
        <v>1</v>
      </c>
      <c r="J169" s="665">
        <v>93.43</v>
      </c>
      <c r="K169" s="678">
        <v>1</v>
      </c>
      <c r="L169" s="665">
        <v>1</v>
      </c>
      <c r="M169" s="666">
        <v>93.43</v>
      </c>
    </row>
    <row r="170" spans="1:13" ht="14.4" customHeight="1" x14ac:dyDescent="0.3">
      <c r="A170" s="661" t="s">
        <v>2556</v>
      </c>
      <c r="B170" s="662" t="s">
        <v>2392</v>
      </c>
      <c r="C170" s="662" t="s">
        <v>1644</v>
      </c>
      <c r="D170" s="662" t="s">
        <v>2393</v>
      </c>
      <c r="E170" s="662" t="s">
        <v>954</v>
      </c>
      <c r="F170" s="665"/>
      <c r="G170" s="665"/>
      <c r="H170" s="678">
        <v>0</v>
      </c>
      <c r="I170" s="665">
        <v>1</v>
      </c>
      <c r="J170" s="665">
        <v>97.26</v>
      </c>
      <c r="K170" s="678">
        <v>1</v>
      </c>
      <c r="L170" s="665">
        <v>1</v>
      </c>
      <c r="M170" s="666">
        <v>97.26</v>
      </c>
    </row>
    <row r="171" spans="1:13" ht="14.4" customHeight="1" x14ac:dyDescent="0.3">
      <c r="A171" s="661" t="s">
        <v>2556</v>
      </c>
      <c r="B171" s="662" t="s">
        <v>3772</v>
      </c>
      <c r="C171" s="662" t="s">
        <v>3519</v>
      </c>
      <c r="D171" s="662" t="s">
        <v>2824</v>
      </c>
      <c r="E171" s="662" t="s">
        <v>2730</v>
      </c>
      <c r="F171" s="665">
        <v>1</v>
      </c>
      <c r="G171" s="665">
        <v>70.540000000000006</v>
      </c>
      <c r="H171" s="678">
        <v>1</v>
      </c>
      <c r="I171" s="665"/>
      <c r="J171" s="665"/>
      <c r="K171" s="678">
        <v>0</v>
      </c>
      <c r="L171" s="665">
        <v>1</v>
      </c>
      <c r="M171" s="666">
        <v>70.540000000000006</v>
      </c>
    </row>
    <row r="172" spans="1:13" ht="14.4" customHeight="1" x14ac:dyDescent="0.3">
      <c r="A172" s="661" t="s">
        <v>2556</v>
      </c>
      <c r="B172" s="662" t="s">
        <v>3764</v>
      </c>
      <c r="C172" s="662" t="s">
        <v>3593</v>
      </c>
      <c r="D172" s="662" t="s">
        <v>3350</v>
      </c>
      <c r="E172" s="662" t="s">
        <v>3594</v>
      </c>
      <c r="F172" s="665"/>
      <c r="G172" s="665"/>
      <c r="H172" s="678">
        <v>0</v>
      </c>
      <c r="I172" s="665">
        <v>3</v>
      </c>
      <c r="J172" s="665">
        <v>219.20999999999998</v>
      </c>
      <c r="K172" s="678">
        <v>1</v>
      </c>
      <c r="L172" s="665">
        <v>3</v>
      </c>
      <c r="M172" s="666">
        <v>219.20999999999998</v>
      </c>
    </row>
    <row r="173" spans="1:13" ht="14.4" customHeight="1" x14ac:dyDescent="0.3">
      <c r="A173" s="661" t="s">
        <v>2556</v>
      </c>
      <c r="B173" s="662" t="s">
        <v>3765</v>
      </c>
      <c r="C173" s="662" t="s">
        <v>2625</v>
      </c>
      <c r="D173" s="662" t="s">
        <v>727</v>
      </c>
      <c r="E173" s="662" t="s">
        <v>2626</v>
      </c>
      <c r="F173" s="665"/>
      <c r="G173" s="665"/>
      <c r="H173" s="678">
        <v>0</v>
      </c>
      <c r="I173" s="665">
        <v>6</v>
      </c>
      <c r="J173" s="665">
        <v>219.24</v>
      </c>
      <c r="K173" s="678">
        <v>1</v>
      </c>
      <c r="L173" s="665">
        <v>6</v>
      </c>
      <c r="M173" s="666">
        <v>219.24</v>
      </c>
    </row>
    <row r="174" spans="1:13" ht="14.4" customHeight="1" x14ac:dyDescent="0.3">
      <c r="A174" s="661" t="s">
        <v>2556</v>
      </c>
      <c r="B174" s="662" t="s">
        <v>3766</v>
      </c>
      <c r="C174" s="662" t="s">
        <v>3198</v>
      </c>
      <c r="D174" s="662" t="s">
        <v>3199</v>
      </c>
      <c r="E174" s="662" t="s">
        <v>3200</v>
      </c>
      <c r="F174" s="665">
        <v>6</v>
      </c>
      <c r="G174" s="665">
        <v>5816.88</v>
      </c>
      <c r="H174" s="678">
        <v>1</v>
      </c>
      <c r="I174" s="665"/>
      <c r="J174" s="665"/>
      <c r="K174" s="678">
        <v>0</v>
      </c>
      <c r="L174" s="665">
        <v>6</v>
      </c>
      <c r="M174" s="666">
        <v>5816.88</v>
      </c>
    </row>
    <row r="175" spans="1:13" ht="14.4" customHeight="1" x14ac:dyDescent="0.3">
      <c r="A175" s="661" t="s">
        <v>2556</v>
      </c>
      <c r="B175" s="662" t="s">
        <v>3766</v>
      </c>
      <c r="C175" s="662" t="s">
        <v>3052</v>
      </c>
      <c r="D175" s="662" t="s">
        <v>3053</v>
      </c>
      <c r="E175" s="662" t="s">
        <v>3014</v>
      </c>
      <c r="F175" s="665"/>
      <c r="G175" s="665"/>
      <c r="H175" s="678">
        <v>0</v>
      </c>
      <c r="I175" s="665">
        <v>45</v>
      </c>
      <c r="J175" s="665">
        <v>33931.799999999996</v>
      </c>
      <c r="K175" s="678">
        <v>1</v>
      </c>
      <c r="L175" s="665">
        <v>45</v>
      </c>
      <c r="M175" s="666">
        <v>33931.799999999996</v>
      </c>
    </row>
    <row r="176" spans="1:13" ht="14.4" customHeight="1" x14ac:dyDescent="0.3">
      <c r="A176" s="661" t="s">
        <v>2556</v>
      </c>
      <c r="B176" s="662" t="s">
        <v>3766</v>
      </c>
      <c r="C176" s="662" t="s">
        <v>3201</v>
      </c>
      <c r="D176" s="662" t="s">
        <v>3202</v>
      </c>
      <c r="E176" s="662" t="s">
        <v>3014</v>
      </c>
      <c r="F176" s="665"/>
      <c r="G176" s="665"/>
      <c r="H176" s="678">
        <v>0</v>
      </c>
      <c r="I176" s="665">
        <v>36</v>
      </c>
      <c r="J176" s="665">
        <v>40718.159999999996</v>
      </c>
      <c r="K176" s="678">
        <v>1</v>
      </c>
      <c r="L176" s="665">
        <v>36</v>
      </c>
      <c r="M176" s="666">
        <v>40718.159999999996</v>
      </c>
    </row>
    <row r="177" spans="1:13" ht="14.4" customHeight="1" x14ac:dyDescent="0.3">
      <c r="A177" s="661" t="s">
        <v>2556</v>
      </c>
      <c r="B177" s="662" t="s">
        <v>3766</v>
      </c>
      <c r="C177" s="662" t="s">
        <v>3012</v>
      </c>
      <c r="D177" s="662" t="s">
        <v>3013</v>
      </c>
      <c r="E177" s="662" t="s">
        <v>3014</v>
      </c>
      <c r="F177" s="665"/>
      <c r="G177" s="665"/>
      <c r="H177" s="678">
        <v>0</v>
      </c>
      <c r="I177" s="665">
        <v>24</v>
      </c>
      <c r="J177" s="665">
        <v>36193.919999999998</v>
      </c>
      <c r="K177" s="678">
        <v>1</v>
      </c>
      <c r="L177" s="665">
        <v>24</v>
      </c>
      <c r="M177" s="666">
        <v>36193.919999999998</v>
      </c>
    </row>
    <row r="178" spans="1:13" ht="14.4" customHeight="1" x14ac:dyDescent="0.3">
      <c r="A178" s="661" t="s">
        <v>2556</v>
      </c>
      <c r="B178" s="662" t="s">
        <v>3766</v>
      </c>
      <c r="C178" s="662" t="s">
        <v>3280</v>
      </c>
      <c r="D178" s="662" t="s">
        <v>3281</v>
      </c>
      <c r="E178" s="662" t="s">
        <v>3282</v>
      </c>
      <c r="F178" s="665">
        <v>16</v>
      </c>
      <c r="G178" s="665">
        <v>20682.400000000001</v>
      </c>
      <c r="H178" s="678">
        <v>1</v>
      </c>
      <c r="I178" s="665"/>
      <c r="J178" s="665"/>
      <c r="K178" s="678">
        <v>0</v>
      </c>
      <c r="L178" s="665">
        <v>16</v>
      </c>
      <c r="M178" s="666">
        <v>20682.400000000001</v>
      </c>
    </row>
    <row r="179" spans="1:13" ht="14.4" customHeight="1" x14ac:dyDescent="0.3">
      <c r="A179" s="661" t="s">
        <v>2556</v>
      </c>
      <c r="B179" s="662" t="s">
        <v>3766</v>
      </c>
      <c r="C179" s="662" t="s">
        <v>3015</v>
      </c>
      <c r="D179" s="662" t="s">
        <v>3016</v>
      </c>
      <c r="E179" s="662" t="s">
        <v>3017</v>
      </c>
      <c r="F179" s="665">
        <v>16</v>
      </c>
      <c r="G179" s="665">
        <v>10341.119999999999</v>
      </c>
      <c r="H179" s="678">
        <v>1</v>
      </c>
      <c r="I179" s="665"/>
      <c r="J179" s="665"/>
      <c r="K179" s="678">
        <v>0</v>
      </c>
      <c r="L179" s="665">
        <v>16</v>
      </c>
      <c r="M179" s="666">
        <v>10341.119999999999</v>
      </c>
    </row>
    <row r="180" spans="1:13" ht="14.4" customHeight="1" x14ac:dyDescent="0.3">
      <c r="A180" s="661" t="s">
        <v>2556</v>
      </c>
      <c r="B180" s="662" t="s">
        <v>2368</v>
      </c>
      <c r="C180" s="662" t="s">
        <v>3631</v>
      </c>
      <c r="D180" s="662" t="s">
        <v>3632</v>
      </c>
      <c r="E180" s="662" t="s">
        <v>3633</v>
      </c>
      <c r="F180" s="665">
        <v>3</v>
      </c>
      <c r="G180" s="665">
        <v>328.62</v>
      </c>
      <c r="H180" s="678">
        <v>1</v>
      </c>
      <c r="I180" s="665"/>
      <c r="J180" s="665"/>
      <c r="K180" s="678">
        <v>0</v>
      </c>
      <c r="L180" s="665">
        <v>3</v>
      </c>
      <c r="M180" s="666">
        <v>328.62</v>
      </c>
    </row>
    <row r="181" spans="1:13" ht="14.4" customHeight="1" x14ac:dyDescent="0.3">
      <c r="A181" s="661" t="s">
        <v>2556</v>
      </c>
      <c r="B181" s="662" t="s">
        <v>2368</v>
      </c>
      <c r="C181" s="662" t="s">
        <v>3500</v>
      </c>
      <c r="D181" s="662" t="s">
        <v>3501</v>
      </c>
      <c r="E181" s="662" t="s">
        <v>3394</v>
      </c>
      <c r="F181" s="665">
        <v>1</v>
      </c>
      <c r="G181" s="665">
        <v>187.92</v>
      </c>
      <c r="H181" s="678">
        <v>1</v>
      </c>
      <c r="I181" s="665"/>
      <c r="J181" s="665"/>
      <c r="K181" s="678">
        <v>0</v>
      </c>
      <c r="L181" s="665">
        <v>1</v>
      </c>
      <c r="M181" s="666">
        <v>187.92</v>
      </c>
    </row>
    <row r="182" spans="1:13" ht="14.4" customHeight="1" x14ac:dyDescent="0.3">
      <c r="A182" s="661" t="s">
        <v>2556</v>
      </c>
      <c r="B182" s="662" t="s">
        <v>2368</v>
      </c>
      <c r="C182" s="662" t="s">
        <v>3634</v>
      </c>
      <c r="D182" s="662" t="s">
        <v>3635</v>
      </c>
      <c r="E182" s="662" t="s">
        <v>793</v>
      </c>
      <c r="F182" s="665">
        <v>3</v>
      </c>
      <c r="G182" s="665">
        <v>563.76</v>
      </c>
      <c r="H182" s="678">
        <v>1</v>
      </c>
      <c r="I182" s="665"/>
      <c r="J182" s="665"/>
      <c r="K182" s="678">
        <v>0</v>
      </c>
      <c r="L182" s="665">
        <v>3</v>
      </c>
      <c r="M182" s="666">
        <v>563.76</v>
      </c>
    </row>
    <row r="183" spans="1:13" ht="14.4" customHeight="1" x14ac:dyDescent="0.3">
      <c r="A183" s="661" t="s">
        <v>2556</v>
      </c>
      <c r="B183" s="662" t="s">
        <v>2368</v>
      </c>
      <c r="C183" s="662" t="s">
        <v>3636</v>
      </c>
      <c r="D183" s="662" t="s">
        <v>3403</v>
      </c>
      <c r="E183" s="662" t="s">
        <v>2623</v>
      </c>
      <c r="F183" s="665"/>
      <c r="G183" s="665"/>
      <c r="H183" s="678">
        <v>0</v>
      </c>
      <c r="I183" s="665">
        <v>3</v>
      </c>
      <c r="J183" s="665">
        <v>93.960000000000008</v>
      </c>
      <c r="K183" s="678">
        <v>1</v>
      </c>
      <c r="L183" s="665">
        <v>3</v>
      </c>
      <c r="M183" s="666">
        <v>93.960000000000008</v>
      </c>
    </row>
    <row r="184" spans="1:13" ht="14.4" customHeight="1" x14ac:dyDescent="0.3">
      <c r="A184" s="661" t="s">
        <v>2556</v>
      </c>
      <c r="B184" s="662" t="s">
        <v>2368</v>
      </c>
      <c r="C184" s="662" t="s">
        <v>2941</v>
      </c>
      <c r="D184" s="662" t="s">
        <v>2942</v>
      </c>
      <c r="E184" s="662" t="s">
        <v>2943</v>
      </c>
      <c r="F184" s="665"/>
      <c r="G184" s="665"/>
      <c r="H184" s="678">
        <v>0</v>
      </c>
      <c r="I184" s="665">
        <v>15</v>
      </c>
      <c r="J184" s="665">
        <v>2114.25</v>
      </c>
      <c r="K184" s="678">
        <v>1</v>
      </c>
      <c r="L184" s="665">
        <v>15</v>
      </c>
      <c r="M184" s="666">
        <v>2114.25</v>
      </c>
    </row>
    <row r="185" spans="1:13" ht="14.4" customHeight="1" x14ac:dyDescent="0.3">
      <c r="A185" s="661" t="s">
        <v>2556</v>
      </c>
      <c r="B185" s="662" t="s">
        <v>2368</v>
      </c>
      <c r="C185" s="662" t="s">
        <v>2725</v>
      </c>
      <c r="D185" s="662" t="s">
        <v>2726</v>
      </c>
      <c r="E185" s="662" t="s">
        <v>793</v>
      </c>
      <c r="F185" s="665"/>
      <c r="G185" s="665"/>
      <c r="H185" s="678">
        <v>0</v>
      </c>
      <c r="I185" s="665">
        <v>38</v>
      </c>
      <c r="J185" s="665">
        <v>7140.96</v>
      </c>
      <c r="K185" s="678">
        <v>1</v>
      </c>
      <c r="L185" s="665">
        <v>38</v>
      </c>
      <c r="M185" s="666">
        <v>7140.96</v>
      </c>
    </row>
    <row r="186" spans="1:13" ht="14.4" customHeight="1" x14ac:dyDescent="0.3">
      <c r="A186" s="661" t="s">
        <v>2556</v>
      </c>
      <c r="B186" s="662" t="s">
        <v>2368</v>
      </c>
      <c r="C186" s="662" t="s">
        <v>3405</v>
      </c>
      <c r="D186" s="662" t="s">
        <v>3257</v>
      </c>
      <c r="E186" s="662" t="s">
        <v>2946</v>
      </c>
      <c r="F186" s="665">
        <v>12</v>
      </c>
      <c r="G186" s="665">
        <v>0</v>
      </c>
      <c r="H186" s="678"/>
      <c r="I186" s="665"/>
      <c r="J186" s="665"/>
      <c r="K186" s="678"/>
      <c r="L186" s="665">
        <v>12</v>
      </c>
      <c r="M186" s="666">
        <v>0</v>
      </c>
    </row>
    <row r="187" spans="1:13" ht="14.4" customHeight="1" x14ac:dyDescent="0.3">
      <c r="A187" s="661" t="s">
        <v>2556</v>
      </c>
      <c r="B187" s="662" t="s">
        <v>2368</v>
      </c>
      <c r="C187" s="662" t="s">
        <v>3256</v>
      </c>
      <c r="D187" s="662" t="s">
        <v>3257</v>
      </c>
      <c r="E187" s="662" t="s">
        <v>3184</v>
      </c>
      <c r="F187" s="665">
        <v>4</v>
      </c>
      <c r="G187" s="665">
        <v>626.44000000000005</v>
      </c>
      <c r="H187" s="678">
        <v>1</v>
      </c>
      <c r="I187" s="665"/>
      <c r="J187" s="665"/>
      <c r="K187" s="678">
        <v>0</v>
      </c>
      <c r="L187" s="665">
        <v>4</v>
      </c>
      <c r="M187" s="666">
        <v>626.44000000000005</v>
      </c>
    </row>
    <row r="188" spans="1:13" ht="14.4" customHeight="1" x14ac:dyDescent="0.3">
      <c r="A188" s="661" t="s">
        <v>2556</v>
      </c>
      <c r="B188" s="662" t="s">
        <v>2368</v>
      </c>
      <c r="C188" s="662" t="s">
        <v>2944</v>
      </c>
      <c r="D188" s="662" t="s">
        <v>2945</v>
      </c>
      <c r="E188" s="662" t="s">
        <v>2946</v>
      </c>
      <c r="F188" s="665"/>
      <c r="G188" s="665"/>
      <c r="H188" s="678">
        <v>0</v>
      </c>
      <c r="I188" s="665">
        <v>8</v>
      </c>
      <c r="J188" s="665">
        <v>751.68</v>
      </c>
      <c r="K188" s="678">
        <v>1</v>
      </c>
      <c r="L188" s="665">
        <v>8</v>
      </c>
      <c r="M188" s="666">
        <v>751.68</v>
      </c>
    </row>
    <row r="189" spans="1:13" ht="14.4" customHeight="1" x14ac:dyDescent="0.3">
      <c r="A189" s="661" t="s">
        <v>2556</v>
      </c>
      <c r="B189" s="662" t="s">
        <v>2368</v>
      </c>
      <c r="C189" s="662" t="s">
        <v>3183</v>
      </c>
      <c r="D189" s="662" t="s">
        <v>2945</v>
      </c>
      <c r="E189" s="662" t="s">
        <v>3184</v>
      </c>
      <c r="F189" s="665"/>
      <c r="G189" s="665"/>
      <c r="H189" s="678">
        <v>0</v>
      </c>
      <c r="I189" s="665">
        <v>2</v>
      </c>
      <c r="J189" s="665">
        <v>313.22000000000003</v>
      </c>
      <c r="K189" s="678">
        <v>1</v>
      </c>
      <c r="L189" s="665">
        <v>2</v>
      </c>
      <c r="M189" s="666">
        <v>313.22000000000003</v>
      </c>
    </row>
    <row r="190" spans="1:13" ht="14.4" customHeight="1" x14ac:dyDescent="0.3">
      <c r="A190" s="661" t="s">
        <v>2556</v>
      </c>
      <c r="B190" s="662" t="s">
        <v>2368</v>
      </c>
      <c r="C190" s="662" t="s">
        <v>3402</v>
      </c>
      <c r="D190" s="662" t="s">
        <v>3403</v>
      </c>
      <c r="E190" s="662" t="s">
        <v>3404</v>
      </c>
      <c r="F190" s="665"/>
      <c r="G190" s="665"/>
      <c r="H190" s="678">
        <v>0</v>
      </c>
      <c r="I190" s="665">
        <v>4</v>
      </c>
      <c r="J190" s="665">
        <v>1202.72</v>
      </c>
      <c r="K190" s="678">
        <v>1</v>
      </c>
      <c r="L190" s="665">
        <v>4</v>
      </c>
      <c r="M190" s="666">
        <v>1202.72</v>
      </c>
    </row>
    <row r="191" spans="1:13" ht="14.4" customHeight="1" x14ac:dyDescent="0.3">
      <c r="A191" s="661" t="s">
        <v>2556</v>
      </c>
      <c r="B191" s="662" t="s">
        <v>3767</v>
      </c>
      <c r="C191" s="662" t="s">
        <v>3616</v>
      </c>
      <c r="D191" s="662" t="s">
        <v>3171</v>
      </c>
      <c r="E191" s="662" t="s">
        <v>3617</v>
      </c>
      <c r="F191" s="665">
        <v>11</v>
      </c>
      <c r="G191" s="665">
        <v>1328.47</v>
      </c>
      <c r="H191" s="678">
        <v>1</v>
      </c>
      <c r="I191" s="665"/>
      <c r="J191" s="665"/>
      <c r="K191" s="678">
        <v>0</v>
      </c>
      <c r="L191" s="665">
        <v>11</v>
      </c>
      <c r="M191" s="666">
        <v>1328.47</v>
      </c>
    </row>
    <row r="192" spans="1:13" ht="14.4" customHeight="1" x14ac:dyDescent="0.3">
      <c r="A192" s="661" t="s">
        <v>2556</v>
      </c>
      <c r="B192" s="662" t="s">
        <v>2482</v>
      </c>
      <c r="C192" s="662" t="s">
        <v>3321</v>
      </c>
      <c r="D192" s="662" t="s">
        <v>3322</v>
      </c>
      <c r="E192" s="662" t="s">
        <v>3021</v>
      </c>
      <c r="F192" s="665">
        <v>11</v>
      </c>
      <c r="G192" s="665">
        <v>9333.39</v>
      </c>
      <c r="H192" s="678">
        <v>1</v>
      </c>
      <c r="I192" s="665"/>
      <c r="J192" s="665"/>
      <c r="K192" s="678">
        <v>0</v>
      </c>
      <c r="L192" s="665">
        <v>11</v>
      </c>
      <c r="M192" s="666">
        <v>9333.39</v>
      </c>
    </row>
    <row r="193" spans="1:13" ht="14.4" customHeight="1" x14ac:dyDescent="0.3">
      <c r="A193" s="661" t="s">
        <v>2556</v>
      </c>
      <c r="B193" s="662" t="s">
        <v>2482</v>
      </c>
      <c r="C193" s="662" t="s">
        <v>3449</v>
      </c>
      <c r="D193" s="662" t="s">
        <v>3450</v>
      </c>
      <c r="E193" s="662" t="s">
        <v>3021</v>
      </c>
      <c r="F193" s="665">
        <v>3</v>
      </c>
      <c r="G193" s="665">
        <v>2545.4700000000003</v>
      </c>
      <c r="H193" s="678">
        <v>1</v>
      </c>
      <c r="I193" s="665"/>
      <c r="J193" s="665"/>
      <c r="K193" s="678">
        <v>0</v>
      </c>
      <c r="L193" s="665">
        <v>3</v>
      </c>
      <c r="M193" s="666">
        <v>2545.4700000000003</v>
      </c>
    </row>
    <row r="194" spans="1:13" ht="14.4" customHeight="1" x14ac:dyDescent="0.3">
      <c r="A194" s="661" t="s">
        <v>2556</v>
      </c>
      <c r="B194" s="662" t="s">
        <v>2482</v>
      </c>
      <c r="C194" s="662" t="s">
        <v>3080</v>
      </c>
      <c r="D194" s="662" t="s">
        <v>2483</v>
      </c>
      <c r="E194" s="662" t="s">
        <v>3081</v>
      </c>
      <c r="F194" s="665"/>
      <c r="G194" s="665"/>
      <c r="H194" s="678">
        <v>0</v>
      </c>
      <c r="I194" s="665">
        <v>11</v>
      </c>
      <c r="J194" s="665">
        <v>5908.3200000000006</v>
      </c>
      <c r="K194" s="678">
        <v>1</v>
      </c>
      <c r="L194" s="665">
        <v>11</v>
      </c>
      <c r="M194" s="666">
        <v>5908.3200000000006</v>
      </c>
    </row>
    <row r="195" spans="1:13" ht="14.4" customHeight="1" x14ac:dyDescent="0.3">
      <c r="A195" s="661" t="s">
        <v>2556</v>
      </c>
      <c r="B195" s="662" t="s">
        <v>2482</v>
      </c>
      <c r="C195" s="662" t="s">
        <v>3020</v>
      </c>
      <c r="D195" s="662" t="s">
        <v>2485</v>
      </c>
      <c r="E195" s="662" t="s">
        <v>3021</v>
      </c>
      <c r="F195" s="665"/>
      <c r="G195" s="665"/>
      <c r="H195" s="678">
        <v>0</v>
      </c>
      <c r="I195" s="665">
        <v>97</v>
      </c>
      <c r="J195" s="665">
        <v>82303.53</v>
      </c>
      <c r="K195" s="678">
        <v>1</v>
      </c>
      <c r="L195" s="665">
        <v>97</v>
      </c>
      <c r="M195" s="666">
        <v>82303.53</v>
      </c>
    </row>
    <row r="196" spans="1:13" ht="14.4" customHeight="1" x14ac:dyDescent="0.3">
      <c r="A196" s="661" t="s">
        <v>2556</v>
      </c>
      <c r="B196" s="662" t="s">
        <v>2482</v>
      </c>
      <c r="C196" s="662" t="s">
        <v>3453</v>
      </c>
      <c r="D196" s="662" t="s">
        <v>3454</v>
      </c>
      <c r="E196" s="662" t="s">
        <v>3455</v>
      </c>
      <c r="F196" s="665"/>
      <c r="G196" s="665"/>
      <c r="H196" s="678">
        <v>0</v>
      </c>
      <c r="I196" s="665">
        <v>11</v>
      </c>
      <c r="J196" s="665">
        <v>5258.7699999999995</v>
      </c>
      <c r="K196" s="678">
        <v>1</v>
      </c>
      <c r="L196" s="665">
        <v>11</v>
      </c>
      <c r="M196" s="666">
        <v>5258.7699999999995</v>
      </c>
    </row>
    <row r="197" spans="1:13" ht="14.4" customHeight="1" x14ac:dyDescent="0.3">
      <c r="A197" s="661" t="s">
        <v>2556</v>
      </c>
      <c r="B197" s="662" t="s">
        <v>2487</v>
      </c>
      <c r="C197" s="662" t="s">
        <v>3584</v>
      </c>
      <c r="D197" s="662" t="s">
        <v>3585</v>
      </c>
      <c r="E197" s="662" t="s">
        <v>3586</v>
      </c>
      <c r="F197" s="665">
        <v>1</v>
      </c>
      <c r="G197" s="665">
        <v>1170.93</v>
      </c>
      <c r="H197" s="678">
        <v>1</v>
      </c>
      <c r="I197" s="665"/>
      <c r="J197" s="665"/>
      <c r="K197" s="678">
        <v>0</v>
      </c>
      <c r="L197" s="665">
        <v>1</v>
      </c>
      <c r="M197" s="666">
        <v>1170.93</v>
      </c>
    </row>
    <row r="198" spans="1:13" ht="14.4" customHeight="1" x14ac:dyDescent="0.3">
      <c r="A198" s="661" t="s">
        <v>2556</v>
      </c>
      <c r="B198" s="662" t="s">
        <v>3761</v>
      </c>
      <c r="C198" s="662" t="s">
        <v>3516</v>
      </c>
      <c r="D198" s="662" t="s">
        <v>3517</v>
      </c>
      <c r="E198" s="662" t="s">
        <v>3518</v>
      </c>
      <c r="F198" s="665"/>
      <c r="G198" s="665"/>
      <c r="H198" s="678">
        <v>0</v>
      </c>
      <c r="I198" s="665">
        <v>1</v>
      </c>
      <c r="J198" s="665">
        <v>9.4</v>
      </c>
      <c r="K198" s="678">
        <v>1</v>
      </c>
      <c r="L198" s="665">
        <v>1</v>
      </c>
      <c r="M198" s="666">
        <v>9.4</v>
      </c>
    </row>
    <row r="199" spans="1:13" ht="14.4" customHeight="1" x14ac:dyDescent="0.3">
      <c r="A199" s="661" t="s">
        <v>2556</v>
      </c>
      <c r="B199" s="662" t="s">
        <v>3768</v>
      </c>
      <c r="C199" s="662" t="s">
        <v>3527</v>
      </c>
      <c r="D199" s="662" t="s">
        <v>2732</v>
      </c>
      <c r="E199" s="662" t="s">
        <v>901</v>
      </c>
      <c r="F199" s="665"/>
      <c r="G199" s="665"/>
      <c r="H199" s="678">
        <v>0</v>
      </c>
      <c r="I199" s="665">
        <v>6</v>
      </c>
      <c r="J199" s="665">
        <v>792</v>
      </c>
      <c r="K199" s="678">
        <v>1</v>
      </c>
      <c r="L199" s="665">
        <v>6</v>
      </c>
      <c r="M199" s="666">
        <v>792</v>
      </c>
    </row>
    <row r="200" spans="1:13" ht="14.4" customHeight="1" x14ac:dyDescent="0.3">
      <c r="A200" s="661" t="s">
        <v>2556</v>
      </c>
      <c r="B200" s="662" t="s">
        <v>3768</v>
      </c>
      <c r="C200" s="662" t="s">
        <v>3054</v>
      </c>
      <c r="D200" s="662" t="s">
        <v>3055</v>
      </c>
      <c r="E200" s="662" t="s">
        <v>1689</v>
      </c>
      <c r="F200" s="665"/>
      <c r="G200" s="665"/>
      <c r="H200" s="678">
        <v>0</v>
      </c>
      <c r="I200" s="665">
        <v>3</v>
      </c>
      <c r="J200" s="665">
        <v>197.96999999999997</v>
      </c>
      <c r="K200" s="678">
        <v>1</v>
      </c>
      <c r="L200" s="665">
        <v>3</v>
      </c>
      <c r="M200" s="666">
        <v>197.96999999999997</v>
      </c>
    </row>
    <row r="201" spans="1:13" ht="14.4" customHeight="1" x14ac:dyDescent="0.3">
      <c r="A201" s="661" t="s">
        <v>2556</v>
      </c>
      <c r="B201" s="662" t="s">
        <v>3768</v>
      </c>
      <c r="C201" s="662" t="s">
        <v>3018</v>
      </c>
      <c r="D201" s="662" t="s">
        <v>2732</v>
      </c>
      <c r="E201" s="662" t="s">
        <v>901</v>
      </c>
      <c r="F201" s="665"/>
      <c r="G201" s="665"/>
      <c r="H201" s="678">
        <v>0</v>
      </c>
      <c r="I201" s="665">
        <v>3</v>
      </c>
      <c r="J201" s="665">
        <v>396</v>
      </c>
      <c r="K201" s="678">
        <v>1</v>
      </c>
      <c r="L201" s="665">
        <v>3</v>
      </c>
      <c r="M201" s="666">
        <v>396</v>
      </c>
    </row>
    <row r="202" spans="1:13" ht="14.4" customHeight="1" x14ac:dyDescent="0.3">
      <c r="A202" s="661" t="s">
        <v>2556</v>
      </c>
      <c r="B202" s="662" t="s">
        <v>3774</v>
      </c>
      <c r="C202" s="662" t="s">
        <v>3216</v>
      </c>
      <c r="D202" s="662" t="s">
        <v>3217</v>
      </c>
      <c r="E202" s="662" t="s">
        <v>1689</v>
      </c>
      <c r="F202" s="665"/>
      <c r="G202" s="665"/>
      <c r="H202" s="678">
        <v>0</v>
      </c>
      <c r="I202" s="665">
        <v>5</v>
      </c>
      <c r="J202" s="665">
        <v>519.48</v>
      </c>
      <c r="K202" s="678">
        <v>1</v>
      </c>
      <c r="L202" s="665">
        <v>5</v>
      </c>
      <c r="M202" s="666">
        <v>519.48</v>
      </c>
    </row>
    <row r="203" spans="1:13" ht="14.4" customHeight="1" x14ac:dyDescent="0.3">
      <c r="A203" s="661" t="s">
        <v>2556</v>
      </c>
      <c r="B203" s="662" t="s">
        <v>3781</v>
      </c>
      <c r="C203" s="662" t="s">
        <v>3560</v>
      </c>
      <c r="D203" s="662" t="s">
        <v>3561</v>
      </c>
      <c r="E203" s="662" t="s">
        <v>3562</v>
      </c>
      <c r="F203" s="665"/>
      <c r="G203" s="665"/>
      <c r="H203" s="678"/>
      <c r="I203" s="665">
        <v>2</v>
      </c>
      <c r="J203" s="665">
        <v>0</v>
      </c>
      <c r="K203" s="678"/>
      <c r="L203" s="665">
        <v>2</v>
      </c>
      <c r="M203" s="666">
        <v>0</v>
      </c>
    </row>
    <row r="204" spans="1:13" ht="14.4" customHeight="1" x14ac:dyDescent="0.3">
      <c r="A204" s="661" t="s">
        <v>2557</v>
      </c>
      <c r="B204" s="662" t="s">
        <v>2389</v>
      </c>
      <c r="C204" s="662" t="s">
        <v>2808</v>
      </c>
      <c r="D204" s="662" t="s">
        <v>2809</v>
      </c>
      <c r="E204" s="662" t="s">
        <v>2810</v>
      </c>
      <c r="F204" s="665"/>
      <c r="G204" s="665"/>
      <c r="H204" s="678">
        <v>0</v>
      </c>
      <c r="I204" s="665">
        <v>1</v>
      </c>
      <c r="J204" s="665">
        <v>289.62</v>
      </c>
      <c r="K204" s="678">
        <v>1</v>
      </c>
      <c r="L204" s="665">
        <v>1</v>
      </c>
      <c r="M204" s="666">
        <v>289.62</v>
      </c>
    </row>
    <row r="205" spans="1:13" ht="14.4" customHeight="1" x14ac:dyDescent="0.3">
      <c r="A205" s="661" t="s">
        <v>2557</v>
      </c>
      <c r="B205" s="662" t="s">
        <v>2392</v>
      </c>
      <c r="C205" s="662" t="s">
        <v>2812</v>
      </c>
      <c r="D205" s="662" t="s">
        <v>2813</v>
      </c>
      <c r="E205" s="662" t="s">
        <v>2645</v>
      </c>
      <c r="F205" s="665"/>
      <c r="G205" s="665"/>
      <c r="H205" s="678">
        <v>0</v>
      </c>
      <c r="I205" s="665">
        <v>1</v>
      </c>
      <c r="J205" s="665">
        <v>524.45000000000005</v>
      </c>
      <c r="K205" s="678">
        <v>1</v>
      </c>
      <c r="L205" s="665">
        <v>1</v>
      </c>
      <c r="M205" s="666">
        <v>524.45000000000005</v>
      </c>
    </row>
    <row r="206" spans="1:13" ht="14.4" customHeight="1" x14ac:dyDescent="0.3">
      <c r="A206" s="661" t="s">
        <v>2557</v>
      </c>
      <c r="B206" s="662" t="s">
        <v>3782</v>
      </c>
      <c r="C206" s="662" t="s">
        <v>2815</v>
      </c>
      <c r="D206" s="662" t="s">
        <v>2816</v>
      </c>
      <c r="E206" s="662" t="s">
        <v>877</v>
      </c>
      <c r="F206" s="665">
        <v>3</v>
      </c>
      <c r="G206" s="665">
        <v>307.38</v>
      </c>
      <c r="H206" s="678">
        <v>1</v>
      </c>
      <c r="I206" s="665"/>
      <c r="J206" s="665"/>
      <c r="K206" s="678">
        <v>0</v>
      </c>
      <c r="L206" s="665">
        <v>3</v>
      </c>
      <c r="M206" s="666">
        <v>307.38</v>
      </c>
    </row>
    <row r="207" spans="1:13" ht="14.4" customHeight="1" x14ac:dyDescent="0.3">
      <c r="A207" s="661" t="s">
        <v>2557</v>
      </c>
      <c r="B207" s="662" t="s">
        <v>3768</v>
      </c>
      <c r="C207" s="662" t="s">
        <v>2787</v>
      </c>
      <c r="D207" s="662" t="s">
        <v>2732</v>
      </c>
      <c r="E207" s="662" t="s">
        <v>901</v>
      </c>
      <c r="F207" s="665"/>
      <c r="G207" s="665"/>
      <c r="H207" s="678">
        <v>0</v>
      </c>
      <c r="I207" s="665">
        <v>6</v>
      </c>
      <c r="J207" s="665">
        <v>792</v>
      </c>
      <c r="K207" s="678">
        <v>1</v>
      </c>
      <c r="L207" s="665">
        <v>6</v>
      </c>
      <c r="M207" s="666">
        <v>792</v>
      </c>
    </row>
    <row r="208" spans="1:13" ht="14.4" customHeight="1" x14ac:dyDescent="0.3">
      <c r="A208" s="661" t="s">
        <v>2558</v>
      </c>
      <c r="B208" s="662" t="s">
        <v>2368</v>
      </c>
      <c r="C208" s="662" t="s">
        <v>3645</v>
      </c>
      <c r="D208" s="662" t="s">
        <v>3646</v>
      </c>
      <c r="E208" s="662" t="s">
        <v>3647</v>
      </c>
      <c r="F208" s="665"/>
      <c r="G208" s="665"/>
      <c r="H208" s="678">
        <v>0</v>
      </c>
      <c r="I208" s="665">
        <v>2</v>
      </c>
      <c r="J208" s="665">
        <v>62.64</v>
      </c>
      <c r="K208" s="678">
        <v>1</v>
      </c>
      <c r="L208" s="665">
        <v>2</v>
      </c>
      <c r="M208" s="666">
        <v>62.64</v>
      </c>
    </row>
    <row r="209" spans="1:13" ht="14.4" customHeight="1" x14ac:dyDescent="0.3">
      <c r="A209" s="661" t="s">
        <v>2567</v>
      </c>
      <c r="B209" s="662" t="s">
        <v>3765</v>
      </c>
      <c r="C209" s="662" t="s">
        <v>2986</v>
      </c>
      <c r="D209" s="662" t="s">
        <v>727</v>
      </c>
      <c r="E209" s="662" t="s">
        <v>2987</v>
      </c>
      <c r="F209" s="665"/>
      <c r="G209" s="665"/>
      <c r="H209" s="678"/>
      <c r="I209" s="665">
        <v>2</v>
      </c>
      <c r="J209" s="665">
        <v>0</v>
      </c>
      <c r="K209" s="678"/>
      <c r="L209" s="665">
        <v>2</v>
      </c>
      <c r="M209" s="666">
        <v>0</v>
      </c>
    </row>
    <row r="210" spans="1:13" ht="14.4" customHeight="1" x14ac:dyDescent="0.3">
      <c r="A210" s="661" t="s">
        <v>2559</v>
      </c>
      <c r="B210" s="662" t="s">
        <v>2395</v>
      </c>
      <c r="C210" s="662" t="s">
        <v>2821</v>
      </c>
      <c r="D210" s="662" t="s">
        <v>2822</v>
      </c>
      <c r="E210" s="662" t="s">
        <v>2810</v>
      </c>
      <c r="F210" s="665"/>
      <c r="G210" s="665"/>
      <c r="H210" s="678">
        <v>0</v>
      </c>
      <c r="I210" s="665">
        <v>1</v>
      </c>
      <c r="J210" s="665">
        <v>176.59</v>
      </c>
      <c r="K210" s="678">
        <v>1</v>
      </c>
      <c r="L210" s="665">
        <v>1</v>
      </c>
      <c r="M210" s="666">
        <v>176.59</v>
      </c>
    </row>
    <row r="211" spans="1:13" ht="14.4" customHeight="1" x14ac:dyDescent="0.3">
      <c r="A211" s="661" t="s">
        <v>2559</v>
      </c>
      <c r="B211" s="662" t="s">
        <v>2422</v>
      </c>
      <c r="C211" s="662" t="s">
        <v>2819</v>
      </c>
      <c r="D211" s="662" t="s">
        <v>1761</v>
      </c>
      <c r="E211" s="662" t="s">
        <v>2651</v>
      </c>
      <c r="F211" s="665"/>
      <c r="G211" s="665"/>
      <c r="H211" s="678">
        <v>0</v>
      </c>
      <c r="I211" s="665">
        <v>1</v>
      </c>
      <c r="J211" s="665">
        <v>154.36000000000001</v>
      </c>
      <c r="K211" s="678">
        <v>1</v>
      </c>
      <c r="L211" s="665">
        <v>1</v>
      </c>
      <c r="M211" s="666">
        <v>154.36000000000001</v>
      </c>
    </row>
    <row r="212" spans="1:13" ht="14.4" customHeight="1" x14ac:dyDescent="0.3">
      <c r="A212" s="661" t="s">
        <v>2559</v>
      </c>
      <c r="B212" s="662" t="s">
        <v>3772</v>
      </c>
      <c r="C212" s="662" t="s">
        <v>2823</v>
      </c>
      <c r="D212" s="662" t="s">
        <v>2824</v>
      </c>
      <c r="E212" s="662" t="s">
        <v>2730</v>
      </c>
      <c r="F212" s="665">
        <v>1</v>
      </c>
      <c r="G212" s="665">
        <v>70.540000000000006</v>
      </c>
      <c r="H212" s="678">
        <v>1</v>
      </c>
      <c r="I212" s="665"/>
      <c r="J212" s="665"/>
      <c r="K212" s="678">
        <v>0</v>
      </c>
      <c r="L212" s="665">
        <v>1</v>
      </c>
      <c r="M212" s="666">
        <v>70.540000000000006</v>
      </c>
    </row>
    <row r="213" spans="1:13" ht="14.4" customHeight="1" x14ac:dyDescent="0.3">
      <c r="A213" s="661" t="s">
        <v>2569</v>
      </c>
      <c r="B213" s="662" t="s">
        <v>2422</v>
      </c>
      <c r="C213" s="662" t="s">
        <v>1985</v>
      </c>
      <c r="D213" s="662" t="s">
        <v>2426</v>
      </c>
      <c r="E213" s="662" t="s">
        <v>2423</v>
      </c>
      <c r="F213" s="665"/>
      <c r="G213" s="665"/>
      <c r="H213" s="678">
        <v>0</v>
      </c>
      <c r="I213" s="665">
        <v>1</v>
      </c>
      <c r="J213" s="665">
        <v>149.52000000000001</v>
      </c>
      <c r="K213" s="678">
        <v>1</v>
      </c>
      <c r="L213" s="665">
        <v>1</v>
      </c>
      <c r="M213" s="666">
        <v>149.52000000000001</v>
      </c>
    </row>
    <row r="214" spans="1:13" ht="14.4" customHeight="1" x14ac:dyDescent="0.3">
      <c r="A214" s="661" t="s">
        <v>2560</v>
      </c>
      <c r="B214" s="662" t="s">
        <v>3783</v>
      </c>
      <c r="C214" s="662" t="s">
        <v>2856</v>
      </c>
      <c r="D214" s="662" t="s">
        <v>2857</v>
      </c>
      <c r="E214" s="662" t="s">
        <v>2858</v>
      </c>
      <c r="F214" s="665"/>
      <c r="G214" s="665"/>
      <c r="H214" s="678">
        <v>0</v>
      </c>
      <c r="I214" s="665">
        <v>2</v>
      </c>
      <c r="J214" s="665">
        <v>17.579999999999998</v>
      </c>
      <c r="K214" s="678">
        <v>1</v>
      </c>
      <c r="L214" s="665">
        <v>2</v>
      </c>
      <c r="M214" s="666">
        <v>17.579999999999998</v>
      </c>
    </row>
    <row r="215" spans="1:13" ht="14.4" customHeight="1" x14ac:dyDescent="0.3">
      <c r="A215" s="661" t="s">
        <v>2560</v>
      </c>
      <c r="B215" s="662" t="s">
        <v>3783</v>
      </c>
      <c r="C215" s="662" t="s">
        <v>2859</v>
      </c>
      <c r="D215" s="662" t="s">
        <v>2857</v>
      </c>
      <c r="E215" s="662" t="s">
        <v>2860</v>
      </c>
      <c r="F215" s="665"/>
      <c r="G215" s="665"/>
      <c r="H215" s="678">
        <v>0</v>
      </c>
      <c r="I215" s="665">
        <v>1</v>
      </c>
      <c r="J215" s="665">
        <v>29.27</v>
      </c>
      <c r="K215" s="678">
        <v>1</v>
      </c>
      <c r="L215" s="665">
        <v>1</v>
      </c>
      <c r="M215" s="666">
        <v>29.27</v>
      </c>
    </row>
    <row r="216" spans="1:13" ht="14.4" customHeight="1" x14ac:dyDescent="0.3">
      <c r="A216" s="661" t="s">
        <v>2561</v>
      </c>
      <c r="B216" s="662" t="s">
        <v>2422</v>
      </c>
      <c r="C216" s="662" t="s">
        <v>2819</v>
      </c>
      <c r="D216" s="662" t="s">
        <v>1761</v>
      </c>
      <c r="E216" s="662" t="s">
        <v>2651</v>
      </c>
      <c r="F216" s="665"/>
      <c r="G216" s="665"/>
      <c r="H216" s="678">
        <v>0</v>
      </c>
      <c r="I216" s="665">
        <v>1</v>
      </c>
      <c r="J216" s="665">
        <v>154.36000000000001</v>
      </c>
      <c r="K216" s="678">
        <v>1</v>
      </c>
      <c r="L216" s="665">
        <v>1</v>
      </c>
      <c r="M216" s="666">
        <v>154.36000000000001</v>
      </c>
    </row>
    <row r="217" spans="1:13" ht="14.4" customHeight="1" x14ac:dyDescent="0.3">
      <c r="A217" s="661" t="s">
        <v>2561</v>
      </c>
      <c r="B217" s="662" t="s">
        <v>3765</v>
      </c>
      <c r="C217" s="662" t="s">
        <v>2625</v>
      </c>
      <c r="D217" s="662" t="s">
        <v>727</v>
      </c>
      <c r="E217" s="662" t="s">
        <v>2626</v>
      </c>
      <c r="F217" s="665"/>
      <c r="G217" s="665"/>
      <c r="H217" s="678">
        <v>0</v>
      </c>
      <c r="I217" s="665">
        <v>2</v>
      </c>
      <c r="J217" s="665">
        <v>73.08</v>
      </c>
      <c r="K217" s="678">
        <v>1</v>
      </c>
      <c r="L217" s="665">
        <v>2</v>
      </c>
      <c r="M217" s="666">
        <v>73.08</v>
      </c>
    </row>
    <row r="218" spans="1:13" ht="14.4" customHeight="1" x14ac:dyDescent="0.3">
      <c r="A218" s="661" t="s">
        <v>2561</v>
      </c>
      <c r="B218" s="662" t="s">
        <v>3762</v>
      </c>
      <c r="C218" s="662" t="s">
        <v>2889</v>
      </c>
      <c r="D218" s="662" t="s">
        <v>2890</v>
      </c>
      <c r="E218" s="662" t="s">
        <v>2810</v>
      </c>
      <c r="F218" s="665">
        <v>1</v>
      </c>
      <c r="G218" s="665">
        <v>207.45</v>
      </c>
      <c r="H218" s="678">
        <v>1</v>
      </c>
      <c r="I218" s="665"/>
      <c r="J218" s="665"/>
      <c r="K218" s="678">
        <v>0</v>
      </c>
      <c r="L218" s="665">
        <v>1</v>
      </c>
      <c r="M218" s="666">
        <v>207.45</v>
      </c>
    </row>
    <row r="219" spans="1:13" ht="14.4" customHeight="1" x14ac:dyDescent="0.3">
      <c r="A219" s="661" t="s">
        <v>2561</v>
      </c>
      <c r="B219" s="662" t="s">
        <v>3762</v>
      </c>
      <c r="C219" s="662" t="s">
        <v>2891</v>
      </c>
      <c r="D219" s="662" t="s">
        <v>2890</v>
      </c>
      <c r="E219" s="662" t="s">
        <v>2892</v>
      </c>
      <c r="F219" s="665">
        <v>1</v>
      </c>
      <c r="G219" s="665">
        <v>115.26</v>
      </c>
      <c r="H219" s="678">
        <v>1</v>
      </c>
      <c r="I219" s="665"/>
      <c r="J219" s="665"/>
      <c r="K219" s="678">
        <v>0</v>
      </c>
      <c r="L219" s="665">
        <v>1</v>
      </c>
      <c r="M219" s="666">
        <v>115.26</v>
      </c>
    </row>
    <row r="220" spans="1:13" ht="14.4" customHeight="1" thickBot="1" x14ac:dyDescent="0.35">
      <c r="A220" s="667" t="s">
        <v>2572</v>
      </c>
      <c r="B220" s="668" t="s">
        <v>3784</v>
      </c>
      <c r="C220" s="668" t="s">
        <v>3002</v>
      </c>
      <c r="D220" s="668" t="s">
        <v>3003</v>
      </c>
      <c r="E220" s="668" t="s">
        <v>3004</v>
      </c>
      <c r="F220" s="671"/>
      <c r="G220" s="671"/>
      <c r="H220" s="679">
        <v>0</v>
      </c>
      <c r="I220" s="671">
        <v>1</v>
      </c>
      <c r="J220" s="671">
        <v>93.46</v>
      </c>
      <c r="K220" s="679">
        <v>1</v>
      </c>
      <c r="L220" s="671">
        <v>1</v>
      </c>
      <c r="M220" s="672">
        <v>93.46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521</v>
      </c>
      <c r="B5" s="646" t="s">
        <v>522</v>
      </c>
      <c r="C5" s="647" t="s">
        <v>523</v>
      </c>
      <c r="D5" s="647" t="s">
        <v>523</v>
      </c>
      <c r="E5" s="647"/>
      <c r="F5" s="647" t="s">
        <v>523</v>
      </c>
      <c r="G5" s="647" t="s">
        <v>523</v>
      </c>
      <c r="H5" s="647" t="s">
        <v>523</v>
      </c>
      <c r="I5" s="648" t="s">
        <v>523</v>
      </c>
      <c r="J5" s="649" t="s">
        <v>74</v>
      </c>
    </row>
    <row r="6" spans="1:10" ht="14.4" customHeight="1" x14ac:dyDescent="0.3">
      <c r="A6" s="645" t="s">
        <v>521</v>
      </c>
      <c r="B6" s="646" t="s">
        <v>331</v>
      </c>
      <c r="C6" s="647">
        <v>265.07790000000102</v>
      </c>
      <c r="D6" s="647">
        <v>120.07526</v>
      </c>
      <c r="E6" s="647"/>
      <c r="F6" s="647">
        <v>149.80424000000002</v>
      </c>
      <c r="G6" s="647">
        <v>176.25004858431166</v>
      </c>
      <c r="H6" s="647">
        <v>-26.445808584311635</v>
      </c>
      <c r="I6" s="648">
        <v>0.84995290045743777</v>
      </c>
      <c r="J6" s="649" t="s">
        <v>1</v>
      </c>
    </row>
    <row r="7" spans="1:10" ht="14.4" customHeight="1" x14ac:dyDescent="0.3">
      <c r="A7" s="645" t="s">
        <v>521</v>
      </c>
      <c r="B7" s="646" t="s">
        <v>332</v>
      </c>
      <c r="C7" s="647">
        <v>1.1836899999999999</v>
      </c>
      <c r="D7" s="647">
        <v>1.73546</v>
      </c>
      <c r="E7" s="647"/>
      <c r="F7" s="647">
        <v>1.27311</v>
      </c>
      <c r="G7" s="647">
        <v>1.2500003445695835</v>
      </c>
      <c r="H7" s="647">
        <v>2.3109655430416431E-2</v>
      </c>
      <c r="I7" s="648">
        <v>1.0184877192480886</v>
      </c>
      <c r="J7" s="649" t="s">
        <v>1</v>
      </c>
    </row>
    <row r="8" spans="1:10" ht="14.4" customHeight="1" x14ac:dyDescent="0.3">
      <c r="A8" s="645" t="s">
        <v>521</v>
      </c>
      <c r="B8" s="646" t="s">
        <v>333</v>
      </c>
      <c r="C8" s="647">
        <v>325.34388000000007</v>
      </c>
      <c r="D8" s="647">
        <v>373.11364000000003</v>
      </c>
      <c r="E8" s="647"/>
      <c r="F8" s="647">
        <v>388.60709000000003</v>
      </c>
      <c r="G8" s="647">
        <v>396.71926382972242</v>
      </c>
      <c r="H8" s="647">
        <v>-8.1121738297223942</v>
      </c>
      <c r="I8" s="648">
        <v>0.9795518529868914</v>
      </c>
      <c r="J8" s="649" t="s">
        <v>1</v>
      </c>
    </row>
    <row r="9" spans="1:10" ht="14.4" customHeight="1" x14ac:dyDescent="0.3">
      <c r="A9" s="645" t="s">
        <v>521</v>
      </c>
      <c r="B9" s="646" t="s">
        <v>334</v>
      </c>
      <c r="C9" s="647">
        <v>3141.1205300000038</v>
      </c>
      <c r="D9" s="647">
        <v>2941.9149700000007</v>
      </c>
      <c r="E9" s="647"/>
      <c r="F9" s="647">
        <v>2598.9897399999995</v>
      </c>
      <c r="G9" s="647">
        <v>2918.469047207001</v>
      </c>
      <c r="H9" s="647">
        <v>-319.47930720700151</v>
      </c>
      <c r="I9" s="648">
        <v>0.89053188434095409</v>
      </c>
      <c r="J9" s="649" t="s">
        <v>1</v>
      </c>
    </row>
    <row r="10" spans="1:10" ht="14.4" customHeight="1" x14ac:dyDescent="0.3">
      <c r="A10" s="645" t="s">
        <v>521</v>
      </c>
      <c r="B10" s="646" t="s">
        <v>3786</v>
      </c>
      <c r="C10" s="647">
        <v>0</v>
      </c>
      <c r="D10" s="647" t="s">
        <v>523</v>
      </c>
      <c r="E10" s="647"/>
      <c r="F10" s="647" t="s">
        <v>523</v>
      </c>
      <c r="G10" s="647" t="s">
        <v>523</v>
      </c>
      <c r="H10" s="647" t="s">
        <v>523</v>
      </c>
      <c r="I10" s="648" t="s">
        <v>523</v>
      </c>
      <c r="J10" s="649" t="s">
        <v>1</v>
      </c>
    </row>
    <row r="11" spans="1:10" ht="14.4" customHeight="1" x14ac:dyDescent="0.3">
      <c r="A11" s="645" t="s">
        <v>521</v>
      </c>
      <c r="B11" s="646" t="s">
        <v>335</v>
      </c>
      <c r="C11" s="647">
        <v>174.89524</v>
      </c>
      <c r="D11" s="647">
        <v>208.6951</v>
      </c>
      <c r="E11" s="647"/>
      <c r="F11" s="647">
        <v>234.90314000000001</v>
      </c>
      <c r="G11" s="647">
        <v>193.75005340828582</v>
      </c>
      <c r="H11" s="647">
        <v>41.153086591714185</v>
      </c>
      <c r="I11" s="648">
        <v>1.2124029690200553</v>
      </c>
      <c r="J11" s="649" t="s">
        <v>1</v>
      </c>
    </row>
    <row r="12" spans="1:10" ht="14.4" customHeight="1" x14ac:dyDescent="0.3">
      <c r="A12" s="645" t="s">
        <v>521</v>
      </c>
      <c r="B12" s="646" t="s">
        <v>336</v>
      </c>
      <c r="C12" s="647">
        <v>32.667290000000001</v>
      </c>
      <c r="D12" s="647">
        <v>40.175139999999999</v>
      </c>
      <c r="E12" s="647"/>
      <c r="F12" s="647">
        <v>24.614490000000004</v>
      </c>
      <c r="G12" s="647">
        <v>33.333342521855002</v>
      </c>
      <c r="H12" s="647">
        <v>-8.7188525218549984</v>
      </c>
      <c r="I12" s="648">
        <v>0.73843449644635895</v>
      </c>
      <c r="J12" s="649" t="s">
        <v>1</v>
      </c>
    </row>
    <row r="13" spans="1:10" ht="14.4" customHeight="1" x14ac:dyDescent="0.3">
      <c r="A13" s="645" t="s">
        <v>521</v>
      </c>
      <c r="B13" s="646" t="s">
        <v>337</v>
      </c>
      <c r="C13" s="647">
        <v>86.007139999999993</v>
      </c>
      <c r="D13" s="647">
        <v>181.04838000000001</v>
      </c>
      <c r="E13" s="647"/>
      <c r="F13" s="647">
        <v>181.15293999999997</v>
      </c>
      <c r="G13" s="647">
        <v>168.63593804919253</v>
      </c>
      <c r="H13" s="647">
        <v>12.51700195080744</v>
      </c>
      <c r="I13" s="648">
        <v>1.0742249967332356</v>
      </c>
      <c r="J13" s="649" t="s">
        <v>1</v>
      </c>
    </row>
    <row r="14" spans="1:10" ht="14.4" customHeight="1" x14ac:dyDescent="0.3">
      <c r="A14" s="645" t="s">
        <v>521</v>
      </c>
      <c r="B14" s="646" t="s">
        <v>338</v>
      </c>
      <c r="C14" s="647">
        <v>161.53008</v>
      </c>
      <c r="D14" s="647">
        <v>196.36312999999998</v>
      </c>
      <c r="E14" s="647"/>
      <c r="F14" s="647">
        <v>187.33407</v>
      </c>
      <c r="G14" s="647">
        <v>188.4253617673721</v>
      </c>
      <c r="H14" s="647">
        <v>-1.0912917673720983</v>
      </c>
      <c r="I14" s="648">
        <v>0.99420836050340511</v>
      </c>
      <c r="J14" s="649" t="s">
        <v>1</v>
      </c>
    </row>
    <row r="15" spans="1:10" ht="14.4" customHeight="1" x14ac:dyDescent="0.3">
      <c r="A15" s="645" t="s">
        <v>521</v>
      </c>
      <c r="B15" s="646" t="s">
        <v>339</v>
      </c>
      <c r="C15" s="647">
        <v>0</v>
      </c>
      <c r="D15" s="647">
        <v>16.033000000000001</v>
      </c>
      <c r="E15" s="647"/>
      <c r="F15" s="647">
        <v>32.066000000000003</v>
      </c>
      <c r="G15" s="647">
        <v>48.333346656690836</v>
      </c>
      <c r="H15" s="647">
        <v>-16.267346656690833</v>
      </c>
      <c r="I15" s="648">
        <v>0.66343429987919267</v>
      </c>
      <c r="J15" s="649" t="s">
        <v>1</v>
      </c>
    </row>
    <row r="16" spans="1:10" ht="14.4" customHeight="1" x14ac:dyDescent="0.3">
      <c r="A16" s="645" t="s">
        <v>521</v>
      </c>
      <c r="B16" s="646" t="s">
        <v>340</v>
      </c>
      <c r="C16" s="647">
        <v>172.03249</v>
      </c>
      <c r="D16" s="647">
        <v>209.17112</v>
      </c>
      <c r="E16" s="647"/>
      <c r="F16" s="647">
        <v>236.94635</v>
      </c>
      <c r="G16" s="647">
        <v>213.33339213987583</v>
      </c>
      <c r="H16" s="647">
        <v>23.612957860124169</v>
      </c>
      <c r="I16" s="648">
        <v>1.1106857094581888</v>
      </c>
      <c r="J16" s="649" t="s">
        <v>1</v>
      </c>
    </row>
    <row r="17" spans="1:10" ht="14.4" customHeight="1" x14ac:dyDescent="0.3">
      <c r="A17" s="645" t="s">
        <v>521</v>
      </c>
      <c r="B17" s="646" t="s">
        <v>341</v>
      </c>
      <c r="C17" s="647" t="s">
        <v>523</v>
      </c>
      <c r="D17" s="647">
        <v>635.86758999999995</v>
      </c>
      <c r="E17" s="647"/>
      <c r="F17" s="647">
        <v>663.43401999999992</v>
      </c>
      <c r="G17" s="647">
        <v>729.60002933357134</v>
      </c>
      <c r="H17" s="647">
        <v>-66.166009333571424</v>
      </c>
      <c r="I17" s="648">
        <v>0.9093119426077757</v>
      </c>
      <c r="J17" s="649" t="s">
        <v>1</v>
      </c>
    </row>
    <row r="18" spans="1:10" ht="14.4" customHeight="1" x14ac:dyDescent="0.3">
      <c r="A18" s="645" t="s">
        <v>521</v>
      </c>
      <c r="B18" s="646" t="s">
        <v>524</v>
      </c>
      <c r="C18" s="647">
        <v>4359.858240000005</v>
      </c>
      <c r="D18" s="647">
        <v>4924.192790000001</v>
      </c>
      <c r="E18" s="647"/>
      <c r="F18" s="647">
        <v>4699.1251899999988</v>
      </c>
      <c r="G18" s="647">
        <v>5068.0998238424481</v>
      </c>
      <c r="H18" s="647">
        <v>-368.97463384244929</v>
      </c>
      <c r="I18" s="648">
        <v>0.92719665226271997</v>
      </c>
      <c r="J18" s="649" t="s">
        <v>525</v>
      </c>
    </row>
    <row r="20" spans="1:10" ht="14.4" customHeight="1" x14ac:dyDescent="0.3">
      <c r="A20" s="645" t="s">
        <v>521</v>
      </c>
      <c r="B20" s="646" t="s">
        <v>522</v>
      </c>
      <c r="C20" s="647" t="s">
        <v>523</v>
      </c>
      <c r="D20" s="647" t="s">
        <v>523</v>
      </c>
      <c r="E20" s="647"/>
      <c r="F20" s="647" t="s">
        <v>523</v>
      </c>
      <c r="G20" s="647" t="s">
        <v>523</v>
      </c>
      <c r="H20" s="647" t="s">
        <v>523</v>
      </c>
      <c r="I20" s="648" t="s">
        <v>523</v>
      </c>
      <c r="J20" s="649" t="s">
        <v>74</v>
      </c>
    </row>
    <row r="21" spans="1:10" ht="14.4" customHeight="1" x14ac:dyDescent="0.3">
      <c r="A21" s="645" t="s">
        <v>526</v>
      </c>
      <c r="B21" s="646" t="s">
        <v>527</v>
      </c>
      <c r="C21" s="647" t="s">
        <v>523</v>
      </c>
      <c r="D21" s="647" t="s">
        <v>523</v>
      </c>
      <c r="E21" s="647"/>
      <c r="F21" s="647" t="s">
        <v>523</v>
      </c>
      <c r="G21" s="647" t="s">
        <v>523</v>
      </c>
      <c r="H21" s="647" t="s">
        <v>523</v>
      </c>
      <c r="I21" s="648" t="s">
        <v>523</v>
      </c>
      <c r="J21" s="649" t="s">
        <v>0</v>
      </c>
    </row>
    <row r="22" spans="1:10" ht="14.4" customHeight="1" x14ac:dyDescent="0.3">
      <c r="A22" s="645" t="s">
        <v>526</v>
      </c>
      <c r="B22" s="646" t="s">
        <v>331</v>
      </c>
      <c r="C22" s="647">
        <v>0</v>
      </c>
      <c r="D22" s="647" t="s">
        <v>523</v>
      </c>
      <c r="E22" s="647"/>
      <c r="F22" s="647" t="s">
        <v>523</v>
      </c>
      <c r="G22" s="647" t="s">
        <v>523</v>
      </c>
      <c r="H22" s="647" t="s">
        <v>523</v>
      </c>
      <c r="I22" s="648" t="s">
        <v>523</v>
      </c>
      <c r="J22" s="649" t="s">
        <v>1</v>
      </c>
    </row>
    <row r="23" spans="1:10" ht="14.4" customHeight="1" x14ac:dyDescent="0.3">
      <c r="A23" s="645" t="s">
        <v>526</v>
      </c>
      <c r="B23" s="646" t="s">
        <v>333</v>
      </c>
      <c r="C23" s="647">
        <v>2.6473699999999996</v>
      </c>
      <c r="D23" s="647">
        <v>3.4041000000000001</v>
      </c>
      <c r="E23" s="647"/>
      <c r="F23" s="647">
        <v>10.893380000000001</v>
      </c>
      <c r="G23" s="647">
        <v>2.7700443907779166</v>
      </c>
      <c r="H23" s="647">
        <v>8.1233356092220834</v>
      </c>
      <c r="I23" s="648">
        <v>3.9325651373192589</v>
      </c>
      <c r="J23" s="649" t="s">
        <v>1</v>
      </c>
    </row>
    <row r="24" spans="1:10" ht="14.4" customHeight="1" x14ac:dyDescent="0.3">
      <c r="A24" s="645" t="s">
        <v>526</v>
      </c>
      <c r="B24" s="646" t="s">
        <v>334</v>
      </c>
      <c r="C24" s="647">
        <v>2.4866999999999999</v>
      </c>
      <c r="D24" s="647">
        <v>1.8014000000000001</v>
      </c>
      <c r="E24" s="647"/>
      <c r="F24" s="647">
        <v>1.6314000000000002</v>
      </c>
      <c r="G24" s="647">
        <v>2.0973576118224999</v>
      </c>
      <c r="H24" s="647">
        <v>-0.46595761182249973</v>
      </c>
      <c r="I24" s="648">
        <v>0.77783587825177525</v>
      </c>
      <c r="J24" s="649" t="s">
        <v>1</v>
      </c>
    </row>
    <row r="25" spans="1:10" ht="14.4" customHeight="1" x14ac:dyDescent="0.3">
      <c r="A25" s="645" t="s">
        <v>526</v>
      </c>
      <c r="B25" s="646" t="s">
        <v>337</v>
      </c>
      <c r="C25" s="647">
        <v>9.4152699999999996</v>
      </c>
      <c r="D25" s="647">
        <v>32.495820000000002</v>
      </c>
      <c r="E25" s="647"/>
      <c r="F25" s="647">
        <v>25.251440000000002</v>
      </c>
      <c r="G25" s="647">
        <v>45.880762464243752</v>
      </c>
      <c r="H25" s="647">
        <v>-20.629322464243749</v>
      </c>
      <c r="I25" s="648">
        <v>0.55037097562794868</v>
      </c>
      <c r="J25" s="649" t="s">
        <v>1</v>
      </c>
    </row>
    <row r="26" spans="1:10" ht="14.4" customHeight="1" x14ac:dyDescent="0.3">
      <c r="A26" s="645" t="s">
        <v>526</v>
      </c>
      <c r="B26" s="646" t="s">
        <v>338</v>
      </c>
      <c r="C26" s="647">
        <v>0.98</v>
      </c>
      <c r="D26" s="647">
        <v>1.8228899999999997</v>
      </c>
      <c r="E26" s="647"/>
      <c r="F26" s="647">
        <v>1.5581899999999997</v>
      </c>
      <c r="G26" s="647">
        <v>1.66298311075125</v>
      </c>
      <c r="H26" s="647">
        <v>-0.10479311075125031</v>
      </c>
      <c r="I26" s="648">
        <v>0.9369848616779336</v>
      </c>
      <c r="J26" s="649" t="s">
        <v>1</v>
      </c>
    </row>
    <row r="27" spans="1:10" ht="14.4" customHeight="1" x14ac:dyDescent="0.3">
      <c r="A27" s="645" t="s">
        <v>526</v>
      </c>
      <c r="B27" s="646" t="s">
        <v>340</v>
      </c>
      <c r="C27" s="647" t="s">
        <v>523</v>
      </c>
      <c r="D27" s="647">
        <v>5.2294999999999998</v>
      </c>
      <c r="E27" s="647"/>
      <c r="F27" s="647">
        <v>0</v>
      </c>
      <c r="G27" s="647">
        <v>2.0171330921545834</v>
      </c>
      <c r="H27" s="647">
        <v>-2.0171330921545834</v>
      </c>
      <c r="I27" s="648">
        <v>0</v>
      </c>
      <c r="J27" s="649" t="s">
        <v>1</v>
      </c>
    </row>
    <row r="28" spans="1:10" ht="14.4" customHeight="1" x14ac:dyDescent="0.3">
      <c r="A28" s="645" t="s">
        <v>526</v>
      </c>
      <c r="B28" s="646" t="s">
        <v>528</v>
      </c>
      <c r="C28" s="647">
        <v>15.529339999999999</v>
      </c>
      <c r="D28" s="647">
        <v>44.753710000000005</v>
      </c>
      <c r="E28" s="647"/>
      <c r="F28" s="647">
        <v>39.334410000000005</v>
      </c>
      <c r="G28" s="647">
        <v>54.428280669749995</v>
      </c>
      <c r="H28" s="647">
        <v>-15.09387066974999</v>
      </c>
      <c r="I28" s="648">
        <v>0.7226833094116305</v>
      </c>
      <c r="J28" s="649" t="s">
        <v>529</v>
      </c>
    </row>
    <row r="29" spans="1:10" ht="14.4" customHeight="1" x14ac:dyDescent="0.3">
      <c r="A29" s="645" t="s">
        <v>523</v>
      </c>
      <c r="B29" s="646" t="s">
        <v>523</v>
      </c>
      <c r="C29" s="647" t="s">
        <v>523</v>
      </c>
      <c r="D29" s="647" t="s">
        <v>523</v>
      </c>
      <c r="E29" s="647"/>
      <c r="F29" s="647" t="s">
        <v>523</v>
      </c>
      <c r="G29" s="647" t="s">
        <v>523</v>
      </c>
      <c r="H29" s="647" t="s">
        <v>523</v>
      </c>
      <c r="I29" s="648" t="s">
        <v>523</v>
      </c>
      <c r="J29" s="649" t="s">
        <v>530</v>
      </c>
    </row>
    <row r="30" spans="1:10" ht="14.4" customHeight="1" x14ac:dyDescent="0.3">
      <c r="A30" s="645" t="s">
        <v>531</v>
      </c>
      <c r="B30" s="646" t="s">
        <v>532</v>
      </c>
      <c r="C30" s="647" t="s">
        <v>523</v>
      </c>
      <c r="D30" s="647" t="s">
        <v>523</v>
      </c>
      <c r="E30" s="647"/>
      <c r="F30" s="647" t="s">
        <v>523</v>
      </c>
      <c r="G30" s="647" t="s">
        <v>523</v>
      </c>
      <c r="H30" s="647" t="s">
        <v>523</v>
      </c>
      <c r="I30" s="648" t="s">
        <v>523</v>
      </c>
      <c r="J30" s="649" t="s">
        <v>0</v>
      </c>
    </row>
    <row r="31" spans="1:10" ht="14.4" customHeight="1" x14ac:dyDescent="0.3">
      <c r="A31" s="645" t="s">
        <v>531</v>
      </c>
      <c r="B31" s="646" t="s">
        <v>331</v>
      </c>
      <c r="C31" s="647">
        <v>262.181160000001</v>
      </c>
      <c r="D31" s="647">
        <v>116.18874</v>
      </c>
      <c r="E31" s="647"/>
      <c r="F31" s="647">
        <v>145.52084000000002</v>
      </c>
      <c r="G31" s="647">
        <v>171.12826174424541</v>
      </c>
      <c r="H31" s="647">
        <v>-25.607421744245386</v>
      </c>
      <c r="I31" s="648">
        <v>0.85036123499859895</v>
      </c>
      <c r="J31" s="649" t="s">
        <v>1</v>
      </c>
    </row>
    <row r="32" spans="1:10" ht="14.4" customHeight="1" x14ac:dyDescent="0.3">
      <c r="A32" s="645" t="s">
        <v>531</v>
      </c>
      <c r="B32" s="646" t="s">
        <v>332</v>
      </c>
      <c r="C32" s="647">
        <v>1.1836899999999999</v>
      </c>
      <c r="D32" s="647">
        <v>1.73546</v>
      </c>
      <c r="E32" s="647"/>
      <c r="F32" s="647">
        <v>1.27311</v>
      </c>
      <c r="G32" s="647">
        <v>1.2500003445695835</v>
      </c>
      <c r="H32" s="647">
        <v>2.3109655430416431E-2</v>
      </c>
      <c r="I32" s="648">
        <v>1.0184877192480886</v>
      </c>
      <c r="J32" s="649" t="s">
        <v>1</v>
      </c>
    </row>
    <row r="33" spans="1:10" ht="14.4" customHeight="1" x14ac:dyDescent="0.3">
      <c r="A33" s="645" t="s">
        <v>531</v>
      </c>
      <c r="B33" s="646" t="s">
        <v>333</v>
      </c>
      <c r="C33" s="647">
        <v>214.29507000000001</v>
      </c>
      <c r="D33" s="647">
        <v>250.74695</v>
      </c>
      <c r="E33" s="647"/>
      <c r="F33" s="647">
        <v>242.7004</v>
      </c>
      <c r="G33" s="647">
        <v>261.44761479055956</v>
      </c>
      <c r="H33" s="647">
        <v>-18.747214790559553</v>
      </c>
      <c r="I33" s="648">
        <v>0.92829456560321821</v>
      </c>
      <c r="J33" s="649" t="s">
        <v>1</v>
      </c>
    </row>
    <row r="34" spans="1:10" ht="14.4" customHeight="1" x14ac:dyDescent="0.3">
      <c r="A34" s="645" t="s">
        <v>531</v>
      </c>
      <c r="B34" s="646" t="s">
        <v>334</v>
      </c>
      <c r="C34" s="647">
        <v>1748.674930000002</v>
      </c>
      <c r="D34" s="647">
        <v>1765.4829200000011</v>
      </c>
      <c r="E34" s="647"/>
      <c r="F34" s="647">
        <v>1437.73498</v>
      </c>
      <c r="G34" s="647">
        <v>1600.0962865290708</v>
      </c>
      <c r="H34" s="647">
        <v>-162.36130652907082</v>
      </c>
      <c r="I34" s="648">
        <v>0.89853028977320792</v>
      </c>
      <c r="J34" s="649" t="s">
        <v>1</v>
      </c>
    </row>
    <row r="35" spans="1:10" ht="14.4" customHeight="1" x14ac:dyDescent="0.3">
      <c r="A35" s="645" t="s">
        <v>531</v>
      </c>
      <c r="B35" s="646" t="s">
        <v>3786</v>
      </c>
      <c r="C35" s="647">
        <v>0</v>
      </c>
      <c r="D35" s="647" t="s">
        <v>523</v>
      </c>
      <c r="E35" s="647"/>
      <c r="F35" s="647" t="s">
        <v>523</v>
      </c>
      <c r="G35" s="647" t="s">
        <v>523</v>
      </c>
      <c r="H35" s="647" t="s">
        <v>523</v>
      </c>
      <c r="I35" s="648" t="s">
        <v>523</v>
      </c>
      <c r="J35" s="649" t="s">
        <v>1</v>
      </c>
    </row>
    <row r="36" spans="1:10" ht="14.4" customHeight="1" x14ac:dyDescent="0.3">
      <c r="A36" s="645" t="s">
        <v>531</v>
      </c>
      <c r="B36" s="646" t="s">
        <v>335</v>
      </c>
      <c r="C36" s="647">
        <v>93.655460000000005</v>
      </c>
      <c r="D36" s="647">
        <v>119.84151</v>
      </c>
      <c r="E36" s="647"/>
      <c r="F36" s="647">
        <v>149.74096</v>
      </c>
      <c r="G36" s="647">
        <v>107.95901290791748</v>
      </c>
      <c r="H36" s="647">
        <v>41.781947092082518</v>
      </c>
      <c r="I36" s="648">
        <v>1.3870167572550889</v>
      </c>
      <c r="J36" s="649" t="s">
        <v>1</v>
      </c>
    </row>
    <row r="37" spans="1:10" ht="14.4" customHeight="1" x14ac:dyDescent="0.3">
      <c r="A37" s="645" t="s">
        <v>531</v>
      </c>
      <c r="B37" s="646" t="s">
        <v>336</v>
      </c>
      <c r="C37" s="647">
        <v>18.854950000000002</v>
      </c>
      <c r="D37" s="647">
        <v>23.85155</v>
      </c>
      <c r="E37" s="647"/>
      <c r="F37" s="647">
        <v>12.840330000000002</v>
      </c>
      <c r="G37" s="647">
        <v>20.570496470822086</v>
      </c>
      <c r="H37" s="647">
        <v>-7.7301664708220841</v>
      </c>
      <c r="I37" s="648">
        <v>0.62421099161185423</v>
      </c>
      <c r="J37" s="649" t="s">
        <v>1</v>
      </c>
    </row>
    <row r="38" spans="1:10" ht="14.4" customHeight="1" x14ac:dyDescent="0.3">
      <c r="A38" s="645" t="s">
        <v>531</v>
      </c>
      <c r="B38" s="646" t="s">
        <v>337</v>
      </c>
      <c r="C38" s="647">
        <v>12.060379999999999</v>
      </c>
      <c r="D38" s="647">
        <v>19.474179999999997</v>
      </c>
      <c r="E38" s="647"/>
      <c r="F38" s="647">
        <v>12.95134</v>
      </c>
      <c r="G38" s="647">
        <v>10.753238868146667</v>
      </c>
      <c r="H38" s="647">
        <v>2.198101131853333</v>
      </c>
      <c r="I38" s="648">
        <v>1.2044129363074567</v>
      </c>
      <c r="J38" s="649" t="s">
        <v>1</v>
      </c>
    </row>
    <row r="39" spans="1:10" ht="14.4" customHeight="1" x14ac:dyDescent="0.3">
      <c r="A39" s="645" t="s">
        <v>531</v>
      </c>
      <c r="B39" s="646" t="s">
        <v>338</v>
      </c>
      <c r="C39" s="647">
        <v>111.9726</v>
      </c>
      <c r="D39" s="647">
        <v>128.43205</v>
      </c>
      <c r="E39" s="647"/>
      <c r="F39" s="647">
        <v>122.19987999999999</v>
      </c>
      <c r="G39" s="647">
        <v>125.12469447277125</v>
      </c>
      <c r="H39" s="647">
        <v>-2.9248144727712599</v>
      </c>
      <c r="I39" s="648">
        <v>0.97662480228147341</v>
      </c>
      <c r="J39" s="649" t="s">
        <v>1</v>
      </c>
    </row>
    <row r="40" spans="1:10" ht="14.4" customHeight="1" x14ac:dyDescent="0.3">
      <c r="A40" s="645" t="s">
        <v>531</v>
      </c>
      <c r="B40" s="646" t="s">
        <v>339</v>
      </c>
      <c r="C40" s="647">
        <v>0</v>
      </c>
      <c r="D40" s="647">
        <v>16.033000000000001</v>
      </c>
      <c r="E40" s="647"/>
      <c r="F40" s="647">
        <v>32.066000000000003</v>
      </c>
      <c r="G40" s="647">
        <v>48.333346656690836</v>
      </c>
      <c r="H40" s="647">
        <v>-16.267346656690833</v>
      </c>
      <c r="I40" s="648">
        <v>0.66343429987919267</v>
      </c>
      <c r="J40" s="649" t="s">
        <v>1</v>
      </c>
    </row>
    <row r="41" spans="1:10" ht="14.4" customHeight="1" x14ac:dyDescent="0.3">
      <c r="A41" s="645" t="s">
        <v>531</v>
      </c>
      <c r="B41" s="646" t="s">
        <v>340</v>
      </c>
      <c r="C41" s="647">
        <v>137.36339000000001</v>
      </c>
      <c r="D41" s="647">
        <v>169.27249</v>
      </c>
      <c r="E41" s="647"/>
      <c r="F41" s="647">
        <v>204.95515</v>
      </c>
      <c r="G41" s="647">
        <v>178.20014092126084</v>
      </c>
      <c r="H41" s="647">
        <v>26.755009078739164</v>
      </c>
      <c r="I41" s="648">
        <v>1.1501402240223877</v>
      </c>
      <c r="J41" s="649" t="s">
        <v>1</v>
      </c>
    </row>
    <row r="42" spans="1:10" ht="14.4" customHeight="1" x14ac:dyDescent="0.3">
      <c r="A42" s="645" t="s">
        <v>531</v>
      </c>
      <c r="B42" s="646" t="s">
        <v>341</v>
      </c>
      <c r="C42" s="647" t="s">
        <v>523</v>
      </c>
      <c r="D42" s="647">
        <v>259.20461</v>
      </c>
      <c r="E42" s="647"/>
      <c r="F42" s="647">
        <v>199.31094999999999</v>
      </c>
      <c r="G42" s="647">
        <v>310.73398591094417</v>
      </c>
      <c r="H42" s="647">
        <v>-111.42303591094418</v>
      </c>
      <c r="I42" s="648">
        <v>0.64141986083595681</v>
      </c>
      <c r="J42" s="649" t="s">
        <v>1</v>
      </c>
    </row>
    <row r="43" spans="1:10" ht="14.4" customHeight="1" x14ac:dyDescent="0.3">
      <c r="A43" s="645" t="s">
        <v>531</v>
      </c>
      <c r="B43" s="646" t="s">
        <v>533</v>
      </c>
      <c r="C43" s="647">
        <v>2600.2416300000027</v>
      </c>
      <c r="D43" s="647">
        <v>2870.263460000001</v>
      </c>
      <c r="E43" s="647"/>
      <c r="F43" s="647">
        <v>2561.2939400000005</v>
      </c>
      <c r="G43" s="647">
        <v>2835.5970796169986</v>
      </c>
      <c r="H43" s="647">
        <v>-274.30313961699812</v>
      </c>
      <c r="I43" s="648">
        <v>0.90326441595360651</v>
      </c>
      <c r="J43" s="649" t="s">
        <v>529</v>
      </c>
    </row>
    <row r="44" spans="1:10" ht="14.4" customHeight="1" x14ac:dyDescent="0.3">
      <c r="A44" s="645" t="s">
        <v>523</v>
      </c>
      <c r="B44" s="646" t="s">
        <v>523</v>
      </c>
      <c r="C44" s="647" t="s">
        <v>523</v>
      </c>
      <c r="D44" s="647" t="s">
        <v>523</v>
      </c>
      <c r="E44" s="647"/>
      <c r="F44" s="647" t="s">
        <v>523</v>
      </c>
      <c r="G44" s="647" t="s">
        <v>523</v>
      </c>
      <c r="H44" s="647" t="s">
        <v>523</v>
      </c>
      <c r="I44" s="648" t="s">
        <v>523</v>
      </c>
      <c r="J44" s="649" t="s">
        <v>530</v>
      </c>
    </row>
    <row r="45" spans="1:10" ht="14.4" customHeight="1" x14ac:dyDescent="0.3">
      <c r="A45" s="645" t="s">
        <v>534</v>
      </c>
      <c r="B45" s="646" t="s">
        <v>535</v>
      </c>
      <c r="C45" s="647" t="s">
        <v>523</v>
      </c>
      <c r="D45" s="647" t="s">
        <v>523</v>
      </c>
      <c r="E45" s="647"/>
      <c r="F45" s="647" t="s">
        <v>523</v>
      </c>
      <c r="G45" s="647" t="s">
        <v>523</v>
      </c>
      <c r="H45" s="647" t="s">
        <v>523</v>
      </c>
      <c r="I45" s="648" t="s">
        <v>523</v>
      </c>
      <c r="J45" s="649" t="s">
        <v>0</v>
      </c>
    </row>
    <row r="46" spans="1:10" ht="14.4" customHeight="1" x14ac:dyDescent="0.3">
      <c r="A46" s="645" t="s">
        <v>534</v>
      </c>
      <c r="B46" s="646" t="s">
        <v>331</v>
      </c>
      <c r="C46" s="647">
        <v>1.3721400000000001</v>
      </c>
      <c r="D46" s="647">
        <v>1.9335800000000001</v>
      </c>
      <c r="E46" s="647"/>
      <c r="F46" s="647">
        <v>1.71336</v>
      </c>
      <c r="G46" s="647">
        <v>2.3205159795800001</v>
      </c>
      <c r="H46" s="647">
        <v>-0.60715597958000012</v>
      </c>
      <c r="I46" s="648">
        <v>0.73835302798048741</v>
      </c>
      <c r="J46" s="649" t="s">
        <v>1</v>
      </c>
    </row>
    <row r="47" spans="1:10" ht="14.4" customHeight="1" x14ac:dyDescent="0.3">
      <c r="A47" s="645" t="s">
        <v>534</v>
      </c>
      <c r="B47" s="646" t="s">
        <v>333</v>
      </c>
      <c r="C47" s="647">
        <v>45.806940000000004</v>
      </c>
      <c r="D47" s="647">
        <v>49.782420000000002</v>
      </c>
      <c r="E47" s="647"/>
      <c r="F47" s="647">
        <v>55.583460000000002</v>
      </c>
      <c r="G47" s="647">
        <v>48.279635294948335</v>
      </c>
      <c r="H47" s="647">
        <v>7.3038247050516674</v>
      </c>
      <c r="I47" s="648">
        <v>1.1512816876190424</v>
      </c>
      <c r="J47" s="649" t="s">
        <v>1</v>
      </c>
    </row>
    <row r="48" spans="1:10" ht="14.4" customHeight="1" x14ac:dyDescent="0.3">
      <c r="A48" s="645" t="s">
        <v>534</v>
      </c>
      <c r="B48" s="646" t="s">
        <v>334</v>
      </c>
      <c r="C48" s="647">
        <v>636.13740000000098</v>
      </c>
      <c r="D48" s="647">
        <v>557.12553000000003</v>
      </c>
      <c r="E48" s="647"/>
      <c r="F48" s="647">
        <v>528.42534000000001</v>
      </c>
      <c r="G48" s="647">
        <v>482.27075003765412</v>
      </c>
      <c r="H48" s="647">
        <v>46.154589962345881</v>
      </c>
      <c r="I48" s="648">
        <v>1.0957026524182574</v>
      </c>
      <c r="J48" s="649" t="s">
        <v>1</v>
      </c>
    </row>
    <row r="49" spans="1:10" ht="14.4" customHeight="1" x14ac:dyDescent="0.3">
      <c r="A49" s="645" t="s">
        <v>534</v>
      </c>
      <c r="B49" s="646" t="s">
        <v>335</v>
      </c>
      <c r="C49" s="647">
        <v>39.074599999999997</v>
      </c>
      <c r="D49" s="647">
        <v>41.20187</v>
      </c>
      <c r="E49" s="647"/>
      <c r="F49" s="647">
        <v>39.981500000000004</v>
      </c>
      <c r="G49" s="647">
        <v>38.678904604593335</v>
      </c>
      <c r="H49" s="647">
        <v>1.3025953954066694</v>
      </c>
      <c r="I49" s="648">
        <v>1.0336771531852529</v>
      </c>
      <c r="J49" s="649" t="s">
        <v>1</v>
      </c>
    </row>
    <row r="50" spans="1:10" ht="14.4" customHeight="1" x14ac:dyDescent="0.3">
      <c r="A50" s="645" t="s">
        <v>534</v>
      </c>
      <c r="B50" s="646" t="s">
        <v>337</v>
      </c>
      <c r="C50" s="647">
        <v>40.494250000000001</v>
      </c>
      <c r="D50" s="647">
        <v>71.272860000000009</v>
      </c>
      <c r="E50" s="647"/>
      <c r="F50" s="647">
        <v>73.171300000000002</v>
      </c>
      <c r="G50" s="647">
        <v>46.217754685437086</v>
      </c>
      <c r="H50" s="647">
        <v>26.953545314562916</v>
      </c>
      <c r="I50" s="648">
        <v>1.5831859530609305</v>
      </c>
      <c r="J50" s="649" t="s">
        <v>1</v>
      </c>
    </row>
    <row r="51" spans="1:10" ht="14.4" customHeight="1" x14ac:dyDescent="0.3">
      <c r="A51" s="645" t="s">
        <v>534</v>
      </c>
      <c r="B51" s="646" t="s">
        <v>338</v>
      </c>
      <c r="C51" s="647">
        <v>21.312780000000004</v>
      </c>
      <c r="D51" s="647">
        <v>29.494610000000002</v>
      </c>
      <c r="E51" s="647"/>
      <c r="F51" s="647">
        <v>26.798000000000002</v>
      </c>
      <c r="G51" s="647">
        <v>23.732332929574582</v>
      </c>
      <c r="H51" s="647">
        <v>3.0656670704254196</v>
      </c>
      <c r="I51" s="648">
        <v>1.1291768103676427</v>
      </c>
      <c r="J51" s="649" t="s">
        <v>1</v>
      </c>
    </row>
    <row r="52" spans="1:10" ht="14.4" customHeight="1" x14ac:dyDescent="0.3">
      <c r="A52" s="645" t="s">
        <v>534</v>
      </c>
      <c r="B52" s="646" t="s">
        <v>341</v>
      </c>
      <c r="C52" s="647" t="s">
        <v>523</v>
      </c>
      <c r="D52" s="647">
        <v>132.51302999999999</v>
      </c>
      <c r="E52" s="647"/>
      <c r="F52" s="647">
        <v>188.78664999999998</v>
      </c>
      <c r="G52" s="647">
        <v>155.13405313868958</v>
      </c>
      <c r="H52" s="647">
        <v>33.6525968613104</v>
      </c>
      <c r="I52" s="648">
        <v>1.2169259178139633</v>
      </c>
      <c r="J52" s="649" t="s">
        <v>1</v>
      </c>
    </row>
    <row r="53" spans="1:10" ht="14.4" customHeight="1" x14ac:dyDescent="0.3">
      <c r="A53" s="645" t="s">
        <v>534</v>
      </c>
      <c r="B53" s="646" t="s">
        <v>536</v>
      </c>
      <c r="C53" s="647">
        <v>784.19811000000095</v>
      </c>
      <c r="D53" s="647">
        <v>883.32389999999998</v>
      </c>
      <c r="E53" s="647"/>
      <c r="F53" s="647">
        <v>914.45961</v>
      </c>
      <c r="G53" s="647">
        <v>796.63394667047692</v>
      </c>
      <c r="H53" s="647">
        <v>117.82566332952308</v>
      </c>
      <c r="I53" s="648">
        <v>1.1479043967709062</v>
      </c>
      <c r="J53" s="649" t="s">
        <v>529</v>
      </c>
    </row>
    <row r="54" spans="1:10" ht="14.4" customHeight="1" x14ac:dyDescent="0.3">
      <c r="A54" s="645" t="s">
        <v>523</v>
      </c>
      <c r="B54" s="646" t="s">
        <v>523</v>
      </c>
      <c r="C54" s="647" t="s">
        <v>523</v>
      </c>
      <c r="D54" s="647" t="s">
        <v>523</v>
      </c>
      <c r="E54" s="647"/>
      <c r="F54" s="647" t="s">
        <v>523</v>
      </c>
      <c r="G54" s="647" t="s">
        <v>523</v>
      </c>
      <c r="H54" s="647" t="s">
        <v>523</v>
      </c>
      <c r="I54" s="648" t="s">
        <v>523</v>
      </c>
      <c r="J54" s="649" t="s">
        <v>530</v>
      </c>
    </row>
    <row r="55" spans="1:10" ht="14.4" customHeight="1" x14ac:dyDescent="0.3">
      <c r="A55" s="645" t="s">
        <v>537</v>
      </c>
      <c r="B55" s="646" t="s">
        <v>538</v>
      </c>
      <c r="C55" s="647" t="s">
        <v>523</v>
      </c>
      <c r="D55" s="647" t="s">
        <v>523</v>
      </c>
      <c r="E55" s="647"/>
      <c r="F55" s="647" t="s">
        <v>523</v>
      </c>
      <c r="G55" s="647" t="s">
        <v>523</v>
      </c>
      <c r="H55" s="647" t="s">
        <v>523</v>
      </c>
      <c r="I55" s="648" t="s">
        <v>523</v>
      </c>
      <c r="J55" s="649" t="s">
        <v>0</v>
      </c>
    </row>
    <row r="56" spans="1:10" ht="14.4" customHeight="1" x14ac:dyDescent="0.3">
      <c r="A56" s="645" t="s">
        <v>537</v>
      </c>
      <c r="B56" s="646" t="s">
        <v>331</v>
      </c>
      <c r="C56" s="647">
        <v>1.5246000000000002</v>
      </c>
      <c r="D56" s="647">
        <v>1.9529400000000001</v>
      </c>
      <c r="E56" s="647"/>
      <c r="F56" s="647">
        <v>2.5700399999999997</v>
      </c>
      <c r="G56" s="647">
        <v>2.80127086048625</v>
      </c>
      <c r="H56" s="647">
        <v>-0.2312308604862503</v>
      </c>
      <c r="I56" s="648">
        <v>0.91745501524043527</v>
      </c>
      <c r="J56" s="649" t="s">
        <v>1</v>
      </c>
    </row>
    <row r="57" spans="1:10" ht="14.4" customHeight="1" x14ac:dyDescent="0.3">
      <c r="A57" s="645" t="s">
        <v>537</v>
      </c>
      <c r="B57" s="646" t="s">
        <v>333</v>
      </c>
      <c r="C57" s="647">
        <v>58.213659999999997</v>
      </c>
      <c r="D57" s="647">
        <v>64.506740000000008</v>
      </c>
      <c r="E57" s="647"/>
      <c r="F57" s="647">
        <v>74.349819999999994</v>
      </c>
      <c r="G57" s="647">
        <v>80.175136700586251</v>
      </c>
      <c r="H57" s="647">
        <v>-5.8253167005862565</v>
      </c>
      <c r="I57" s="648">
        <v>0.92734260345148045</v>
      </c>
      <c r="J57" s="649" t="s">
        <v>1</v>
      </c>
    </row>
    <row r="58" spans="1:10" ht="14.4" customHeight="1" x14ac:dyDescent="0.3">
      <c r="A58" s="645" t="s">
        <v>537</v>
      </c>
      <c r="B58" s="646" t="s">
        <v>334</v>
      </c>
      <c r="C58" s="647">
        <v>680.60933000000102</v>
      </c>
      <c r="D58" s="647">
        <v>537.51350000000002</v>
      </c>
      <c r="E58" s="647"/>
      <c r="F58" s="647">
        <v>548.11482999999998</v>
      </c>
      <c r="G58" s="647">
        <v>702.97880660299995</v>
      </c>
      <c r="H58" s="647">
        <v>-154.86397660299997</v>
      </c>
      <c r="I58" s="648">
        <v>0.7797032070549208</v>
      </c>
      <c r="J58" s="649" t="s">
        <v>1</v>
      </c>
    </row>
    <row r="59" spans="1:10" ht="14.4" customHeight="1" x14ac:dyDescent="0.3">
      <c r="A59" s="645" t="s">
        <v>537</v>
      </c>
      <c r="B59" s="646" t="s">
        <v>335</v>
      </c>
      <c r="C59" s="647">
        <v>41.349179999999997</v>
      </c>
      <c r="D59" s="647">
        <v>45.437119999999993</v>
      </c>
      <c r="E59" s="647"/>
      <c r="F59" s="647">
        <v>36.701499999999996</v>
      </c>
      <c r="G59" s="647">
        <v>44.743259791483752</v>
      </c>
      <c r="H59" s="647">
        <v>-8.0417597914837557</v>
      </c>
      <c r="I59" s="648">
        <v>0.82026879961449761</v>
      </c>
      <c r="J59" s="649" t="s">
        <v>1</v>
      </c>
    </row>
    <row r="60" spans="1:10" ht="14.4" customHeight="1" x14ac:dyDescent="0.3">
      <c r="A60" s="645" t="s">
        <v>537</v>
      </c>
      <c r="B60" s="646" t="s">
        <v>336</v>
      </c>
      <c r="C60" s="647">
        <v>13.812339999999999</v>
      </c>
      <c r="D60" s="647">
        <v>16.323589999999999</v>
      </c>
      <c r="E60" s="647"/>
      <c r="F60" s="647">
        <v>11.77416</v>
      </c>
      <c r="G60" s="647">
        <v>12.762846051032916</v>
      </c>
      <c r="H60" s="647">
        <v>-0.98868605103291607</v>
      </c>
      <c r="I60" s="648">
        <v>0.92253404553501606</v>
      </c>
      <c r="J60" s="649" t="s">
        <v>1</v>
      </c>
    </row>
    <row r="61" spans="1:10" ht="14.4" customHeight="1" x14ac:dyDescent="0.3">
      <c r="A61" s="645" t="s">
        <v>537</v>
      </c>
      <c r="B61" s="646" t="s">
        <v>337</v>
      </c>
      <c r="C61" s="647">
        <v>20.98386</v>
      </c>
      <c r="D61" s="647">
        <v>52.181289999999997</v>
      </c>
      <c r="E61" s="647"/>
      <c r="F61" s="647">
        <v>64.275329999999997</v>
      </c>
      <c r="G61" s="647">
        <v>62.515066715272091</v>
      </c>
      <c r="H61" s="647">
        <v>1.7602632847279054</v>
      </c>
      <c r="I61" s="648">
        <v>1.0281574247172303</v>
      </c>
      <c r="J61" s="649" t="s">
        <v>1</v>
      </c>
    </row>
    <row r="62" spans="1:10" ht="14.4" customHeight="1" x14ac:dyDescent="0.3">
      <c r="A62" s="645" t="s">
        <v>537</v>
      </c>
      <c r="B62" s="646" t="s">
        <v>338</v>
      </c>
      <c r="C62" s="647">
        <v>20.3367</v>
      </c>
      <c r="D62" s="647">
        <v>28.052209999999999</v>
      </c>
      <c r="E62" s="647"/>
      <c r="F62" s="647">
        <v>29.252000000000002</v>
      </c>
      <c r="G62" s="647">
        <v>30.470987295974169</v>
      </c>
      <c r="H62" s="647">
        <v>-1.2189872959741663</v>
      </c>
      <c r="I62" s="648">
        <v>0.95999514934866526</v>
      </c>
      <c r="J62" s="649" t="s">
        <v>1</v>
      </c>
    </row>
    <row r="63" spans="1:10" ht="14.4" customHeight="1" x14ac:dyDescent="0.3">
      <c r="A63" s="645" t="s">
        <v>537</v>
      </c>
      <c r="B63" s="646" t="s">
        <v>340</v>
      </c>
      <c r="C63" s="647">
        <v>34.6691</v>
      </c>
      <c r="D63" s="647">
        <v>34.669130000000003</v>
      </c>
      <c r="E63" s="647"/>
      <c r="F63" s="647">
        <v>31.991200000000003</v>
      </c>
      <c r="G63" s="647">
        <v>33.116118126460414</v>
      </c>
      <c r="H63" s="647">
        <v>-1.1249181264604111</v>
      </c>
      <c r="I63" s="648">
        <v>0.96603109935274756</v>
      </c>
      <c r="J63" s="649" t="s">
        <v>1</v>
      </c>
    </row>
    <row r="64" spans="1:10" ht="14.4" customHeight="1" x14ac:dyDescent="0.3">
      <c r="A64" s="645" t="s">
        <v>537</v>
      </c>
      <c r="B64" s="646" t="s">
        <v>341</v>
      </c>
      <c r="C64" s="647" t="s">
        <v>523</v>
      </c>
      <c r="D64" s="647">
        <v>210.2884</v>
      </c>
      <c r="E64" s="647"/>
      <c r="F64" s="647">
        <v>215.51822000000001</v>
      </c>
      <c r="G64" s="647">
        <v>229.72192006566956</v>
      </c>
      <c r="H64" s="647">
        <v>-14.203700065669551</v>
      </c>
      <c r="I64" s="648">
        <v>0.93817002721547338</v>
      </c>
      <c r="J64" s="649" t="s">
        <v>1</v>
      </c>
    </row>
    <row r="65" spans="1:10" ht="14.4" customHeight="1" x14ac:dyDescent="0.3">
      <c r="A65" s="645" t="s">
        <v>537</v>
      </c>
      <c r="B65" s="646" t="s">
        <v>539</v>
      </c>
      <c r="C65" s="647">
        <v>871.49877000000095</v>
      </c>
      <c r="D65" s="647">
        <v>990.92491999999993</v>
      </c>
      <c r="E65" s="647"/>
      <c r="F65" s="647">
        <v>1014.5471</v>
      </c>
      <c r="G65" s="647">
        <v>1199.2854122099652</v>
      </c>
      <c r="H65" s="647">
        <v>-184.73831220996522</v>
      </c>
      <c r="I65" s="648">
        <v>0.84595967704673281</v>
      </c>
      <c r="J65" s="649" t="s">
        <v>529</v>
      </c>
    </row>
    <row r="66" spans="1:10" ht="14.4" customHeight="1" x14ac:dyDescent="0.3">
      <c r="A66" s="645" t="s">
        <v>523</v>
      </c>
      <c r="B66" s="646" t="s">
        <v>523</v>
      </c>
      <c r="C66" s="647" t="s">
        <v>523</v>
      </c>
      <c r="D66" s="647" t="s">
        <v>523</v>
      </c>
      <c r="E66" s="647"/>
      <c r="F66" s="647" t="s">
        <v>523</v>
      </c>
      <c r="G66" s="647" t="s">
        <v>523</v>
      </c>
      <c r="H66" s="647" t="s">
        <v>523</v>
      </c>
      <c r="I66" s="648" t="s">
        <v>523</v>
      </c>
      <c r="J66" s="649" t="s">
        <v>530</v>
      </c>
    </row>
    <row r="67" spans="1:10" ht="14.4" customHeight="1" x14ac:dyDescent="0.3">
      <c r="A67" s="645" t="s">
        <v>540</v>
      </c>
      <c r="B67" s="646" t="s">
        <v>541</v>
      </c>
      <c r="C67" s="647" t="s">
        <v>523</v>
      </c>
      <c r="D67" s="647" t="s">
        <v>523</v>
      </c>
      <c r="E67" s="647"/>
      <c r="F67" s="647" t="s">
        <v>523</v>
      </c>
      <c r="G67" s="647" t="s">
        <v>523</v>
      </c>
      <c r="H67" s="647" t="s">
        <v>523</v>
      </c>
      <c r="I67" s="648" t="s">
        <v>523</v>
      </c>
      <c r="J67" s="649" t="s">
        <v>0</v>
      </c>
    </row>
    <row r="68" spans="1:10" ht="14.4" customHeight="1" x14ac:dyDescent="0.3">
      <c r="A68" s="645" t="s">
        <v>540</v>
      </c>
      <c r="B68" s="646" t="s">
        <v>333</v>
      </c>
      <c r="C68" s="647">
        <v>0.44379999999999997</v>
      </c>
      <c r="D68" s="647">
        <v>1.0018800000000001</v>
      </c>
      <c r="E68" s="647"/>
      <c r="F68" s="647">
        <v>0.5403</v>
      </c>
      <c r="G68" s="647">
        <v>1.2437243591512499</v>
      </c>
      <c r="H68" s="647">
        <v>-0.7034243591512499</v>
      </c>
      <c r="I68" s="648">
        <v>0.43442101621995638</v>
      </c>
      <c r="J68" s="649" t="s">
        <v>1</v>
      </c>
    </row>
    <row r="69" spans="1:10" ht="14.4" customHeight="1" x14ac:dyDescent="0.3">
      <c r="A69" s="645" t="s">
        <v>540</v>
      </c>
      <c r="B69" s="646" t="s">
        <v>334</v>
      </c>
      <c r="C69" s="647">
        <v>18.851939999999999</v>
      </c>
      <c r="D69" s="647">
        <v>15.135619999999999</v>
      </c>
      <c r="E69" s="647"/>
      <c r="F69" s="647">
        <v>13.68425</v>
      </c>
      <c r="G69" s="647">
        <v>76.127457196708335</v>
      </c>
      <c r="H69" s="647">
        <v>-62.443207196708336</v>
      </c>
      <c r="I69" s="648">
        <v>0.17975446053111691</v>
      </c>
      <c r="J69" s="649" t="s">
        <v>1</v>
      </c>
    </row>
    <row r="70" spans="1:10" ht="14.4" customHeight="1" x14ac:dyDescent="0.3">
      <c r="A70" s="645" t="s">
        <v>540</v>
      </c>
      <c r="B70" s="646" t="s">
        <v>335</v>
      </c>
      <c r="C70" s="647">
        <v>0</v>
      </c>
      <c r="D70" s="647">
        <v>0.73509999999999998</v>
      </c>
      <c r="E70" s="647"/>
      <c r="F70" s="647">
        <v>0</v>
      </c>
      <c r="G70" s="647">
        <v>0.32145628182291669</v>
      </c>
      <c r="H70" s="647">
        <v>-0.32145628182291669</v>
      </c>
      <c r="I70" s="648">
        <v>0</v>
      </c>
      <c r="J70" s="649" t="s">
        <v>1</v>
      </c>
    </row>
    <row r="71" spans="1:10" ht="14.4" customHeight="1" x14ac:dyDescent="0.3">
      <c r="A71" s="645" t="s">
        <v>540</v>
      </c>
      <c r="B71" s="646" t="s">
        <v>337</v>
      </c>
      <c r="C71" s="647">
        <v>0.215</v>
      </c>
      <c r="D71" s="647">
        <v>0.315</v>
      </c>
      <c r="E71" s="647"/>
      <c r="F71" s="647">
        <v>0.24300000000000002</v>
      </c>
      <c r="G71" s="647">
        <v>0.27507905663874999</v>
      </c>
      <c r="H71" s="647">
        <v>-3.2079056638749964E-2</v>
      </c>
      <c r="I71" s="648">
        <v>0.88338241002157403</v>
      </c>
      <c r="J71" s="649" t="s">
        <v>1</v>
      </c>
    </row>
    <row r="72" spans="1:10" ht="14.4" customHeight="1" x14ac:dyDescent="0.3">
      <c r="A72" s="645" t="s">
        <v>540</v>
      </c>
      <c r="B72" s="646" t="s">
        <v>338</v>
      </c>
      <c r="C72" s="647">
        <v>5.3930000000000007</v>
      </c>
      <c r="D72" s="647">
        <v>6.3900000000000006</v>
      </c>
      <c r="E72" s="647"/>
      <c r="F72" s="647">
        <v>5.9639999999999995</v>
      </c>
      <c r="G72" s="647">
        <v>5.6849517196983337</v>
      </c>
      <c r="H72" s="647">
        <v>0.27904828030166584</v>
      </c>
      <c r="I72" s="648">
        <v>1.0490854265894229</v>
      </c>
      <c r="J72" s="649" t="s">
        <v>1</v>
      </c>
    </row>
    <row r="73" spans="1:10" ht="14.4" customHeight="1" x14ac:dyDescent="0.3">
      <c r="A73" s="645" t="s">
        <v>540</v>
      </c>
      <c r="B73" s="646" t="s">
        <v>341</v>
      </c>
      <c r="C73" s="647" t="s">
        <v>523</v>
      </c>
      <c r="D73" s="647">
        <v>5.8119999999999994</v>
      </c>
      <c r="E73" s="647"/>
      <c r="F73" s="647">
        <v>4.9171499999999995</v>
      </c>
      <c r="G73" s="647">
        <v>4.5110231795545825</v>
      </c>
      <c r="H73" s="647">
        <v>0.40612682044541693</v>
      </c>
      <c r="I73" s="648">
        <v>1.0900298677883358</v>
      </c>
      <c r="J73" s="649" t="s">
        <v>1</v>
      </c>
    </row>
    <row r="74" spans="1:10" ht="14.4" customHeight="1" x14ac:dyDescent="0.3">
      <c r="A74" s="645" t="s">
        <v>540</v>
      </c>
      <c r="B74" s="646" t="s">
        <v>542</v>
      </c>
      <c r="C74" s="647">
        <v>24.903739999999999</v>
      </c>
      <c r="D74" s="647">
        <v>29.389600000000002</v>
      </c>
      <c r="E74" s="647"/>
      <c r="F74" s="647">
        <v>25.348700000000001</v>
      </c>
      <c r="G74" s="647">
        <v>88.163691793574159</v>
      </c>
      <c r="H74" s="647">
        <v>-62.814991793574158</v>
      </c>
      <c r="I74" s="648">
        <v>0.28751858598833707</v>
      </c>
      <c r="J74" s="649" t="s">
        <v>529</v>
      </c>
    </row>
    <row r="75" spans="1:10" ht="14.4" customHeight="1" x14ac:dyDescent="0.3">
      <c r="A75" s="645" t="s">
        <v>523</v>
      </c>
      <c r="B75" s="646" t="s">
        <v>523</v>
      </c>
      <c r="C75" s="647" t="s">
        <v>523</v>
      </c>
      <c r="D75" s="647" t="s">
        <v>523</v>
      </c>
      <c r="E75" s="647"/>
      <c r="F75" s="647" t="s">
        <v>523</v>
      </c>
      <c r="G75" s="647" t="s">
        <v>523</v>
      </c>
      <c r="H75" s="647" t="s">
        <v>523</v>
      </c>
      <c r="I75" s="648" t="s">
        <v>523</v>
      </c>
      <c r="J75" s="649" t="s">
        <v>530</v>
      </c>
    </row>
    <row r="76" spans="1:10" ht="14.4" customHeight="1" x14ac:dyDescent="0.3">
      <c r="A76" s="645" t="s">
        <v>543</v>
      </c>
      <c r="B76" s="646" t="s">
        <v>544</v>
      </c>
      <c r="C76" s="647" t="s">
        <v>523</v>
      </c>
      <c r="D76" s="647" t="s">
        <v>523</v>
      </c>
      <c r="E76" s="647"/>
      <c r="F76" s="647" t="s">
        <v>523</v>
      </c>
      <c r="G76" s="647" t="s">
        <v>523</v>
      </c>
      <c r="H76" s="647" t="s">
        <v>523</v>
      </c>
      <c r="I76" s="648" t="s">
        <v>523</v>
      </c>
      <c r="J76" s="649" t="s">
        <v>0</v>
      </c>
    </row>
    <row r="77" spans="1:10" ht="14.4" customHeight="1" x14ac:dyDescent="0.3">
      <c r="A77" s="645" t="s">
        <v>543</v>
      </c>
      <c r="B77" s="646" t="s">
        <v>333</v>
      </c>
      <c r="C77" s="647">
        <v>3.9370400000000001</v>
      </c>
      <c r="D77" s="647">
        <v>3.6715499999999999</v>
      </c>
      <c r="E77" s="647"/>
      <c r="F77" s="647">
        <v>4.5397300000000005</v>
      </c>
      <c r="G77" s="647">
        <v>2.8031082936991663</v>
      </c>
      <c r="H77" s="647">
        <v>1.7366217063008342</v>
      </c>
      <c r="I77" s="648">
        <v>1.6195342899182372</v>
      </c>
      <c r="J77" s="649" t="s">
        <v>1</v>
      </c>
    </row>
    <row r="78" spans="1:10" ht="14.4" customHeight="1" x14ac:dyDescent="0.3">
      <c r="A78" s="645" t="s">
        <v>543</v>
      </c>
      <c r="B78" s="646" t="s">
        <v>334</v>
      </c>
      <c r="C78" s="647">
        <v>54.360229999999994</v>
      </c>
      <c r="D78" s="647">
        <v>64.855999999999995</v>
      </c>
      <c r="E78" s="647"/>
      <c r="F78" s="647">
        <v>69.398939999999996</v>
      </c>
      <c r="G78" s="647">
        <v>54.898389228745408</v>
      </c>
      <c r="H78" s="647">
        <v>14.500550771254588</v>
      </c>
      <c r="I78" s="648">
        <v>1.2641343575826072</v>
      </c>
      <c r="J78" s="649" t="s">
        <v>1</v>
      </c>
    </row>
    <row r="79" spans="1:10" ht="14.4" customHeight="1" x14ac:dyDescent="0.3">
      <c r="A79" s="645" t="s">
        <v>543</v>
      </c>
      <c r="B79" s="646" t="s">
        <v>335</v>
      </c>
      <c r="C79" s="647">
        <v>0.81599999999999995</v>
      </c>
      <c r="D79" s="647">
        <v>1.4794999999999998</v>
      </c>
      <c r="E79" s="647"/>
      <c r="F79" s="647">
        <v>8.4791799999999995</v>
      </c>
      <c r="G79" s="647">
        <v>2.0474198224683335</v>
      </c>
      <c r="H79" s="647">
        <v>6.4317601775316664</v>
      </c>
      <c r="I79" s="648">
        <v>4.1413978251796193</v>
      </c>
      <c r="J79" s="649" t="s">
        <v>1</v>
      </c>
    </row>
    <row r="80" spans="1:10" ht="14.4" customHeight="1" x14ac:dyDescent="0.3">
      <c r="A80" s="645" t="s">
        <v>543</v>
      </c>
      <c r="B80" s="646" t="s">
        <v>337</v>
      </c>
      <c r="C80" s="647">
        <v>2.8383799999999999</v>
      </c>
      <c r="D80" s="647">
        <v>5.3092300000000003</v>
      </c>
      <c r="E80" s="647"/>
      <c r="F80" s="647">
        <v>5.2605300000000002</v>
      </c>
      <c r="G80" s="647">
        <v>2.9940362594541665</v>
      </c>
      <c r="H80" s="647">
        <v>2.2664937405458336</v>
      </c>
      <c r="I80" s="648">
        <v>1.757002769551973</v>
      </c>
      <c r="J80" s="649" t="s">
        <v>1</v>
      </c>
    </row>
    <row r="81" spans="1:10" ht="14.4" customHeight="1" x14ac:dyDescent="0.3">
      <c r="A81" s="645" t="s">
        <v>543</v>
      </c>
      <c r="B81" s="646" t="s">
        <v>338</v>
      </c>
      <c r="C81" s="647">
        <v>1.5349999999999999</v>
      </c>
      <c r="D81" s="647">
        <v>2.17137</v>
      </c>
      <c r="E81" s="647"/>
      <c r="F81" s="647">
        <v>1.5620000000000001</v>
      </c>
      <c r="G81" s="647">
        <v>1.7494122386025002</v>
      </c>
      <c r="H81" s="647">
        <v>-0.18741223860250011</v>
      </c>
      <c r="I81" s="648">
        <v>0.89287131159422295</v>
      </c>
      <c r="J81" s="649" t="s">
        <v>1</v>
      </c>
    </row>
    <row r="82" spans="1:10" ht="14.4" customHeight="1" x14ac:dyDescent="0.3">
      <c r="A82" s="645" t="s">
        <v>543</v>
      </c>
      <c r="B82" s="646" t="s">
        <v>341</v>
      </c>
      <c r="C82" s="647" t="s">
        <v>523</v>
      </c>
      <c r="D82" s="647">
        <v>28.04955</v>
      </c>
      <c r="E82" s="647"/>
      <c r="F82" s="647">
        <v>54.901049999999998</v>
      </c>
      <c r="G82" s="647">
        <v>29.499047038713332</v>
      </c>
      <c r="H82" s="647">
        <v>25.402002961286666</v>
      </c>
      <c r="I82" s="648">
        <v>1.861112663332823</v>
      </c>
      <c r="J82" s="649" t="s">
        <v>1</v>
      </c>
    </row>
    <row r="83" spans="1:10" ht="14.4" customHeight="1" x14ac:dyDescent="0.3">
      <c r="A83" s="645" t="s">
        <v>543</v>
      </c>
      <c r="B83" s="646" t="s">
        <v>545</v>
      </c>
      <c r="C83" s="647">
        <v>63.486649999999997</v>
      </c>
      <c r="D83" s="647">
        <v>105.53719999999998</v>
      </c>
      <c r="E83" s="647"/>
      <c r="F83" s="647">
        <v>144.14143000000001</v>
      </c>
      <c r="G83" s="647">
        <v>93.991412881682905</v>
      </c>
      <c r="H83" s="647">
        <v>50.150017118317109</v>
      </c>
      <c r="I83" s="648">
        <v>1.5335595623128502</v>
      </c>
      <c r="J83" s="649" t="s">
        <v>529</v>
      </c>
    </row>
    <row r="84" spans="1:10" ht="14.4" customHeight="1" x14ac:dyDescent="0.3">
      <c r="A84" s="645" t="s">
        <v>523</v>
      </c>
      <c r="B84" s="646" t="s">
        <v>523</v>
      </c>
      <c r="C84" s="647" t="s">
        <v>523</v>
      </c>
      <c r="D84" s="647" t="s">
        <v>523</v>
      </c>
      <c r="E84" s="647"/>
      <c r="F84" s="647" t="s">
        <v>523</v>
      </c>
      <c r="G84" s="647" t="s">
        <v>523</v>
      </c>
      <c r="H84" s="647" t="s">
        <v>523</v>
      </c>
      <c r="I84" s="648" t="s">
        <v>523</v>
      </c>
      <c r="J84" s="649" t="s">
        <v>530</v>
      </c>
    </row>
    <row r="85" spans="1:10" ht="14.4" customHeight="1" x14ac:dyDescent="0.3">
      <c r="A85" s="645" t="s">
        <v>521</v>
      </c>
      <c r="B85" s="646" t="s">
        <v>524</v>
      </c>
      <c r="C85" s="647">
        <v>4359.858240000005</v>
      </c>
      <c r="D85" s="647">
        <v>4924.192790000001</v>
      </c>
      <c r="E85" s="647"/>
      <c r="F85" s="647">
        <v>4699.1251900000016</v>
      </c>
      <c r="G85" s="647">
        <v>5068.0998238424481</v>
      </c>
      <c r="H85" s="647">
        <v>-368.97463384244656</v>
      </c>
      <c r="I85" s="648">
        <v>0.92719665226272052</v>
      </c>
      <c r="J85" s="649" t="s">
        <v>525</v>
      </c>
    </row>
  </sheetData>
  <mergeCells count="3">
    <mergeCell ref="A1:I1"/>
    <mergeCell ref="F3:I3"/>
    <mergeCell ref="C4:D4"/>
  </mergeCells>
  <conditionalFormatting sqref="F19 F86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5">
    <cfRule type="expression" dxfId="33" priority="5">
      <formula>$H20&gt;0</formula>
    </cfRule>
  </conditionalFormatting>
  <conditionalFormatting sqref="A20:A85">
    <cfRule type="expression" dxfId="32" priority="2">
      <formula>AND($J20&lt;&gt;"mezeraKL",$J20&lt;&gt;"")</formula>
    </cfRule>
  </conditionalFormatting>
  <conditionalFormatting sqref="I20:I85">
    <cfRule type="expression" dxfId="31" priority="6">
      <formula>$I20&gt;1</formula>
    </cfRule>
  </conditionalFormatting>
  <conditionalFormatting sqref="B20:B85">
    <cfRule type="expression" dxfId="30" priority="1">
      <formula>OR($J20="NS",$J20="SumaNS",$J20="Účet")</formula>
    </cfRule>
  </conditionalFormatting>
  <conditionalFormatting sqref="A20:D85 F20:I85">
    <cfRule type="expression" dxfId="29" priority="8">
      <formula>AND($J20&lt;&gt;"",$J20&lt;&gt;"mezeraKL")</formula>
    </cfRule>
  </conditionalFormatting>
  <conditionalFormatting sqref="B20:D85 F20:I85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4651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6.5589589715944294</v>
      </c>
      <c r="J3" s="207">
        <f>SUBTOTAL(9,J5:J1048576)</f>
        <v>716954.5</v>
      </c>
      <c r="K3" s="208">
        <f>SUBTOTAL(9,K5:K1048576)</f>
        <v>4702475.1499999985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521</v>
      </c>
      <c r="B5" s="737" t="s">
        <v>2285</v>
      </c>
      <c r="C5" s="740" t="s">
        <v>526</v>
      </c>
      <c r="D5" s="755" t="s">
        <v>2286</v>
      </c>
      <c r="E5" s="740" t="s">
        <v>4629</v>
      </c>
      <c r="F5" s="755" t="s">
        <v>4630</v>
      </c>
      <c r="G5" s="740" t="s">
        <v>3787</v>
      </c>
      <c r="H5" s="740" t="s">
        <v>3788</v>
      </c>
      <c r="I5" s="229">
        <v>25.56</v>
      </c>
      <c r="J5" s="229">
        <v>24</v>
      </c>
      <c r="K5" s="750">
        <v>613.44000000000005</v>
      </c>
    </row>
    <row r="6" spans="1:11" ht="14.4" customHeight="1" x14ac:dyDescent="0.3">
      <c r="A6" s="661" t="s">
        <v>521</v>
      </c>
      <c r="B6" s="662" t="s">
        <v>2285</v>
      </c>
      <c r="C6" s="663" t="s">
        <v>526</v>
      </c>
      <c r="D6" s="664" t="s">
        <v>2286</v>
      </c>
      <c r="E6" s="663" t="s">
        <v>4629</v>
      </c>
      <c r="F6" s="664" t="s">
        <v>4630</v>
      </c>
      <c r="G6" s="663" t="s">
        <v>3789</v>
      </c>
      <c r="H6" s="663" t="s">
        <v>3790</v>
      </c>
      <c r="I6" s="665">
        <v>1.38</v>
      </c>
      <c r="J6" s="665">
        <v>50</v>
      </c>
      <c r="K6" s="666">
        <v>69</v>
      </c>
    </row>
    <row r="7" spans="1:11" ht="14.4" customHeight="1" x14ac:dyDescent="0.3">
      <c r="A7" s="661" t="s">
        <v>521</v>
      </c>
      <c r="B7" s="662" t="s">
        <v>2285</v>
      </c>
      <c r="C7" s="663" t="s">
        <v>526</v>
      </c>
      <c r="D7" s="664" t="s">
        <v>2286</v>
      </c>
      <c r="E7" s="663" t="s">
        <v>4629</v>
      </c>
      <c r="F7" s="664" t="s">
        <v>4630</v>
      </c>
      <c r="G7" s="663" t="s">
        <v>3791</v>
      </c>
      <c r="H7" s="663" t="s">
        <v>3792</v>
      </c>
      <c r="I7" s="665">
        <v>41.536666666666662</v>
      </c>
      <c r="J7" s="665">
        <v>140</v>
      </c>
      <c r="K7" s="666">
        <v>5815.32</v>
      </c>
    </row>
    <row r="8" spans="1:11" ht="14.4" customHeight="1" x14ac:dyDescent="0.3">
      <c r="A8" s="661" t="s">
        <v>521</v>
      </c>
      <c r="B8" s="662" t="s">
        <v>2285</v>
      </c>
      <c r="C8" s="663" t="s">
        <v>526</v>
      </c>
      <c r="D8" s="664" t="s">
        <v>2286</v>
      </c>
      <c r="E8" s="663" t="s">
        <v>4629</v>
      </c>
      <c r="F8" s="664" t="s">
        <v>4630</v>
      </c>
      <c r="G8" s="663" t="s">
        <v>3793</v>
      </c>
      <c r="H8" s="663" t="s">
        <v>3794</v>
      </c>
      <c r="I8" s="665">
        <v>39.11</v>
      </c>
      <c r="J8" s="665">
        <v>10</v>
      </c>
      <c r="K8" s="666">
        <v>391.07</v>
      </c>
    </row>
    <row r="9" spans="1:11" ht="14.4" customHeight="1" x14ac:dyDescent="0.3">
      <c r="A9" s="661" t="s">
        <v>521</v>
      </c>
      <c r="B9" s="662" t="s">
        <v>2285</v>
      </c>
      <c r="C9" s="663" t="s">
        <v>526</v>
      </c>
      <c r="D9" s="664" t="s">
        <v>2286</v>
      </c>
      <c r="E9" s="663" t="s">
        <v>4629</v>
      </c>
      <c r="F9" s="664" t="s">
        <v>4630</v>
      </c>
      <c r="G9" s="663" t="s">
        <v>3795</v>
      </c>
      <c r="H9" s="663" t="s">
        <v>3796</v>
      </c>
      <c r="I9" s="665">
        <v>0.67</v>
      </c>
      <c r="J9" s="665">
        <v>500</v>
      </c>
      <c r="K9" s="666">
        <v>335</v>
      </c>
    </row>
    <row r="10" spans="1:11" ht="14.4" customHeight="1" x14ac:dyDescent="0.3">
      <c r="A10" s="661" t="s">
        <v>521</v>
      </c>
      <c r="B10" s="662" t="s">
        <v>2285</v>
      </c>
      <c r="C10" s="663" t="s">
        <v>526</v>
      </c>
      <c r="D10" s="664" t="s">
        <v>2286</v>
      </c>
      <c r="E10" s="663" t="s">
        <v>4629</v>
      </c>
      <c r="F10" s="664" t="s">
        <v>4630</v>
      </c>
      <c r="G10" s="663" t="s">
        <v>3797</v>
      </c>
      <c r="H10" s="663" t="s">
        <v>3798</v>
      </c>
      <c r="I10" s="665">
        <v>26.17</v>
      </c>
      <c r="J10" s="665">
        <v>2</v>
      </c>
      <c r="K10" s="666">
        <v>52.34</v>
      </c>
    </row>
    <row r="11" spans="1:11" ht="14.4" customHeight="1" x14ac:dyDescent="0.3">
      <c r="A11" s="661" t="s">
        <v>521</v>
      </c>
      <c r="B11" s="662" t="s">
        <v>2285</v>
      </c>
      <c r="C11" s="663" t="s">
        <v>526</v>
      </c>
      <c r="D11" s="664" t="s">
        <v>2286</v>
      </c>
      <c r="E11" s="663" t="s">
        <v>4629</v>
      </c>
      <c r="F11" s="664" t="s">
        <v>4630</v>
      </c>
      <c r="G11" s="663" t="s">
        <v>3799</v>
      </c>
      <c r="H11" s="663" t="s">
        <v>3800</v>
      </c>
      <c r="I11" s="665">
        <v>13.16</v>
      </c>
      <c r="J11" s="665">
        <v>24</v>
      </c>
      <c r="K11" s="666">
        <v>315.74</v>
      </c>
    </row>
    <row r="12" spans="1:11" ht="14.4" customHeight="1" x14ac:dyDescent="0.3">
      <c r="A12" s="661" t="s">
        <v>521</v>
      </c>
      <c r="B12" s="662" t="s">
        <v>2285</v>
      </c>
      <c r="C12" s="663" t="s">
        <v>526</v>
      </c>
      <c r="D12" s="664" t="s">
        <v>2286</v>
      </c>
      <c r="E12" s="663" t="s">
        <v>4629</v>
      </c>
      <c r="F12" s="664" t="s">
        <v>4630</v>
      </c>
      <c r="G12" s="663" t="s">
        <v>3801</v>
      </c>
      <c r="H12" s="663" t="s">
        <v>3802</v>
      </c>
      <c r="I12" s="665">
        <v>26.37</v>
      </c>
      <c r="J12" s="665">
        <v>24</v>
      </c>
      <c r="K12" s="666">
        <v>632.81999999999994</v>
      </c>
    </row>
    <row r="13" spans="1:11" ht="14.4" customHeight="1" x14ac:dyDescent="0.3">
      <c r="A13" s="661" t="s">
        <v>521</v>
      </c>
      <c r="B13" s="662" t="s">
        <v>2285</v>
      </c>
      <c r="C13" s="663" t="s">
        <v>526</v>
      </c>
      <c r="D13" s="664" t="s">
        <v>2286</v>
      </c>
      <c r="E13" s="663" t="s">
        <v>4629</v>
      </c>
      <c r="F13" s="664" t="s">
        <v>4630</v>
      </c>
      <c r="G13" s="663" t="s">
        <v>3803</v>
      </c>
      <c r="H13" s="663" t="s">
        <v>3804</v>
      </c>
      <c r="I13" s="665">
        <v>0.91</v>
      </c>
      <c r="J13" s="665">
        <v>1000</v>
      </c>
      <c r="K13" s="666">
        <v>911</v>
      </c>
    </row>
    <row r="14" spans="1:11" ht="14.4" customHeight="1" x14ac:dyDescent="0.3">
      <c r="A14" s="661" t="s">
        <v>521</v>
      </c>
      <c r="B14" s="662" t="s">
        <v>2285</v>
      </c>
      <c r="C14" s="663" t="s">
        <v>526</v>
      </c>
      <c r="D14" s="664" t="s">
        <v>2286</v>
      </c>
      <c r="E14" s="663" t="s">
        <v>4629</v>
      </c>
      <c r="F14" s="664" t="s">
        <v>4630</v>
      </c>
      <c r="G14" s="663" t="s">
        <v>3805</v>
      </c>
      <c r="H14" s="663" t="s">
        <v>3806</v>
      </c>
      <c r="I14" s="665">
        <v>53.42</v>
      </c>
      <c r="J14" s="665">
        <v>12</v>
      </c>
      <c r="K14" s="666">
        <v>641</v>
      </c>
    </row>
    <row r="15" spans="1:11" ht="14.4" customHeight="1" x14ac:dyDescent="0.3">
      <c r="A15" s="661" t="s">
        <v>521</v>
      </c>
      <c r="B15" s="662" t="s">
        <v>2285</v>
      </c>
      <c r="C15" s="663" t="s">
        <v>526</v>
      </c>
      <c r="D15" s="664" t="s">
        <v>2286</v>
      </c>
      <c r="E15" s="663" t="s">
        <v>4629</v>
      </c>
      <c r="F15" s="664" t="s">
        <v>4630</v>
      </c>
      <c r="G15" s="663" t="s">
        <v>3807</v>
      </c>
      <c r="H15" s="663" t="s">
        <v>3808</v>
      </c>
      <c r="I15" s="665">
        <v>27.92</v>
      </c>
      <c r="J15" s="665">
        <v>100</v>
      </c>
      <c r="K15" s="666">
        <v>2791.63</v>
      </c>
    </row>
    <row r="16" spans="1:11" ht="14.4" customHeight="1" x14ac:dyDescent="0.3">
      <c r="A16" s="661" t="s">
        <v>521</v>
      </c>
      <c r="B16" s="662" t="s">
        <v>2285</v>
      </c>
      <c r="C16" s="663" t="s">
        <v>526</v>
      </c>
      <c r="D16" s="664" t="s">
        <v>2286</v>
      </c>
      <c r="E16" s="663" t="s">
        <v>4631</v>
      </c>
      <c r="F16" s="664" t="s">
        <v>4632</v>
      </c>
      <c r="G16" s="663" t="s">
        <v>3809</v>
      </c>
      <c r="H16" s="663" t="s">
        <v>3810</v>
      </c>
      <c r="I16" s="665">
        <v>0.26</v>
      </c>
      <c r="J16" s="665">
        <v>200</v>
      </c>
      <c r="K16" s="666">
        <v>52</v>
      </c>
    </row>
    <row r="17" spans="1:11" ht="14.4" customHeight="1" x14ac:dyDescent="0.3">
      <c r="A17" s="661" t="s">
        <v>521</v>
      </c>
      <c r="B17" s="662" t="s">
        <v>2285</v>
      </c>
      <c r="C17" s="663" t="s">
        <v>526</v>
      </c>
      <c r="D17" s="664" t="s">
        <v>2286</v>
      </c>
      <c r="E17" s="663" t="s">
        <v>4631</v>
      </c>
      <c r="F17" s="664" t="s">
        <v>4632</v>
      </c>
      <c r="G17" s="663" t="s">
        <v>3811</v>
      </c>
      <c r="H17" s="663" t="s">
        <v>3812</v>
      </c>
      <c r="I17" s="665">
        <v>1.0933333333333335</v>
      </c>
      <c r="J17" s="665">
        <v>300</v>
      </c>
      <c r="K17" s="666">
        <v>328</v>
      </c>
    </row>
    <row r="18" spans="1:11" ht="14.4" customHeight="1" x14ac:dyDescent="0.3">
      <c r="A18" s="661" t="s">
        <v>521</v>
      </c>
      <c r="B18" s="662" t="s">
        <v>2285</v>
      </c>
      <c r="C18" s="663" t="s">
        <v>526</v>
      </c>
      <c r="D18" s="664" t="s">
        <v>2286</v>
      </c>
      <c r="E18" s="663" t="s">
        <v>4631</v>
      </c>
      <c r="F18" s="664" t="s">
        <v>4632</v>
      </c>
      <c r="G18" s="663" t="s">
        <v>3813</v>
      </c>
      <c r="H18" s="663" t="s">
        <v>3814</v>
      </c>
      <c r="I18" s="665">
        <v>1.6733333333333331</v>
      </c>
      <c r="J18" s="665">
        <v>300</v>
      </c>
      <c r="K18" s="666">
        <v>502</v>
      </c>
    </row>
    <row r="19" spans="1:11" ht="14.4" customHeight="1" x14ac:dyDescent="0.3">
      <c r="A19" s="661" t="s">
        <v>521</v>
      </c>
      <c r="B19" s="662" t="s">
        <v>2285</v>
      </c>
      <c r="C19" s="663" t="s">
        <v>526</v>
      </c>
      <c r="D19" s="664" t="s">
        <v>2286</v>
      </c>
      <c r="E19" s="663" t="s">
        <v>4631</v>
      </c>
      <c r="F19" s="664" t="s">
        <v>4632</v>
      </c>
      <c r="G19" s="663" t="s">
        <v>3815</v>
      </c>
      <c r="H19" s="663" t="s">
        <v>3816</v>
      </c>
      <c r="I19" s="665">
        <v>0.67</v>
      </c>
      <c r="J19" s="665">
        <v>100</v>
      </c>
      <c r="K19" s="666">
        <v>67</v>
      </c>
    </row>
    <row r="20" spans="1:11" ht="14.4" customHeight="1" x14ac:dyDescent="0.3">
      <c r="A20" s="661" t="s">
        <v>521</v>
      </c>
      <c r="B20" s="662" t="s">
        <v>2285</v>
      </c>
      <c r="C20" s="663" t="s">
        <v>526</v>
      </c>
      <c r="D20" s="664" t="s">
        <v>2286</v>
      </c>
      <c r="E20" s="663" t="s">
        <v>4631</v>
      </c>
      <c r="F20" s="664" t="s">
        <v>4632</v>
      </c>
      <c r="G20" s="663" t="s">
        <v>3817</v>
      </c>
      <c r="H20" s="663" t="s">
        <v>3818</v>
      </c>
      <c r="I20" s="665">
        <v>3.4119999999999999</v>
      </c>
      <c r="J20" s="665">
        <v>200</v>
      </c>
      <c r="K20" s="666">
        <v>682.4</v>
      </c>
    </row>
    <row r="21" spans="1:11" ht="14.4" customHeight="1" x14ac:dyDescent="0.3">
      <c r="A21" s="661" t="s">
        <v>521</v>
      </c>
      <c r="B21" s="662" t="s">
        <v>2285</v>
      </c>
      <c r="C21" s="663" t="s">
        <v>526</v>
      </c>
      <c r="D21" s="664" t="s">
        <v>2286</v>
      </c>
      <c r="E21" s="663" t="s">
        <v>4633</v>
      </c>
      <c r="F21" s="664" t="s">
        <v>4634</v>
      </c>
      <c r="G21" s="663" t="s">
        <v>3819</v>
      </c>
      <c r="H21" s="663" t="s">
        <v>3820</v>
      </c>
      <c r="I21" s="665">
        <v>180.435</v>
      </c>
      <c r="J21" s="665">
        <v>50</v>
      </c>
      <c r="K21" s="666">
        <v>9021.75</v>
      </c>
    </row>
    <row r="22" spans="1:11" ht="14.4" customHeight="1" x14ac:dyDescent="0.3">
      <c r="A22" s="661" t="s">
        <v>521</v>
      </c>
      <c r="B22" s="662" t="s">
        <v>2285</v>
      </c>
      <c r="C22" s="663" t="s">
        <v>526</v>
      </c>
      <c r="D22" s="664" t="s">
        <v>2286</v>
      </c>
      <c r="E22" s="663" t="s">
        <v>4633</v>
      </c>
      <c r="F22" s="664" t="s">
        <v>4634</v>
      </c>
      <c r="G22" s="663" t="s">
        <v>3821</v>
      </c>
      <c r="H22" s="663" t="s">
        <v>3822</v>
      </c>
      <c r="I22" s="665">
        <v>0.31</v>
      </c>
      <c r="J22" s="665">
        <v>100</v>
      </c>
      <c r="K22" s="666">
        <v>31</v>
      </c>
    </row>
    <row r="23" spans="1:11" ht="14.4" customHeight="1" x14ac:dyDescent="0.3">
      <c r="A23" s="661" t="s">
        <v>521</v>
      </c>
      <c r="B23" s="662" t="s">
        <v>2285</v>
      </c>
      <c r="C23" s="663" t="s">
        <v>526</v>
      </c>
      <c r="D23" s="664" t="s">
        <v>2286</v>
      </c>
      <c r="E23" s="663" t="s">
        <v>4633</v>
      </c>
      <c r="F23" s="664" t="s">
        <v>4634</v>
      </c>
      <c r="G23" s="663" t="s">
        <v>3823</v>
      </c>
      <c r="H23" s="663" t="s">
        <v>3824</v>
      </c>
      <c r="I23" s="665">
        <v>0.31</v>
      </c>
      <c r="J23" s="665">
        <v>200</v>
      </c>
      <c r="K23" s="666">
        <v>62</v>
      </c>
    </row>
    <row r="24" spans="1:11" ht="14.4" customHeight="1" x14ac:dyDescent="0.3">
      <c r="A24" s="661" t="s">
        <v>521</v>
      </c>
      <c r="B24" s="662" t="s">
        <v>2285</v>
      </c>
      <c r="C24" s="663" t="s">
        <v>526</v>
      </c>
      <c r="D24" s="664" t="s">
        <v>2286</v>
      </c>
      <c r="E24" s="663" t="s">
        <v>4633</v>
      </c>
      <c r="F24" s="664" t="s">
        <v>4634</v>
      </c>
      <c r="G24" s="663" t="s">
        <v>3825</v>
      </c>
      <c r="H24" s="663" t="s">
        <v>3826</v>
      </c>
      <c r="I24" s="665">
        <v>0.48</v>
      </c>
      <c r="J24" s="665">
        <v>200</v>
      </c>
      <c r="K24" s="666">
        <v>96</v>
      </c>
    </row>
    <row r="25" spans="1:11" ht="14.4" customHeight="1" x14ac:dyDescent="0.3">
      <c r="A25" s="661" t="s">
        <v>521</v>
      </c>
      <c r="B25" s="662" t="s">
        <v>2285</v>
      </c>
      <c r="C25" s="663" t="s">
        <v>526</v>
      </c>
      <c r="D25" s="664" t="s">
        <v>2286</v>
      </c>
      <c r="E25" s="663" t="s">
        <v>4633</v>
      </c>
      <c r="F25" s="664" t="s">
        <v>4634</v>
      </c>
      <c r="G25" s="663" t="s">
        <v>3827</v>
      </c>
      <c r="H25" s="663" t="s">
        <v>3828</v>
      </c>
      <c r="I25" s="665">
        <v>29.4</v>
      </c>
      <c r="J25" s="665">
        <v>50</v>
      </c>
      <c r="K25" s="666">
        <v>1470.15</v>
      </c>
    </row>
    <row r="26" spans="1:11" ht="14.4" customHeight="1" x14ac:dyDescent="0.3">
      <c r="A26" s="661" t="s">
        <v>521</v>
      </c>
      <c r="B26" s="662" t="s">
        <v>2285</v>
      </c>
      <c r="C26" s="663" t="s">
        <v>526</v>
      </c>
      <c r="D26" s="664" t="s">
        <v>2286</v>
      </c>
      <c r="E26" s="663" t="s">
        <v>4633</v>
      </c>
      <c r="F26" s="664" t="s">
        <v>4634</v>
      </c>
      <c r="G26" s="663" t="s">
        <v>3829</v>
      </c>
      <c r="H26" s="663" t="s">
        <v>3830</v>
      </c>
      <c r="I26" s="665">
        <v>500</v>
      </c>
      <c r="J26" s="665">
        <v>10</v>
      </c>
      <c r="K26" s="666">
        <v>5000</v>
      </c>
    </row>
    <row r="27" spans="1:11" ht="14.4" customHeight="1" x14ac:dyDescent="0.3">
      <c r="A27" s="661" t="s">
        <v>521</v>
      </c>
      <c r="B27" s="662" t="s">
        <v>2285</v>
      </c>
      <c r="C27" s="663" t="s">
        <v>526</v>
      </c>
      <c r="D27" s="664" t="s">
        <v>2286</v>
      </c>
      <c r="E27" s="663" t="s">
        <v>4633</v>
      </c>
      <c r="F27" s="664" t="s">
        <v>4634</v>
      </c>
      <c r="G27" s="663" t="s">
        <v>3831</v>
      </c>
      <c r="H27" s="663" t="s">
        <v>3832</v>
      </c>
      <c r="I27" s="665">
        <v>180.44</v>
      </c>
      <c r="J27" s="665">
        <v>25</v>
      </c>
      <c r="K27" s="666">
        <v>4510.88</v>
      </c>
    </row>
    <row r="28" spans="1:11" ht="14.4" customHeight="1" x14ac:dyDescent="0.3">
      <c r="A28" s="661" t="s">
        <v>521</v>
      </c>
      <c r="B28" s="662" t="s">
        <v>2285</v>
      </c>
      <c r="C28" s="663" t="s">
        <v>526</v>
      </c>
      <c r="D28" s="664" t="s">
        <v>2286</v>
      </c>
      <c r="E28" s="663" t="s">
        <v>4633</v>
      </c>
      <c r="F28" s="664" t="s">
        <v>4634</v>
      </c>
      <c r="G28" s="663" t="s">
        <v>3833</v>
      </c>
      <c r="H28" s="663" t="s">
        <v>3834</v>
      </c>
      <c r="I28" s="665">
        <v>1.5150000000000001</v>
      </c>
      <c r="J28" s="665">
        <v>200</v>
      </c>
      <c r="K28" s="666">
        <v>303.10000000000002</v>
      </c>
    </row>
    <row r="29" spans="1:11" ht="14.4" customHeight="1" x14ac:dyDescent="0.3">
      <c r="A29" s="661" t="s">
        <v>521</v>
      </c>
      <c r="B29" s="662" t="s">
        <v>2285</v>
      </c>
      <c r="C29" s="663" t="s">
        <v>526</v>
      </c>
      <c r="D29" s="664" t="s">
        <v>2286</v>
      </c>
      <c r="E29" s="663" t="s">
        <v>4633</v>
      </c>
      <c r="F29" s="664" t="s">
        <v>4634</v>
      </c>
      <c r="G29" s="663" t="s">
        <v>3835</v>
      </c>
      <c r="H29" s="663" t="s">
        <v>3836</v>
      </c>
      <c r="I29" s="665">
        <v>2.67</v>
      </c>
      <c r="J29" s="665">
        <v>100</v>
      </c>
      <c r="K29" s="666">
        <v>266.56</v>
      </c>
    </row>
    <row r="30" spans="1:11" ht="14.4" customHeight="1" x14ac:dyDescent="0.3">
      <c r="A30" s="661" t="s">
        <v>521</v>
      </c>
      <c r="B30" s="662" t="s">
        <v>2285</v>
      </c>
      <c r="C30" s="663" t="s">
        <v>526</v>
      </c>
      <c r="D30" s="664" t="s">
        <v>2286</v>
      </c>
      <c r="E30" s="663" t="s">
        <v>4633</v>
      </c>
      <c r="F30" s="664" t="s">
        <v>4634</v>
      </c>
      <c r="G30" s="663" t="s">
        <v>3837</v>
      </c>
      <c r="H30" s="663" t="s">
        <v>3838</v>
      </c>
      <c r="I30" s="665">
        <v>449</v>
      </c>
      <c r="J30" s="665">
        <v>10</v>
      </c>
      <c r="K30" s="666">
        <v>4490</v>
      </c>
    </row>
    <row r="31" spans="1:11" ht="14.4" customHeight="1" x14ac:dyDescent="0.3">
      <c r="A31" s="661" t="s">
        <v>521</v>
      </c>
      <c r="B31" s="662" t="s">
        <v>2285</v>
      </c>
      <c r="C31" s="663" t="s">
        <v>526</v>
      </c>
      <c r="D31" s="664" t="s">
        <v>2286</v>
      </c>
      <c r="E31" s="663" t="s">
        <v>4635</v>
      </c>
      <c r="F31" s="664" t="s">
        <v>4636</v>
      </c>
      <c r="G31" s="663" t="s">
        <v>3839</v>
      </c>
      <c r="H31" s="663" t="s">
        <v>3840</v>
      </c>
      <c r="I31" s="665">
        <v>10.55</v>
      </c>
      <c r="J31" s="665">
        <v>40</v>
      </c>
      <c r="K31" s="666">
        <v>422.19</v>
      </c>
    </row>
    <row r="32" spans="1:11" ht="14.4" customHeight="1" x14ac:dyDescent="0.3">
      <c r="A32" s="661" t="s">
        <v>521</v>
      </c>
      <c r="B32" s="662" t="s">
        <v>2285</v>
      </c>
      <c r="C32" s="663" t="s">
        <v>526</v>
      </c>
      <c r="D32" s="664" t="s">
        <v>2286</v>
      </c>
      <c r="E32" s="663" t="s">
        <v>4635</v>
      </c>
      <c r="F32" s="664" t="s">
        <v>4636</v>
      </c>
      <c r="G32" s="663" t="s">
        <v>3841</v>
      </c>
      <c r="H32" s="663" t="s">
        <v>3842</v>
      </c>
      <c r="I32" s="665">
        <v>0.71</v>
      </c>
      <c r="J32" s="665">
        <v>1200</v>
      </c>
      <c r="K32" s="666">
        <v>852</v>
      </c>
    </row>
    <row r="33" spans="1:11" ht="14.4" customHeight="1" x14ac:dyDescent="0.3">
      <c r="A33" s="661" t="s">
        <v>521</v>
      </c>
      <c r="B33" s="662" t="s">
        <v>2285</v>
      </c>
      <c r="C33" s="663" t="s">
        <v>526</v>
      </c>
      <c r="D33" s="664" t="s">
        <v>2286</v>
      </c>
      <c r="E33" s="663" t="s">
        <v>4635</v>
      </c>
      <c r="F33" s="664" t="s">
        <v>4636</v>
      </c>
      <c r="G33" s="663" t="s">
        <v>3843</v>
      </c>
      <c r="H33" s="663" t="s">
        <v>3844</v>
      </c>
      <c r="I33" s="665">
        <v>0.71</v>
      </c>
      <c r="J33" s="665">
        <v>400</v>
      </c>
      <c r="K33" s="666">
        <v>284</v>
      </c>
    </row>
    <row r="34" spans="1:11" ht="14.4" customHeight="1" x14ac:dyDescent="0.3">
      <c r="A34" s="661" t="s">
        <v>521</v>
      </c>
      <c r="B34" s="662" t="s">
        <v>2285</v>
      </c>
      <c r="C34" s="663" t="s">
        <v>531</v>
      </c>
      <c r="D34" s="664" t="s">
        <v>2287</v>
      </c>
      <c r="E34" s="663" t="s">
        <v>4629</v>
      </c>
      <c r="F34" s="664" t="s">
        <v>4630</v>
      </c>
      <c r="G34" s="663" t="s">
        <v>3845</v>
      </c>
      <c r="H34" s="663" t="s">
        <v>3846</v>
      </c>
      <c r="I34" s="665">
        <v>183.09</v>
      </c>
      <c r="J34" s="665">
        <v>3</v>
      </c>
      <c r="K34" s="666">
        <v>549.27</v>
      </c>
    </row>
    <row r="35" spans="1:11" ht="14.4" customHeight="1" x14ac:dyDescent="0.3">
      <c r="A35" s="661" t="s">
        <v>521</v>
      </c>
      <c r="B35" s="662" t="s">
        <v>2285</v>
      </c>
      <c r="C35" s="663" t="s">
        <v>531</v>
      </c>
      <c r="D35" s="664" t="s">
        <v>2287</v>
      </c>
      <c r="E35" s="663" t="s">
        <v>4629</v>
      </c>
      <c r="F35" s="664" t="s">
        <v>4630</v>
      </c>
      <c r="G35" s="663" t="s">
        <v>3847</v>
      </c>
      <c r="H35" s="663" t="s">
        <v>3848</v>
      </c>
      <c r="I35" s="665">
        <v>93.73</v>
      </c>
      <c r="J35" s="665">
        <v>10</v>
      </c>
      <c r="K35" s="666">
        <v>937.3</v>
      </c>
    </row>
    <row r="36" spans="1:11" ht="14.4" customHeight="1" x14ac:dyDescent="0.3">
      <c r="A36" s="661" t="s">
        <v>521</v>
      </c>
      <c r="B36" s="662" t="s">
        <v>2285</v>
      </c>
      <c r="C36" s="663" t="s">
        <v>531</v>
      </c>
      <c r="D36" s="664" t="s">
        <v>2287</v>
      </c>
      <c r="E36" s="663" t="s">
        <v>4629</v>
      </c>
      <c r="F36" s="664" t="s">
        <v>4630</v>
      </c>
      <c r="G36" s="663" t="s">
        <v>3849</v>
      </c>
      <c r="H36" s="663" t="s">
        <v>3850</v>
      </c>
      <c r="I36" s="665">
        <v>2.1850000000000001</v>
      </c>
      <c r="J36" s="665">
        <v>300</v>
      </c>
      <c r="K36" s="666">
        <v>655.75</v>
      </c>
    </row>
    <row r="37" spans="1:11" ht="14.4" customHeight="1" x14ac:dyDescent="0.3">
      <c r="A37" s="661" t="s">
        <v>521</v>
      </c>
      <c r="B37" s="662" t="s">
        <v>2285</v>
      </c>
      <c r="C37" s="663" t="s">
        <v>531</v>
      </c>
      <c r="D37" s="664" t="s">
        <v>2287</v>
      </c>
      <c r="E37" s="663" t="s">
        <v>4629</v>
      </c>
      <c r="F37" s="664" t="s">
        <v>4630</v>
      </c>
      <c r="G37" s="663" t="s">
        <v>3851</v>
      </c>
      <c r="H37" s="663" t="s">
        <v>3852</v>
      </c>
      <c r="I37" s="665">
        <v>9.2949999999999999</v>
      </c>
      <c r="J37" s="665">
        <v>800</v>
      </c>
      <c r="K37" s="666">
        <v>7435</v>
      </c>
    </row>
    <row r="38" spans="1:11" ht="14.4" customHeight="1" x14ac:dyDescent="0.3">
      <c r="A38" s="661" t="s">
        <v>521</v>
      </c>
      <c r="B38" s="662" t="s">
        <v>2285</v>
      </c>
      <c r="C38" s="663" t="s">
        <v>531</v>
      </c>
      <c r="D38" s="664" t="s">
        <v>2287</v>
      </c>
      <c r="E38" s="663" t="s">
        <v>4629</v>
      </c>
      <c r="F38" s="664" t="s">
        <v>4630</v>
      </c>
      <c r="G38" s="663" t="s">
        <v>3853</v>
      </c>
      <c r="H38" s="663" t="s">
        <v>3854</v>
      </c>
      <c r="I38" s="665">
        <v>3.57</v>
      </c>
      <c r="J38" s="665">
        <v>200</v>
      </c>
      <c r="K38" s="666">
        <v>714</v>
      </c>
    </row>
    <row r="39" spans="1:11" ht="14.4" customHeight="1" x14ac:dyDescent="0.3">
      <c r="A39" s="661" t="s">
        <v>521</v>
      </c>
      <c r="B39" s="662" t="s">
        <v>2285</v>
      </c>
      <c r="C39" s="663" t="s">
        <v>531</v>
      </c>
      <c r="D39" s="664" t="s">
        <v>2287</v>
      </c>
      <c r="E39" s="663" t="s">
        <v>4629</v>
      </c>
      <c r="F39" s="664" t="s">
        <v>4630</v>
      </c>
      <c r="G39" s="663" t="s">
        <v>3855</v>
      </c>
      <c r="H39" s="663" t="s">
        <v>3856</v>
      </c>
      <c r="I39" s="665">
        <v>12.08</v>
      </c>
      <c r="J39" s="665">
        <v>20</v>
      </c>
      <c r="K39" s="666">
        <v>241.6</v>
      </c>
    </row>
    <row r="40" spans="1:11" ht="14.4" customHeight="1" x14ac:dyDescent="0.3">
      <c r="A40" s="661" t="s">
        <v>521</v>
      </c>
      <c r="B40" s="662" t="s">
        <v>2285</v>
      </c>
      <c r="C40" s="663" t="s">
        <v>531</v>
      </c>
      <c r="D40" s="664" t="s">
        <v>2287</v>
      </c>
      <c r="E40" s="663" t="s">
        <v>4629</v>
      </c>
      <c r="F40" s="664" t="s">
        <v>4630</v>
      </c>
      <c r="G40" s="663" t="s">
        <v>3857</v>
      </c>
      <c r="H40" s="663" t="s">
        <v>3858</v>
      </c>
      <c r="I40" s="665">
        <v>28.734000000000002</v>
      </c>
      <c r="J40" s="665">
        <v>720</v>
      </c>
      <c r="K40" s="666">
        <v>20688.48</v>
      </c>
    </row>
    <row r="41" spans="1:11" ht="14.4" customHeight="1" x14ac:dyDescent="0.3">
      <c r="A41" s="661" t="s">
        <v>521</v>
      </c>
      <c r="B41" s="662" t="s">
        <v>2285</v>
      </c>
      <c r="C41" s="663" t="s">
        <v>531</v>
      </c>
      <c r="D41" s="664" t="s">
        <v>2287</v>
      </c>
      <c r="E41" s="663" t="s">
        <v>4629</v>
      </c>
      <c r="F41" s="664" t="s">
        <v>4630</v>
      </c>
      <c r="G41" s="663" t="s">
        <v>3859</v>
      </c>
      <c r="H41" s="663" t="s">
        <v>3860</v>
      </c>
      <c r="I41" s="665">
        <v>86.38</v>
      </c>
      <c r="J41" s="665">
        <v>20</v>
      </c>
      <c r="K41" s="666">
        <v>1727.5</v>
      </c>
    </row>
    <row r="42" spans="1:11" ht="14.4" customHeight="1" x14ac:dyDescent="0.3">
      <c r="A42" s="661" t="s">
        <v>521</v>
      </c>
      <c r="B42" s="662" t="s">
        <v>2285</v>
      </c>
      <c r="C42" s="663" t="s">
        <v>531</v>
      </c>
      <c r="D42" s="664" t="s">
        <v>2287</v>
      </c>
      <c r="E42" s="663" t="s">
        <v>4629</v>
      </c>
      <c r="F42" s="664" t="s">
        <v>4630</v>
      </c>
      <c r="G42" s="663" t="s">
        <v>3861</v>
      </c>
      <c r="H42" s="663" t="s">
        <v>3862</v>
      </c>
      <c r="I42" s="665">
        <v>11.36</v>
      </c>
      <c r="J42" s="665">
        <v>100</v>
      </c>
      <c r="K42" s="666">
        <v>1136.2</v>
      </c>
    </row>
    <row r="43" spans="1:11" ht="14.4" customHeight="1" x14ac:dyDescent="0.3">
      <c r="A43" s="661" t="s">
        <v>521</v>
      </c>
      <c r="B43" s="662" t="s">
        <v>2285</v>
      </c>
      <c r="C43" s="663" t="s">
        <v>531</v>
      </c>
      <c r="D43" s="664" t="s">
        <v>2287</v>
      </c>
      <c r="E43" s="663" t="s">
        <v>4629</v>
      </c>
      <c r="F43" s="664" t="s">
        <v>4630</v>
      </c>
      <c r="G43" s="663" t="s">
        <v>3863</v>
      </c>
      <c r="H43" s="663" t="s">
        <v>3864</v>
      </c>
      <c r="I43" s="665">
        <v>42.63</v>
      </c>
      <c r="J43" s="665">
        <v>108</v>
      </c>
      <c r="K43" s="666">
        <v>4604.0200000000004</v>
      </c>
    </row>
    <row r="44" spans="1:11" ht="14.4" customHeight="1" x14ac:dyDescent="0.3">
      <c r="A44" s="661" t="s">
        <v>521</v>
      </c>
      <c r="B44" s="662" t="s">
        <v>2285</v>
      </c>
      <c r="C44" s="663" t="s">
        <v>531</v>
      </c>
      <c r="D44" s="664" t="s">
        <v>2287</v>
      </c>
      <c r="E44" s="663" t="s">
        <v>4629</v>
      </c>
      <c r="F44" s="664" t="s">
        <v>4630</v>
      </c>
      <c r="G44" s="663" t="s">
        <v>3863</v>
      </c>
      <c r="H44" s="663" t="s">
        <v>3865</v>
      </c>
      <c r="I44" s="665">
        <v>42.63</v>
      </c>
      <c r="J44" s="665">
        <v>108</v>
      </c>
      <c r="K44" s="666">
        <v>4604.0200000000004</v>
      </c>
    </row>
    <row r="45" spans="1:11" ht="14.4" customHeight="1" x14ac:dyDescent="0.3">
      <c r="A45" s="661" t="s">
        <v>521</v>
      </c>
      <c r="B45" s="662" t="s">
        <v>2285</v>
      </c>
      <c r="C45" s="663" t="s">
        <v>531</v>
      </c>
      <c r="D45" s="664" t="s">
        <v>2287</v>
      </c>
      <c r="E45" s="663" t="s">
        <v>4629</v>
      </c>
      <c r="F45" s="664" t="s">
        <v>4630</v>
      </c>
      <c r="G45" s="663" t="s">
        <v>3787</v>
      </c>
      <c r="H45" s="663" t="s">
        <v>3788</v>
      </c>
      <c r="I45" s="665">
        <v>25.55</v>
      </c>
      <c r="J45" s="665">
        <v>288</v>
      </c>
      <c r="K45" s="666">
        <v>7359.45</v>
      </c>
    </row>
    <row r="46" spans="1:11" ht="14.4" customHeight="1" x14ac:dyDescent="0.3">
      <c r="A46" s="661" t="s">
        <v>521</v>
      </c>
      <c r="B46" s="662" t="s">
        <v>2285</v>
      </c>
      <c r="C46" s="663" t="s">
        <v>531</v>
      </c>
      <c r="D46" s="664" t="s">
        <v>2287</v>
      </c>
      <c r="E46" s="663" t="s">
        <v>4629</v>
      </c>
      <c r="F46" s="664" t="s">
        <v>4630</v>
      </c>
      <c r="G46" s="663" t="s">
        <v>3866</v>
      </c>
      <c r="H46" s="663" t="s">
        <v>3867</v>
      </c>
      <c r="I46" s="665">
        <v>22.15</v>
      </c>
      <c r="J46" s="665">
        <v>700</v>
      </c>
      <c r="K46" s="666">
        <v>15505</v>
      </c>
    </row>
    <row r="47" spans="1:11" ht="14.4" customHeight="1" x14ac:dyDescent="0.3">
      <c r="A47" s="661" t="s">
        <v>521</v>
      </c>
      <c r="B47" s="662" t="s">
        <v>2285</v>
      </c>
      <c r="C47" s="663" t="s">
        <v>531</v>
      </c>
      <c r="D47" s="664" t="s">
        <v>2287</v>
      </c>
      <c r="E47" s="663" t="s">
        <v>4629</v>
      </c>
      <c r="F47" s="664" t="s">
        <v>4630</v>
      </c>
      <c r="G47" s="663" t="s">
        <v>3868</v>
      </c>
      <c r="H47" s="663" t="s">
        <v>3869</v>
      </c>
      <c r="I47" s="665">
        <v>30.173999999999999</v>
      </c>
      <c r="J47" s="665">
        <v>280</v>
      </c>
      <c r="K47" s="666">
        <v>8448.6</v>
      </c>
    </row>
    <row r="48" spans="1:11" ht="14.4" customHeight="1" x14ac:dyDescent="0.3">
      <c r="A48" s="661" t="s">
        <v>521</v>
      </c>
      <c r="B48" s="662" t="s">
        <v>2285</v>
      </c>
      <c r="C48" s="663" t="s">
        <v>531</v>
      </c>
      <c r="D48" s="664" t="s">
        <v>2287</v>
      </c>
      <c r="E48" s="663" t="s">
        <v>4629</v>
      </c>
      <c r="F48" s="664" t="s">
        <v>4630</v>
      </c>
      <c r="G48" s="663" t="s">
        <v>3870</v>
      </c>
      <c r="H48" s="663" t="s">
        <v>3871</v>
      </c>
      <c r="I48" s="665">
        <v>13.04</v>
      </c>
      <c r="J48" s="665">
        <v>1120</v>
      </c>
      <c r="K48" s="666">
        <v>14604.8</v>
      </c>
    </row>
    <row r="49" spans="1:11" ht="14.4" customHeight="1" x14ac:dyDescent="0.3">
      <c r="A49" s="661" t="s">
        <v>521</v>
      </c>
      <c r="B49" s="662" t="s">
        <v>2285</v>
      </c>
      <c r="C49" s="663" t="s">
        <v>531</v>
      </c>
      <c r="D49" s="664" t="s">
        <v>2287</v>
      </c>
      <c r="E49" s="663" t="s">
        <v>4629</v>
      </c>
      <c r="F49" s="664" t="s">
        <v>4630</v>
      </c>
      <c r="G49" s="663" t="s">
        <v>3789</v>
      </c>
      <c r="H49" s="663" t="s">
        <v>3790</v>
      </c>
      <c r="I49" s="665">
        <v>1.38</v>
      </c>
      <c r="J49" s="665">
        <v>200</v>
      </c>
      <c r="K49" s="666">
        <v>276</v>
      </c>
    </row>
    <row r="50" spans="1:11" ht="14.4" customHeight="1" x14ac:dyDescent="0.3">
      <c r="A50" s="661" t="s">
        <v>521</v>
      </c>
      <c r="B50" s="662" t="s">
        <v>2285</v>
      </c>
      <c r="C50" s="663" t="s">
        <v>531</v>
      </c>
      <c r="D50" s="664" t="s">
        <v>2287</v>
      </c>
      <c r="E50" s="663" t="s">
        <v>4629</v>
      </c>
      <c r="F50" s="664" t="s">
        <v>4630</v>
      </c>
      <c r="G50" s="663" t="s">
        <v>3872</v>
      </c>
      <c r="H50" s="663" t="s">
        <v>3873</v>
      </c>
      <c r="I50" s="665">
        <v>8.59</v>
      </c>
      <c r="J50" s="665">
        <v>400</v>
      </c>
      <c r="K50" s="666">
        <v>3436.6800000000003</v>
      </c>
    </row>
    <row r="51" spans="1:11" ht="14.4" customHeight="1" x14ac:dyDescent="0.3">
      <c r="A51" s="661" t="s">
        <v>521</v>
      </c>
      <c r="B51" s="662" t="s">
        <v>2285</v>
      </c>
      <c r="C51" s="663" t="s">
        <v>531</v>
      </c>
      <c r="D51" s="664" t="s">
        <v>2287</v>
      </c>
      <c r="E51" s="663" t="s">
        <v>4629</v>
      </c>
      <c r="F51" s="664" t="s">
        <v>4630</v>
      </c>
      <c r="G51" s="663" t="s">
        <v>3874</v>
      </c>
      <c r="H51" s="663" t="s">
        <v>3875</v>
      </c>
      <c r="I51" s="665">
        <v>12.02</v>
      </c>
      <c r="J51" s="665">
        <v>576</v>
      </c>
      <c r="K51" s="666">
        <v>6924.96</v>
      </c>
    </row>
    <row r="52" spans="1:11" ht="14.4" customHeight="1" x14ac:dyDescent="0.3">
      <c r="A52" s="661" t="s">
        <v>521</v>
      </c>
      <c r="B52" s="662" t="s">
        <v>2285</v>
      </c>
      <c r="C52" s="663" t="s">
        <v>531</v>
      </c>
      <c r="D52" s="664" t="s">
        <v>2287</v>
      </c>
      <c r="E52" s="663" t="s">
        <v>4629</v>
      </c>
      <c r="F52" s="664" t="s">
        <v>4630</v>
      </c>
      <c r="G52" s="663" t="s">
        <v>3793</v>
      </c>
      <c r="H52" s="663" t="s">
        <v>3794</v>
      </c>
      <c r="I52" s="665">
        <v>39.11</v>
      </c>
      <c r="J52" s="665">
        <v>20</v>
      </c>
      <c r="K52" s="666">
        <v>782.13</v>
      </c>
    </row>
    <row r="53" spans="1:11" ht="14.4" customHeight="1" x14ac:dyDescent="0.3">
      <c r="A53" s="661" t="s">
        <v>521</v>
      </c>
      <c r="B53" s="662" t="s">
        <v>2285</v>
      </c>
      <c r="C53" s="663" t="s">
        <v>531</v>
      </c>
      <c r="D53" s="664" t="s">
        <v>2287</v>
      </c>
      <c r="E53" s="663" t="s">
        <v>4629</v>
      </c>
      <c r="F53" s="664" t="s">
        <v>4630</v>
      </c>
      <c r="G53" s="663" t="s">
        <v>3795</v>
      </c>
      <c r="H53" s="663" t="s">
        <v>3796</v>
      </c>
      <c r="I53" s="665">
        <v>0.66600000000000004</v>
      </c>
      <c r="J53" s="665">
        <v>22000</v>
      </c>
      <c r="K53" s="666">
        <v>14660</v>
      </c>
    </row>
    <row r="54" spans="1:11" ht="14.4" customHeight="1" x14ac:dyDescent="0.3">
      <c r="A54" s="661" t="s">
        <v>521</v>
      </c>
      <c r="B54" s="662" t="s">
        <v>2285</v>
      </c>
      <c r="C54" s="663" t="s">
        <v>531</v>
      </c>
      <c r="D54" s="664" t="s">
        <v>2287</v>
      </c>
      <c r="E54" s="663" t="s">
        <v>4629</v>
      </c>
      <c r="F54" s="664" t="s">
        <v>4630</v>
      </c>
      <c r="G54" s="663" t="s">
        <v>3876</v>
      </c>
      <c r="H54" s="663" t="s">
        <v>3877</v>
      </c>
      <c r="I54" s="665">
        <v>3.44</v>
      </c>
      <c r="J54" s="665">
        <v>100</v>
      </c>
      <c r="K54" s="666">
        <v>344</v>
      </c>
    </row>
    <row r="55" spans="1:11" ht="14.4" customHeight="1" x14ac:dyDescent="0.3">
      <c r="A55" s="661" t="s">
        <v>521</v>
      </c>
      <c r="B55" s="662" t="s">
        <v>2285</v>
      </c>
      <c r="C55" s="663" t="s">
        <v>531</v>
      </c>
      <c r="D55" s="664" t="s">
        <v>2287</v>
      </c>
      <c r="E55" s="663" t="s">
        <v>4629</v>
      </c>
      <c r="F55" s="664" t="s">
        <v>4630</v>
      </c>
      <c r="G55" s="663" t="s">
        <v>3878</v>
      </c>
      <c r="H55" s="663" t="s">
        <v>3879</v>
      </c>
      <c r="I55" s="665">
        <v>1.21</v>
      </c>
      <c r="J55" s="665">
        <v>1000</v>
      </c>
      <c r="K55" s="666">
        <v>1210</v>
      </c>
    </row>
    <row r="56" spans="1:11" ht="14.4" customHeight="1" x14ac:dyDescent="0.3">
      <c r="A56" s="661" t="s">
        <v>521</v>
      </c>
      <c r="B56" s="662" t="s">
        <v>2285</v>
      </c>
      <c r="C56" s="663" t="s">
        <v>531</v>
      </c>
      <c r="D56" s="664" t="s">
        <v>2287</v>
      </c>
      <c r="E56" s="663" t="s">
        <v>4629</v>
      </c>
      <c r="F56" s="664" t="s">
        <v>4630</v>
      </c>
      <c r="G56" s="663" t="s">
        <v>3880</v>
      </c>
      <c r="H56" s="663" t="s">
        <v>3881</v>
      </c>
      <c r="I56" s="665">
        <v>3.9440000000000004</v>
      </c>
      <c r="J56" s="665">
        <v>3750</v>
      </c>
      <c r="K56" s="666">
        <v>14800.349999999999</v>
      </c>
    </row>
    <row r="57" spans="1:11" ht="14.4" customHeight="1" x14ac:dyDescent="0.3">
      <c r="A57" s="661" t="s">
        <v>521</v>
      </c>
      <c r="B57" s="662" t="s">
        <v>2285</v>
      </c>
      <c r="C57" s="663" t="s">
        <v>531</v>
      </c>
      <c r="D57" s="664" t="s">
        <v>2287</v>
      </c>
      <c r="E57" s="663" t="s">
        <v>4629</v>
      </c>
      <c r="F57" s="664" t="s">
        <v>4630</v>
      </c>
      <c r="G57" s="663" t="s">
        <v>3882</v>
      </c>
      <c r="H57" s="663" t="s">
        <v>3883</v>
      </c>
      <c r="I57" s="665">
        <v>66.239999999999995</v>
      </c>
      <c r="J57" s="665">
        <v>90</v>
      </c>
      <c r="K57" s="666">
        <v>5961.6</v>
      </c>
    </row>
    <row r="58" spans="1:11" ht="14.4" customHeight="1" x14ac:dyDescent="0.3">
      <c r="A58" s="661" t="s">
        <v>521</v>
      </c>
      <c r="B58" s="662" t="s">
        <v>2285</v>
      </c>
      <c r="C58" s="663" t="s">
        <v>531</v>
      </c>
      <c r="D58" s="664" t="s">
        <v>2287</v>
      </c>
      <c r="E58" s="663" t="s">
        <v>4629</v>
      </c>
      <c r="F58" s="664" t="s">
        <v>4630</v>
      </c>
      <c r="G58" s="663" t="s">
        <v>3884</v>
      </c>
      <c r="H58" s="663" t="s">
        <v>3885</v>
      </c>
      <c r="I58" s="665">
        <v>8.58</v>
      </c>
      <c r="J58" s="665">
        <v>348</v>
      </c>
      <c r="K58" s="666">
        <v>2985.84</v>
      </c>
    </row>
    <row r="59" spans="1:11" ht="14.4" customHeight="1" x14ac:dyDescent="0.3">
      <c r="A59" s="661" t="s">
        <v>521</v>
      </c>
      <c r="B59" s="662" t="s">
        <v>2285</v>
      </c>
      <c r="C59" s="663" t="s">
        <v>531</v>
      </c>
      <c r="D59" s="664" t="s">
        <v>2287</v>
      </c>
      <c r="E59" s="663" t="s">
        <v>4629</v>
      </c>
      <c r="F59" s="664" t="s">
        <v>4630</v>
      </c>
      <c r="G59" s="663" t="s">
        <v>3886</v>
      </c>
      <c r="H59" s="663" t="s">
        <v>3887</v>
      </c>
      <c r="I59" s="665">
        <v>27.88</v>
      </c>
      <c r="J59" s="665">
        <v>4</v>
      </c>
      <c r="K59" s="666">
        <v>111.52</v>
      </c>
    </row>
    <row r="60" spans="1:11" ht="14.4" customHeight="1" x14ac:dyDescent="0.3">
      <c r="A60" s="661" t="s">
        <v>521</v>
      </c>
      <c r="B60" s="662" t="s">
        <v>2285</v>
      </c>
      <c r="C60" s="663" t="s">
        <v>531</v>
      </c>
      <c r="D60" s="664" t="s">
        <v>2287</v>
      </c>
      <c r="E60" s="663" t="s">
        <v>4629</v>
      </c>
      <c r="F60" s="664" t="s">
        <v>4630</v>
      </c>
      <c r="G60" s="663" t="s">
        <v>3888</v>
      </c>
      <c r="H60" s="663" t="s">
        <v>3889</v>
      </c>
      <c r="I60" s="665">
        <v>10.78</v>
      </c>
      <c r="J60" s="665">
        <v>540</v>
      </c>
      <c r="K60" s="666">
        <v>5819.22</v>
      </c>
    </row>
    <row r="61" spans="1:11" ht="14.4" customHeight="1" x14ac:dyDescent="0.3">
      <c r="A61" s="661" t="s">
        <v>521</v>
      </c>
      <c r="B61" s="662" t="s">
        <v>2285</v>
      </c>
      <c r="C61" s="663" t="s">
        <v>531</v>
      </c>
      <c r="D61" s="664" t="s">
        <v>2287</v>
      </c>
      <c r="E61" s="663" t="s">
        <v>4629</v>
      </c>
      <c r="F61" s="664" t="s">
        <v>4630</v>
      </c>
      <c r="G61" s="663" t="s">
        <v>3890</v>
      </c>
      <c r="H61" s="663" t="s">
        <v>3891</v>
      </c>
      <c r="I61" s="665">
        <v>1.29</v>
      </c>
      <c r="J61" s="665">
        <v>19200</v>
      </c>
      <c r="K61" s="666">
        <v>24775.22</v>
      </c>
    </row>
    <row r="62" spans="1:11" ht="14.4" customHeight="1" x14ac:dyDescent="0.3">
      <c r="A62" s="661" t="s">
        <v>521</v>
      </c>
      <c r="B62" s="662" t="s">
        <v>2285</v>
      </c>
      <c r="C62" s="663" t="s">
        <v>531</v>
      </c>
      <c r="D62" s="664" t="s">
        <v>2287</v>
      </c>
      <c r="E62" s="663" t="s">
        <v>4629</v>
      </c>
      <c r="F62" s="664" t="s">
        <v>4630</v>
      </c>
      <c r="G62" s="663" t="s">
        <v>3892</v>
      </c>
      <c r="H62" s="663" t="s">
        <v>3893</v>
      </c>
      <c r="I62" s="665">
        <v>98.37</v>
      </c>
      <c r="J62" s="665">
        <v>10</v>
      </c>
      <c r="K62" s="666">
        <v>983.7</v>
      </c>
    </row>
    <row r="63" spans="1:11" ht="14.4" customHeight="1" x14ac:dyDescent="0.3">
      <c r="A63" s="661" t="s">
        <v>521</v>
      </c>
      <c r="B63" s="662" t="s">
        <v>2285</v>
      </c>
      <c r="C63" s="663" t="s">
        <v>531</v>
      </c>
      <c r="D63" s="664" t="s">
        <v>2287</v>
      </c>
      <c r="E63" s="663" t="s">
        <v>4629</v>
      </c>
      <c r="F63" s="664" t="s">
        <v>4630</v>
      </c>
      <c r="G63" s="663" t="s">
        <v>3894</v>
      </c>
      <c r="H63" s="663" t="s">
        <v>3895</v>
      </c>
      <c r="I63" s="665">
        <v>283.01</v>
      </c>
      <c r="J63" s="665">
        <v>20</v>
      </c>
      <c r="K63" s="666">
        <v>5660.3</v>
      </c>
    </row>
    <row r="64" spans="1:11" ht="14.4" customHeight="1" x14ac:dyDescent="0.3">
      <c r="A64" s="661" t="s">
        <v>521</v>
      </c>
      <c r="B64" s="662" t="s">
        <v>2285</v>
      </c>
      <c r="C64" s="663" t="s">
        <v>531</v>
      </c>
      <c r="D64" s="664" t="s">
        <v>2287</v>
      </c>
      <c r="E64" s="663" t="s">
        <v>4629</v>
      </c>
      <c r="F64" s="664" t="s">
        <v>4630</v>
      </c>
      <c r="G64" s="663" t="s">
        <v>3896</v>
      </c>
      <c r="H64" s="663" t="s">
        <v>3897</v>
      </c>
      <c r="I64" s="665">
        <v>0.86</v>
      </c>
      <c r="J64" s="665">
        <v>20875</v>
      </c>
      <c r="K64" s="666">
        <v>18065.75</v>
      </c>
    </row>
    <row r="65" spans="1:11" ht="14.4" customHeight="1" x14ac:dyDescent="0.3">
      <c r="A65" s="661" t="s">
        <v>521</v>
      </c>
      <c r="B65" s="662" t="s">
        <v>2285</v>
      </c>
      <c r="C65" s="663" t="s">
        <v>531</v>
      </c>
      <c r="D65" s="664" t="s">
        <v>2287</v>
      </c>
      <c r="E65" s="663" t="s">
        <v>4629</v>
      </c>
      <c r="F65" s="664" t="s">
        <v>4630</v>
      </c>
      <c r="G65" s="663" t="s">
        <v>3898</v>
      </c>
      <c r="H65" s="663" t="s">
        <v>3899</v>
      </c>
      <c r="I65" s="665">
        <v>259.89999999999998</v>
      </c>
      <c r="J65" s="665">
        <v>2</v>
      </c>
      <c r="K65" s="666">
        <v>519.79999999999995</v>
      </c>
    </row>
    <row r="66" spans="1:11" ht="14.4" customHeight="1" x14ac:dyDescent="0.3">
      <c r="A66" s="661" t="s">
        <v>521</v>
      </c>
      <c r="B66" s="662" t="s">
        <v>2285</v>
      </c>
      <c r="C66" s="663" t="s">
        <v>531</v>
      </c>
      <c r="D66" s="664" t="s">
        <v>2287</v>
      </c>
      <c r="E66" s="663" t="s">
        <v>4629</v>
      </c>
      <c r="F66" s="664" t="s">
        <v>4630</v>
      </c>
      <c r="G66" s="663" t="s">
        <v>3900</v>
      </c>
      <c r="H66" s="663" t="s">
        <v>3901</v>
      </c>
      <c r="I66" s="665">
        <v>7.5100000000000007</v>
      </c>
      <c r="J66" s="665">
        <v>144</v>
      </c>
      <c r="K66" s="666">
        <v>1081.44</v>
      </c>
    </row>
    <row r="67" spans="1:11" ht="14.4" customHeight="1" x14ac:dyDescent="0.3">
      <c r="A67" s="661" t="s">
        <v>521</v>
      </c>
      <c r="B67" s="662" t="s">
        <v>2285</v>
      </c>
      <c r="C67" s="663" t="s">
        <v>531</v>
      </c>
      <c r="D67" s="664" t="s">
        <v>2287</v>
      </c>
      <c r="E67" s="663" t="s">
        <v>4629</v>
      </c>
      <c r="F67" s="664" t="s">
        <v>4630</v>
      </c>
      <c r="G67" s="663" t="s">
        <v>3902</v>
      </c>
      <c r="H67" s="663" t="s">
        <v>3903</v>
      </c>
      <c r="I67" s="665">
        <v>0.86</v>
      </c>
      <c r="J67" s="665">
        <v>600</v>
      </c>
      <c r="K67" s="666">
        <v>516</v>
      </c>
    </row>
    <row r="68" spans="1:11" ht="14.4" customHeight="1" x14ac:dyDescent="0.3">
      <c r="A68" s="661" t="s">
        <v>521</v>
      </c>
      <c r="B68" s="662" t="s">
        <v>2285</v>
      </c>
      <c r="C68" s="663" t="s">
        <v>531</v>
      </c>
      <c r="D68" s="664" t="s">
        <v>2287</v>
      </c>
      <c r="E68" s="663" t="s">
        <v>4629</v>
      </c>
      <c r="F68" s="664" t="s">
        <v>4630</v>
      </c>
      <c r="G68" s="663" t="s">
        <v>3904</v>
      </c>
      <c r="H68" s="663" t="s">
        <v>3905</v>
      </c>
      <c r="I68" s="665">
        <v>1.5133333333333334</v>
      </c>
      <c r="J68" s="665">
        <v>600</v>
      </c>
      <c r="K68" s="666">
        <v>908</v>
      </c>
    </row>
    <row r="69" spans="1:11" ht="14.4" customHeight="1" x14ac:dyDescent="0.3">
      <c r="A69" s="661" t="s">
        <v>521</v>
      </c>
      <c r="B69" s="662" t="s">
        <v>2285</v>
      </c>
      <c r="C69" s="663" t="s">
        <v>531</v>
      </c>
      <c r="D69" s="664" t="s">
        <v>2287</v>
      </c>
      <c r="E69" s="663" t="s">
        <v>4629</v>
      </c>
      <c r="F69" s="664" t="s">
        <v>4630</v>
      </c>
      <c r="G69" s="663" t="s">
        <v>3906</v>
      </c>
      <c r="H69" s="663" t="s">
        <v>3907</v>
      </c>
      <c r="I69" s="665">
        <v>5.87</v>
      </c>
      <c r="J69" s="665">
        <v>100</v>
      </c>
      <c r="K69" s="666">
        <v>587</v>
      </c>
    </row>
    <row r="70" spans="1:11" ht="14.4" customHeight="1" x14ac:dyDescent="0.3">
      <c r="A70" s="661" t="s">
        <v>521</v>
      </c>
      <c r="B70" s="662" t="s">
        <v>2285</v>
      </c>
      <c r="C70" s="663" t="s">
        <v>531</v>
      </c>
      <c r="D70" s="664" t="s">
        <v>2287</v>
      </c>
      <c r="E70" s="663" t="s">
        <v>4629</v>
      </c>
      <c r="F70" s="664" t="s">
        <v>4630</v>
      </c>
      <c r="G70" s="663" t="s">
        <v>3908</v>
      </c>
      <c r="H70" s="663" t="s">
        <v>3909</v>
      </c>
      <c r="I70" s="665">
        <v>82.23</v>
      </c>
      <c r="J70" s="665">
        <v>20</v>
      </c>
      <c r="K70" s="666">
        <v>1644.68</v>
      </c>
    </row>
    <row r="71" spans="1:11" ht="14.4" customHeight="1" x14ac:dyDescent="0.3">
      <c r="A71" s="661" t="s">
        <v>521</v>
      </c>
      <c r="B71" s="662" t="s">
        <v>2285</v>
      </c>
      <c r="C71" s="663" t="s">
        <v>531</v>
      </c>
      <c r="D71" s="664" t="s">
        <v>2287</v>
      </c>
      <c r="E71" s="663" t="s">
        <v>4629</v>
      </c>
      <c r="F71" s="664" t="s">
        <v>4630</v>
      </c>
      <c r="G71" s="663" t="s">
        <v>3910</v>
      </c>
      <c r="H71" s="663" t="s">
        <v>3911</v>
      </c>
      <c r="I71" s="665">
        <v>9.7799999999999994</v>
      </c>
      <c r="J71" s="665">
        <v>100</v>
      </c>
      <c r="K71" s="666">
        <v>977.5</v>
      </c>
    </row>
    <row r="72" spans="1:11" ht="14.4" customHeight="1" x14ac:dyDescent="0.3">
      <c r="A72" s="661" t="s">
        <v>521</v>
      </c>
      <c r="B72" s="662" t="s">
        <v>2285</v>
      </c>
      <c r="C72" s="663" t="s">
        <v>531</v>
      </c>
      <c r="D72" s="664" t="s">
        <v>2287</v>
      </c>
      <c r="E72" s="663" t="s">
        <v>4629</v>
      </c>
      <c r="F72" s="664" t="s">
        <v>4630</v>
      </c>
      <c r="G72" s="663" t="s">
        <v>3912</v>
      </c>
      <c r="H72" s="663" t="s">
        <v>3913</v>
      </c>
      <c r="I72" s="665">
        <v>12.593333333333334</v>
      </c>
      <c r="J72" s="665">
        <v>400</v>
      </c>
      <c r="K72" s="666">
        <v>5038.07</v>
      </c>
    </row>
    <row r="73" spans="1:11" ht="14.4" customHeight="1" x14ac:dyDescent="0.3">
      <c r="A73" s="661" t="s">
        <v>521</v>
      </c>
      <c r="B73" s="662" t="s">
        <v>2285</v>
      </c>
      <c r="C73" s="663" t="s">
        <v>531</v>
      </c>
      <c r="D73" s="664" t="s">
        <v>2287</v>
      </c>
      <c r="E73" s="663" t="s">
        <v>4629</v>
      </c>
      <c r="F73" s="664" t="s">
        <v>4630</v>
      </c>
      <c r="G73" s="663" t="s">
        <v>3914</v>
      </c>
      <c r="H73" s="663" t="s">
        <v>3915</v>
      </c>
      <c r="I73" s="665">
        <v>4.79</v>
      </c>
      <c r="J73" s="665">
        <v>36</v>
      </c>
      <c r="K73" s="666">
        <v>172.5</v>
      </c>
    </row>
    <row r="74" spans="1:11" ht="14.4" customHeight="1" x14ac:dyDescent="0.3">
      <c r="A74" s="661" t="s">
        <v>521</v>
      </c>
      <c r="B74" s="662" t="s">
        <v>2285</v>
      </c>
      <c r="C74" s="663" t="s">
        <v>531</v>
      </c>
      <c r="D74" s="664" t="s">
        <v>2287</v>
      </c>
      <c r="E74" s="663" t="s">
        <v>4629</v>
      </c>
      <c r="F74" s="664" t="s">
        <v>4630</v>
      </c>
      <c r="G74" s="663" t="s">
        <v>3916</v>
      </c>
      <c r="H74" s="663" t="s">
        <v>3917</v>
      </c>
      <c r="I74" s="665">
        <v>120.61</v>
      </c>
      <c r="J74" s="665">
        <v>25</v>
      </c>
      <c r="K74" s="666">
        <v>3015.3</v>
      </c>
    </row>
    <row r="75" spans="1:11" ht="14.4" customHeight="1" x14ac:dyDescent="0.3">
      <c r="A75" s="661" t="s">
        <v>521</v>
      </c>
      <c r="B75" s="662" t="s">
        <v>2285</v>
      </c>
      <c r="C75" s="663" t="s">
        <v>531</v>
      </c>
      <c r="D75" s="664" t="s">
        <v>2287</v>
      </c>
      <c r="E75" s="663" t="s">
        <v>4629</v>
      </c>
      <c r="F75" s="664" t="s">
        <v>4630</v>
      </c>
      <c r="G75" s="663" t="s">
        <v>3918</v>
      </c>
      <c r="H75" s="663" t="s">
        <v>3919</v>
      </c>
      <c r="I75" s="665">
        <v>5.274</v>
      </c>
      <c r="J75" s="665">
        <v>370</v>
      </c>
      <c r="K75" s="666">
        <v>1951.5</v>
      </c>
    </row>
    <row r="76" spans="1:11" ht="14.4" customHeight="1" x14ac:dyDescent="0.3">
      <c r="A76" s="661" t="s">
        <v>521</v>
      </c>
      <c r="B76" s="662" t="s">
        <v>2285</v>
      </c>
      <c r="C76" s="663" t="s">
        <v>531</v>
      </c>
      <c r="D76" s="664" t="s">
        <v>2287</v>
      </c>
      <c r="E76" s="663" t="s">
        <v>4629</v>
      </c>
      <c r="F76" s="664" t="s">
        <v>4630</v>
      </c>
      <c r="G76" s="663" t="s">
        <v>3920</v>
      </c>
      <c r="H76" s="663" t="s">
        <v>3921</v>
      </c>
      <c r="I76" s="665">
        <v>235.13</v>
      </c>
      <c r="J76" s="665">
        <v>10</v>
      </c>
      <c r="K76" s="666">
        <v>2351.3000000000002</v>
      </c>
    </row>
    <row r="77" spans="1:11" ht="14.4" customHeight="1" x14ac:dyDescent="0.3">
      <c r="A77" s="661" t="s">
        <v>521</v>
      </c>
      <c r="B77" s="662" t="s">
        <v>2285</v>
      </c>
      <c r="C77" s="663" t="s">
        <v>531</v>
      </c>
      <c r="D77" s="664" t="s">
        <v>2287</v>
      </c>
      <c r="E77" s="663" t="s">
        <v>4629</v>
      </c>
      <c r="F77" s="664" t="s">
        <v>4630</v>
      </c>
      <c r="G77" s="663" t="s">
        <v>3922</v>
      </c>
      <c r="H77" s="663" t="s">
        <v>3923</v>
      </c>
      <c r="I77" s="665">
        <v>230</v>
      </c>
      <c r="J77" s="665">
        <v>50</v>
      </c>
      <c r="K77" s="666">
        <v>11500</v>
      </c>
    </row>
    <row r="78" spans="1:11" ht="14.4" customHeight="1" x14ac:dyDescent="0.3">
      <c r="A78" s="661" t="s">
        <v>521</v>
      </c>
      <c r="B78" s="662" t="s">
        <v>2285</v>
      </c>
      <c r="C78" s="663" t="s">
        <v>531</v>
      </c>
      <c r="D78" s="664" t="s">
        <v>2287</v>
      </c>
      <c r="E78" s="663" t="s">
        <v>4629</v>
      </c>
      <c r="F78" s="664" t="s">
        <v>4630</v>
      </c>
      <c r="G78" s="663" t="s">
        <v>3924</v>
      </c>
      <c r="H78" s="663" t="s">
        <v>3925</v>
      </c>
      <c r="I78" s="665">
        <v>66.58</v>
      </c>
      <c r="J78" s="665">
        <v>10</v>
      </c>
      <c r="K78" s="666">
        <v>665.8</v>
      </c>
    </row>
    <row r="79" spans="1:11" ht="14.4" customHeight="1" x14ac:dyDescent="0.3">
      <c r="A79" s="661" t="s">
        <v>521</v>
      </c>
      <c r="B79" s="662" t="s">
        <v>2285</v>
      </c>
      <c r="C79" s="663" t="s">
        <v>531</v>
      </c>
      <c r="D79" s="664" t="s">
        <v>2287</v>
      </c>
      <c r="E79" s="663" t="s">
        <v>4629</v>
      </c>
      <c r="F79" s="664" t="s">
        <v>4630</v>
      </c>
      <c r="G79" s="663" t="s">
        <v>3926</v>
      </c>
      <c r="H79" s="663" t="s">
        <v>3927</v>
      </c>
      <c r="I79" s="665">
        <v>1.0333333333333334</v>
      </c>
      <c r="J79" s="665">
        <v>5200</v>
      </c>
      <c r="K79" s="666">
        <v>5489.6399999999994</v>
      </c>
    </row>
    <row r="80" spans="1:11" ht="14.4" customHeight="1" x14ac:dyDescent="0.3">
      <c r="A80" s="661" t="s">
        <v>521</v>
      </c>
      <c r="B80" s="662" t="s">
        <v>2285</v>
      </c>
      <c r="C80" s="663" t="s">
        <v>531</v>
      </c>
      <c r="D80" s="664" t="s">
        <v>2287</v>
      </c>
      <c r="E80" s="663" t="s">
        <v>4629</v>
      </c>
      <c r="F80" s="664" t="s">
        <v>4630</v>
      </c>
      <c r="G80" s="663" t="s">
        <v>3928</v>
      </c>
      <c r="H80" s="663" t="s">
        <v>3929</v>
      </c>
      <c r="I80" s="665">
        <v>8.77</v>
      </c>
      <c r="J80" s="665">
        <v>192</v>
      </c>
      <c r="K80" s="666">
        <v>1684.7</v>
      </c>
    </row>
    <row r="81" spans="1:11" ht="14.4" customHeight="1" x14ac:dyDescent="0.3">
      <c r="A81" s="661" t="s">
        <v>521</v>
      </c>
      <c r="B81" s="662" t="s">
        <v>2285</v>
      </c>
      <c r="C81" s="663" t="s">
        <v>531</v>
      </c>
      <c r="D81" s="664" t="s">
        <v>2287</v>
      </c>
      <c r="E81" s="663" t="s">
        <v>4629</v>
      </c>
      <c r="F81" s="664" t="s">
        <v>4630</v>
      </c>
      <c r="G81" s="663" t="s">
        <v>3930</v>
      </c>
      <c r="H81" s="663" t="s">
        <v>3931</v>
      </c>
      <c r="I81" s="665">
        <v>1490.4</v>
      </c>
      <c r="J81" s="665">
        <v>2</v>
      </c>
      <c r="K81" s="666">
        <v>2980.8</v>
      </c>
    </row>
    <row r="82" spans="1:11" ht="14.4" customHeight="1" x14ac:dyDescent="0.3">
      <c r="A82" s="661" t="s">
        <v>521</v>
      </c>
      <c r="B82" s="662" t="s">
        <v>2285</v>
      </c>
      <c r="C82" s="663" t="s">
        <v>531</v>
      </c>
      <c r="D82" s="664" t="s">
        <v>2287</v>
      </c>
      <c r="E82" s="663" t="s">
        <v>4629</v>
      </c>
      <c r="F82" s="664" t="s">
        <v>4630</v>
      </c>
      <c r="G82" s="663" t="s">
        <v>3932</v>
      </c>
      <c r="H82" s="663" t="s">
        <v>3933</v>
      </c>
      <c r="I82" s="665">
        <v>19.175000000000001</v>
      </c>
      <c r="J82" s="665">
        <v>150</v>
      </c>
      <c r="K82" s="666">
        <v>2876.17</v>
      </c>
    </row>
    <row r="83" spans="1:11" ht="14.4" customHeight="1" x14ac:dyDescent="0.3">
      <c r="A83" s="661" t="s">
        <v>521</v>
      </c>
      <c r="B83" s="662" t="s">
        <v>2285</v>
      </c>
      <c r="C83" s="663" t="s">
        <v>531</v>
      </c>
      <c r="D83" s="664" t="s">
        <v>2287</v>
      </c>
      <c r="E83" s="663" t="s">
        <v>4629</v>
      </c>
      <c r="F83" s="664" t="s">
        <v>4630</v>
      </c>
      <c r="G83" s="663" t="s">
        <v>3934</v>
      </c>
      <c r="H83" s="663" t="s">
        <v>3935</v>
      </c>
      <c r="I83" s="665">
        <v>0.38</v>
      </c>
      <c r="J83" s="665">
        <v>500</v>
      </c>
      <c r="K83" s="666">
        <v>190</v>
      </c>
    </row>
    <row r="84" spans="1:11" ht="14.4" customHeight="1" x14ac:dyDescent="0.3">
      <c r="A84" s="661" t="s">
        <v>521</v>
      </c>
      <c r="B84" s="662" t="s">
        <v>2285</v>
      </c>
      <c r="C84" s="663" t="s">
        <v>531</v>
      </c>
      <c r="D84" s="664" t="s">
        <v>2287</v>
      </c>
      <c r="E84" s="663" t="s">
        <v>4629</v>
      </c>
      <c r="F84" s="664" t="s">
        <v>4630</v>
      </c>
      <c r="G84" s="663" t="s">
        <v>3936</v>
      </c>
      <c r="H84" s="663" t="s">
        <v>3937</v>
      </c>
      <c r="I84" s="665">
        <v>13.225000000000001</v>
      </c>
      <c r="J84" s="665">
        <v>80</v>
      </c>
      <c r="K84" s="666">
        <v>1058.0999999999999</v>
      </c>
    </row>
    <row r="85" spans="1:11" ht="14.4" customHeight="1" x14ac:dyDescent="0.3">
      <c r="A85" s="661" t="s">
        <v>521</v>
      </c>
      <c r="B85" s="662" t="s">
        <v>2285</v>
      </c>
      <c r="C85" s="663" t="s">
        <v>531</v>
      </c>
      <c r="D85" s="664" t="s">
        <v>2287</v>
      </c>
      <c r="E85" s="663" t="s">
        <v>4629</v>
      </c>
      <c r="F85" s="664" t="s">
        <v>4630</v>
      </c>
      <c r="G85" s="663" t="s">
        <v>3938</v>
      </c>
      <c r="H85" s="663" t="s">
        <v>3939</v>
      </c>
      <c r="I85" s="665">
        <v>8.6233333333333331</v>
      </c>
      <c r="J85" s="665">
        <v>50</v>
      </c>
      <c r="K85" s="666">
        <v>431.20000000000005</v>
      </c>
    </row>
    <row r="86" spans="1:11" ht="14.4" customHeight="1" x14ac:dyDescent="0.3">
      <c r="A86" s="661" t="s">
        <v>521</v>
      </c>
      <c r="B86" s="662" t="s">
        <v>2285</v>
      </c>
      <c r="C86" s="663" t="s">
        <v>531</v>
      </c>
      <c r="D86" s="664" t="s">
        <v>2287</v>
      </c>
      <c r="E86" s="663" t="s">
        <v>4629</v>
      </c>
      <c r="F86" s="664" t="s">
        <v>4630</v>
      </c>
      <c r="G86" s="663" t="s">
        <v>3940</v>
      </c>
      <c r="H86" s="663" t="s">
        <v>3941</v>
      </c>
      <c r="I86" s="665">
        <v>105.26</v>
      </c>
      <c r="J86" s="665">
        <v>10</v>
      </c>
      <c r="K86" s="666">
        <v>1052.6400000000001</v>
      </c>
    </row>
    <row r="87" spans="1:11" ht="14.4" customHeight="1" x14ac:dyDescent="0.3">
      <c r="A87" s="661" t="s">
        <v>521</v>
      </c>
      <c r="B87" s="662" t="s">
        <v>2285</v>
      </c>
      <c r="C87" s="663" t="s">
        <v>531</v>
      </c>
      <c r="D87" s="664" t="s">
        <v>2287</v>
      </c>
      <c r="E87" s="663" t="s">
        <v>4631</v>
      </c>
      <c r="F87" s="664" t="s">
        <v>4632</v>
      </c>
      <c r="G87" s="663" t="s">
        <v>3942</v>
      </c>
      <c r="H87" s="663" t="s">
        <v>3943</v>
      </c>
      <c r="I87" s="665">
        <v>63.36</v>
      </c>
      <c r="J87" s="665">
        <v>60</v>
      </c>
      <c r="K87" s="666">
        <v>3801.8999999999996</v>
      </c>
    </row>
    <row r="88" spans="1:11" ht="14.4" customHeight="1" x14ac:dyDescent="0.3">
      <c r="A88" s="661" t="s">
        <v>521</v>
      </c>
      <c r="B88" s="662" t="s">
        <v>2285</v>
      </c>
      <c r="C88" s="663" t="s">
        <v>531</v>
      </c>
      <c r="D88" s="664" t="s">
        <v>2287</v>
      </c>
      <c r="E88" s="663" t="s">
        <v>4631</v>
      </c>
      <c r="F88" s="664" t="s">
        <v>4632</v>
      </c>
      <c r="G88" s="663" t="s">
        <v>3944</v>
      </c>
      <c r="H88" s="663" t="s">
        <v>3945</v>
      </c>
      <c r="I88" s="665">
        <v>229.9</v>
      </c>
      <c r="J88" s="665">
        <v>180</v>
      </c>
      <c r="K88" s="666">
        <v>41382</v>
      </c>
    </row>
    <row r="89" spans="1:11" ht="14.4" customHeight="1" x14ac:dyDescent="0.3">
      <c r="A89" s="661" t="s">
        <v>521</v>
      </c>
      <c r="B89" s="662" t="s">
        <v>2285</v>
      </c>
      <c r="C89" s="663" t="s">
        <v>531</v>
      </c>
      <c r="D89" s="664" t="s">
        <v>2287</v>
      </c>
      <c r="E89" s="663" t="s">
        <v>4631</v>
      </c>
      <c r="F89" s="664" t="s">
        <v>4632</v>
      </c>
      <c r="G89" s="663" t="s">
        <v>3946</v>
      </c>
      <c r="H89" s="663" t="s">
        <v>3947</v>
      </c>
      <c r="I89" s="665">
        <v>268.62</v>
      </c>
      <c r="J89" s="665">
        <v>120</v>
      </c>
      <c r="K89" s="666">
        <v>32234.400000000001</v>
      </c>
    </row>
    <row r="90" spans="1:11" ht="14.4" customHeight="1" x14ac:dyDescent="0.3">
      <c r="A90" s="661" t="s">
        <v>521</v>
      </c>
      <c r="B90" s="662" t="s">
        <v>2285</v>
      </c>
      <c r="C90" s="663" t="s">
        <v>531</v>
      </c>
      <c r="D90" s="664" t="s">
        <v>2287</v>
      </c>
      <c r="E90" s="663" t="s">
        <v>4631</v>
      </c>
      <c r="F90" s="664" t="s">
        <v>4632</v>
      </c>
      <c r="G90" s="663" t="s">
        <v>3948</v>
      </c>
      <c r="H90" s="663" t="s">
        <v>3949</v>
      </c>
      <c r="I90" s="665">
        <v>2.7475000000000001</v>
      </c>
      <c r="J90" s="665">
        <v>350</v>
      </c>
      <c r="K90" s="666">
        <v>962</v>
      </c>
    </row>
    <row r="91" spans="1:11" ht="14.4" customHeight="1" x14ac:dyDescent="0.3">
      <c r="A91" s="661" t="s">
        <v>521</v>
      </c>
      <c r="B91" s="662" t="s">
        <v>2285</v>
      </c>
      <c r="C91" s="663" t="s">
        <v>531</v>
      </c>
      <c r="D91" s="664" t="s">
        <v>2287</v>
      </c>
      <c r="E91" s="663" t="s">
        <v>4631</v>
      </c>
      <c r="F91" s="664" t="s">
        <v>4632</v>
      </c>
      <c r="G91" s="663" t="s">
        <v>3809</v>
      </c>
      <c r="H91" s="663" t="s">
        <v>3810</v>
      </c>
      <c r="I91" s="665">
        <v>0.25</v>
      </c>
      <c r="J91" s="665">
        <v>300</v>
      </c>
      <c r="K91" s="666">
        <v>75</v>
      </c>
    </row>
    <row r="92" spans="1:11" ht="14.4" customHeight="1" x14ac:dyDescent="0.3">
      <c r="A92" s="661" t="s">
        <v>521</v>
      </c>
      <c r="B92" s="662" t="s">
        <v>2285</v>
      </c>
      <c r="C92" s="663" t="s">
        <v>531</v>
      </c>
      <c r="D92" s="664" t="s">
        <v>2287</v>
      </c>
      <c r="E92" s="663" t="s">
        <v>4631</v>
      </c>
      <c r="F92" s="664" t="s">
        <v>4632</v>
      </c>
      <c r="G92" s="663" t="s">
        <v>3950</v>
      </c>
      <c r="H92" s="663" t="s">
        <v>3951</v>
      </c>
      <c r="I92" s="665">
        <v>11.14</v>
      </c>
      <c r="J92" s="665">
        <v>1400</v>
      </c>
      <c r="K92" s="666">
        <v>15596</v>
      </c>
    </row>
    <row r="93" spans="1:11" ht="14.4" customHeight="1" x14ac:dyDescent="0.3">
      <c r="A93" s="661" t="s">
        <v>521</v>
      </c>
      <c r="B93" s="662" t="s">
        <v>2285</v>
      </c>
      <c r="C93" s="663" t="s">
        <v>531</v>
      </c>
      <c r="D93" s="664" t="s">
        <v>2287</v>
      </c>
      <c r="E93" s="663" t="s">
        <v>4631</v>
      </c>
      <c r="F93" s="664" t="s">
        <v>4632</v>
      </c>
      <c r="G93" s="663" t="s">
        <v>3952</v>
      </c>
      <c r="H93" s="663" t="s">
        <v>3953</v>
      </c>
      <c r="I93" s="665">
        <v>7.4289999999999994</v>
      </c>
      <c r="J93" s="665">
        <v>16194</v>
      </c>
      <c r="K93" s="666">
        <v>120318.13</v>
      </c>
    </row>
    <row r="94" spans="1:11" ht="14.4" customHeight="1" x14ac:dyDescent="0.3">
      <c r="A94" s="661" t="s">
        <v>521</v>
      </c>
      <c r="B94" s="662" t="s">
        <v>2285</v>
      </c>
      <c r="C94" s="663" t="s">
        <v>531</v>
      </c>
      <c r="D94" s="664" t="s">
        <v>2287</v>
      </c>
      <c r="E94" s="663" t="s">
        <v>4631</v>
      </c>
      <c r="F94" s="664" t="s">
        <v>4632</v>
      </c>
      <c r="G94" s="663" t="s">
        <v>3954</v>
      </c>
      <c r="H94" s="663" t="s">
        <v>3955</v>
      </c>
      <c r="I94" s="665">
        <v>6.31</v>
      </c>
      <c r="J94" s="665">
        <v>5000</v>
      </c>
      <c r="K94" s="666">
        <v>31558.620000000003</v>
      </c>
    </row>
    <row r="95" spans="1:11" ht="14.4" customHeight="1" x14ac:dyDescent="0.3">
      <c r="A95" s="661" t="s">
        <v>521</v>
      </c>
      <c r="B95" s="662" t="s">
        <v>2285</v>
      </c>
      <c r="C95" s="663" t="s">
        <v>531</v>
      </c>
      <c r="D95" s="664" t="s">
        <v>2287</v>
      </c>
      <c r="E95" s="663" t="s">
        <v>4631</v>
      </c>
      <c r="F95" s="664" t="s">
        <v>4632</v>
      </c>
      <c r="G95" s="663" t="s">
        <v>3811</v>
      </c>
      <c r="H95" s="663" t="s">
        <v>3812</v>
      </c>
      <c r="I95" s="665">
        <v>1.0925</v>
      </c>
      <c r="J95" s="665">
        <v>6000</v>
      </c>
      <c r="K95" s="666">
        <v>6550</v>
      </c>
    </row>
    <row r="96" spans="1:11" ht="14.4" customHeight="1" x14ac:dyDescent="0.3">
      <c r="A96" s="661" t="s">
        <v>521</v>
      </c>
      <c r="B96" s="662" t="s">
        <v>2285</v>
      </c>
      <c r="C96" s="663" t="s">
        <v>531</v>
      </c>
      <c r="D96" s="664" t="s">
        <v>2287</v>
      </c>
      <c r="E96" s="663" t="s">
        <v>4631</v>
      </c>
      <c r="F96" s="664" t="s">
        <v>4632</v>
      </c>
      <c r="G96" s="663" t="s">
        <v>3813</v>
      </c>
      <c r="H96" s="663" t="s">
        <v>3814</v>
      </c>
      <c r="I96" s="665">
        <v>1.6766666666666665</v>
      </c>
      <c r="J96" s="665">
        <v>5800</v>
      </c>
      <c r="K96" s="666">
        <v>9720</v>
      </c>
    </row>
    <row r="97" spans="1:11" ht="14.4" customHeight="1" x14ac:dyDescent="0.3">
      <c r="A97" s="661" t="s">
        <v>521</v>
      </c>
      <c r="B97" s="662" t="s">
        <v>2285</v>
      </c>
      <c r="C97" s="663" t="s">
        <v>531</v>
      </c>
      <c r="D97" s="664" t="s">
        <v>2287</v>
      </c>
      <c r="E97" s="663" t="s">
        <v>4631</v>
      </c>
      <c r="F97" s="664" t="s">
        <v>4632</v>
      </c>
      <c r="G97" s="663" t="s">
        <v>3956</v>
      </c>
      <c r="H97" s="663" t="s">
        <v>3957</v>
      </c>
      <c r="I97" s="665">
        <v>0.47333333333333333</v>
      </c>
      <c r="J97" s="665">
        <v>6500</v>
      </c>
      <c r="K97" s="666">
        <v>3080</v>
      </c>
    </row>
    <row r="98" spans="1:11" ht="14.4" customHeight="1" x14ac:dyDescent="0.3">
      <c r="A98" s="661" t="s">
        <v>521</v>
      </c>
      <c r="B98" s="662" t="s">
        <v>2285</v>
      </c>
      <c r="C98" s="663" t="s">
        <v>531</v>
      </c>
      <c r="D98" s="664" t="s">
        <v>2287</v>
      </c>
      <c r="E98" s="663" t="s">
        <v>4631</v>
      </c>
      <c r="F98" s="664" t="s">
        <v>4632</v>
      </c>
      <c r="G98" s="663" t="s">
        <v>3815</v>
      </c>
      <c r="H98" s="663" t="s">
        <v>3816</v>
      </c>
      <c r="I98" s="665">
        <v>0.67</v>
      </c>
      <c r="J98" s="665">
        <v>7500</v>
      </c>
      <c r="K98" s="666">
        <v>5025</v>
      </c>
    </row>
    <row r="99" spans="1:11" ht="14.4" customHeight="1" x14ac:dyDescent="0.3">
      <c r="A99" s="661" t="s">
        <v>521</v>
      </c>
      <c r="B99" s="662" t="s">
        <v>2285</v>
      </c>
      <c r="C99" s="663" t="s">
        <v>531</v>
      </c>
      <c r="D99" s="664" t="s">
        <v>2287</v>
      </c>
      <c r="E99" s="663" t="s">
        <v>4631</v>
      </c>
      <c r="F99" s="664" t="s">
        <v>4632</v>
      </c>
      <c r="G99" s="663" t="s">
        <v>3958</v>
      </c>
      <c r="H99" s="663" t="s">
        <v>3959</v>
      </c>
      <c r="I99" s="665">
        <v>3.1300000000000003</v>
      </c>
      <c r="J99" s="665">
        <v>300</v>
      </c>
      <c r="K99" s="666">
        <v>939</v>
      </c>
    </row>
    <row r="100" spans="1:11" ht="14.4" customHeight="1" x14ac:dyDescent="0.3">
      <c r="A100" s="661" t="s">
        <v>521</v>
      </c>
      <c r="B100" s="662" t="s">
        <v>2285</v>
      </c>
      <c r="C100" s="663" t="s">
        <v>531</v>
      </c>
      <c r="D100" s="664" t="s">
        <v>2287</v>
      </c>
      <c r="E100" s="663" t="s">
        <v>4631</v>
      </c>
      <c r="F100" s="664" t="s">
        <v>4632</v>
      </c>
      <c r="G100" s="663" t="s">
        <v>3960</v>
      </c>
      <c r="H100" s="663" t="s">
        <v>3961</v>
      </c>
      <c r="I100" s="665">
        <v>6.29</v>
      </c>
      <c r="J100" s="665">
        <v>40</v>
      </c>
      <c r="K100" s="666">
        <v>251.6</v>
      </c>
    </row>
    <row r="101" spans="1:11" ht="14.4" customHeight="1" x14ac:dyDescent="0.3">
      <c r="A101" s="661" t="s">
        <v>521</v>
      </c>
      <c r="B101" s="662" t="s">
        <v>2285</v>
      </c>
      <c r="C101" s="663" t="s">
        <v>531</v>
      </c>
      <c r="D101" s="664" t="s">
        <v>2287</v>
      </c>
      <c r="E101" s="663" t="s">
        <v>4631</v>
      </c>
      <c r="F101" s="664" t="s">
        <v>4632</v>
      </c>
      <c r="G101" s="663" t="s">
        <v>3962</v>
      </c>
      <c r="H101" s="663" t="s">
        <v>3963</v>
      </c>
      <c r="I101" s="665">
        <v>17.91</v>
      </c>
      <c r="J101" s="665">
        <v>10</v>
      </c>
      <c r="K101" s="666">
        <v>179.1</v>
      </c>
    </row>
    <row r="102" spans="1:11" ht="14.4" customHeight="1" x14ac:dyDescent="0.3">
      <c r="A102" s="661" t="s">
        <v>521</v>
      </c>
      <c r="B102" s="662" t="s">
        <v>2285</v>
      </c>
      <c r="C102" s="663" t="s">
        <v>531</v>
      </c>
      <c r="D102" s="664" t="s">
        <v>2287</v>
      </c>
      <c r="E102" s="663" t="s">
        <v>4631</v>
      </c>
      <c r="F102" s="664" t="s">
        <v>4632</v>
      </c>
      <c r="G102" s="663" t="s">
        <v>3964</v>
      </c>
      <c r="H102" s="663" t="s">
        <v>3965</v>
      </c>
      <c r="I102" s="665">
        <v>6.29</v>
      </c>
      <c r="J102" s="665">
        <v>10</v>
      </c>
      <c r="K102" s="666">
        <v>62.9</v>
      </c>
    </row>
    <row r="103" spans="1:11" ht="14.4" customHeight="1" x14ac:dyDescent="0.3">
      <c r="A103" s="661" t="s">
        <v>521</v>
      </c>
      <c r="B103" s="662" t="s">
        <v>2285</v>
      </c>
      <c r="C103" s="663" t="s">
        <v>531</v>
      </c>
      <c r="D103" s="664" t="s">
        <v>2287</v>
      </c>
      <c r="E103" s="663" t="s">
        <v>4631</v>
      </c>
      <c r="F103" s="664" t="s">
        <v>4632</v>
      </c>
      <c r="G103" s="663" t="s">
        <v>3966</v>
      </c>
      <c r="H103" s="663" t="s">
        <v>3967</v>
      </c>
      <c r="I103" s="665">
        <v>6.23</v>
      </c>
      <c r="J103" s="665">
        <v>1810</v>
      </c>
      <c r="K103" s="666">
        <v>11276.3</v>
      </c>
    </row>
    <row r="104" spans="1:11" ht="14.4" customHeight="1" x14ac:dyDescent="0.3">
      <c r="A104" s="661" t="s">
        <v>521</v>
      </c>
      <c r="B104" s="662" t="s">
        <v>2285</v>
      </c>
      <c r="C104" s="663" t="s">
        <v>531</v>
      </c>
      <c r="D104" s="664" t="s">
        <v>2287</v>
      </c>
      <c r="E104" s="663" t="s">
        <v>4631</v>
      </c>
      <c r="F104" s="664" t="s">
        <v>4632</v>
      </c>
      <c r="G104" s="663" t="s">
        <v>3968</v>
      </c>
      <c r="H104" s="663" t="s">
        <v>3969</v>
      </c>
      <c r="I104" s="665">
        <v>80.576666666666654</v>
      </c>
      <c r="J104" s="665">
        <v>320</v>
      </c>
      <c r="K104" s="666">
        <v>25784.6</v>
      </c>
    </row>
    <row r="105" spans="1:11" ht="14.4" customHeight="1" x14ac:dyDescent="0.3">
      <c r="A105" s="661" t="s">
        <v>521</v>
      </c>
      <c r="B105" s="662" t="s">
        <v>2285</v>
      </c>
      <c r="C105" s="663" t="s">
        <v>531</v>
      </c>
      <c r="D105" s="664" t="s">
        <v>2287</v>
      </c>
      <c r="E105" s="663" t="s">
        <v>4631</v>
      </c>
      <c r="F105" s="664" t="s">
        <v>4632</v>
      </c>
      <c r="G105" s="663" t="s">
        <v>3970</v>
      </c>
      <c r="H105" s="663" t="s">
        <v>3971</v>
      </c>
      <c r="I105" s="665">
        <v>6.169999999999999</v>
      </c>
      <c r="J105" s="665">
        <v>1400</v>
      </c>
      <c r="K105" s="666">
        <v>8638</v>
      </c>
    </row>
    <row r="106" spans="1:11" ht="14.4" customHeight="1" x14ac:dyDescent="0.3">
      <c r="A106" s="661" t="s">
        <v>521</v>
      </c>
      <c r="B106" s="662" t="s">
        <v>2285</v>
      </c>
      <c r="C106" s="663" t="s">
        <v>531</v>
      </c>
      <c r="D106" s="664" t="s">
        <v>2287</v>
      </c>
      <c r="E106" s="663" t="s">
        <v>4631</v>
      </c>
      <c r="F106" s="664" t="s">
        <v>4632</v>
      </c>
      <c r="G106" s="663" t="s">
        <v>3972</v>
      </c>
      <c r="H106" s="663" t="s">
        <v>3973</v>
      </c>
      <c r="I106" s="665">
        <v>45.498000000000005</v>
      </c>
      <c r="J106" s="665">
        <v>300</v>
      </c>
      <c r="K106" s="666">
        <v>13648.44</v>
      </c>
    </row>
    <row r="107" spans="1:11" ht="14.4" customHeight="1" x14ac:dyDescent="0.3">
      <c r="A107" s="661" t="s">
        <v>521</v>
      </c>
      <c r="B107" s="662" t="s">
        <v>2285</v>
      </c>
      <c r="C107" s="663" t="s">
        <v>531</v>
      </c>
      <c r="D107" s="664" t="s">
        <v>2287</v>
      </c>
      <c r="E107" s="663" t="s">
        <v>4631</v>
      </c>
      <c r="F107" s="664" t="s">
        <v>4632</v>
      </c>
      <c r="G107" s="663" t="s">
        <v>3974</v>
      </c>
      <c r="H107" s="663" t="s">
        <v>3975</v>
      </c>
      <c r="I107" s="665">
        <v>108.3</v>
      </c>
      <c r="J107" s="665">
        <v>40</v>
      </c>
      <c r="K107" s="666">
        <v>4331.8</v>
      </c>
    </row>
    <row r="108" spans="1:11" ht="14.4" customHeight="1" x14ac:dyDescent="0.3">
      <c r="A108" s="661" t="s">
        <v>521</v>
      </c>
      <c r="B108" s="662" t="s">
        <v>2285</v>
      </c>
      <c r="C108" s="663" t="s">
        <v>531</v>
      </c>
      <c r="D108" s="664" t="s">
        <v>2287</v>
      </c>
      <c r="E108" s="663" t="s">
        <v>4631</v>
      </c>
      <c r="F108" s="664" t="s">
        <v>4632</v>
      </c>
      <c r="G108" s="663" t="s">
        <v>3976</v>
      </c>
      <c r="H108" s="663" t="s">
        <v>3977</v>
      </c>
      <c r="I108" s="665">
        <v>646.755</v>
      </c>
      <c r="J108" s="665">
        <v>16</v>
      </c>
      <c r="K108" s="666">
        <v>10348.08</v>
      </c>
    </row>
    <row r="109" spans="1:11" ht="14.4" customHeight="1" x14ac:dyDescent="0.3">
      <c r="A109" s="661" t="s">
        <v>521</v>
      </c>
      <c r="B109" s="662" t="s">
        <v>2285</v>
      </c>
      <c r="C109" s="663" t="s">
        <v>531</v>
      </c>
      <c r="D109" s="664" t="s">
        <v>2287</v>
      </c>
      <c r="E109" s="663" t="s">
        <v>4631</v>
      </c>
      <c r="F109" s="664" t="s">
        <v>4632</v>
      </c>
      <c r="G109" s="663" t="s">
        <v>3978</v>
      </c>
      <c r="H109" s="663" t="s">
        <v>3979</v>
      </c>
      <c r="I109" s="665">
        <v>650.33000000000004</v>
      </c>
      <c r="J109" s="665">
        <v>4</v>
      </c>
      <c r="K109" s="666">
        <v>2601.3000000000002</v>
      </c>
    </row>
    <row r="110" spans="1:11" ht="14.4" customHeight="1" x14ac:dyDescent="0.3">
      <c r="A110" s="661" t="s">
        <v>521</v>
      </c>
      <c r="B110" s="662" t="s">
        <v>2285</v>
      </c>
      <c r="C110" s="663" t="s">
        <v>531</v>
      </c>
      <c r="D110" s="664" t="s">
        <v>2287</v>
      </c>
      <c r="E110" s="663" t="s">
        <v>4631</v>
      </c>
      <c r="F110" s="664" t="s">
        <v>4632</v>
      </c>
      <c r="G110" s="663" t="s">
        <v>3980</v>
      </c>
      <c r="H110" s="663" t="s">
        <v>3981</v>
      </c>
      <c r="I110" s="665">
        <v>9.15</v>
      </c>
      <c r="J110" s="665">
        <v>5000</v>
      </c>
      <c r="K110" s="666">
        <v>45732.55</v>
      </c>
    </row>
    <row r="111" spans="1:11" ht="14.4" customHeight="1" x14ac:dyDescent="0.3">
      <c r="A111" s="661" t="s">
        <v>521</v>
      </c>
      <c r="B111" s="662" t="s">
        <v>2285</v>
      </c>
      <c r="C111" s="663" t="s">
        <v>531</v>
      </c>
      <c r="D111" s="664" t="s">
        <v>2287</v>
      </c>
      <c r="E111" s="663" t="s">
        <v>4631</v>
      </c>
      <c r="F111" s="664" t="s">
        <v>4632</v>
      </c>
      <c r="G111" s="663" t="s">
        <v>3982</v>
      </c>
      <c r="H111" s="663" t="s">
        <v>3983</v>
      </c>
      <c r="I111" s="665">
        <v>474.45</v>
      </c>
      <c r="J111" s="665">
        <v>5</v>
      </c>
      <c r="K111" s="666">
        <v>2372.27</v>
      </c>
    </row>
    <row r="112" spans="1:11" ht="14.4" customHeight="1" x14ac:dyDescent="0.3">
      <c r="A112" s="661" t="s">
        <v>521</v>
      </c>
      <c r="B112" s="662" t="s">
        <v>2285</v>
      </c>
      <c r="C112" s="663" t="s">
        <v>531</v>
      </c>
      <c r="D112" s="664" t="s">
        <v>2287</v>
      </c>
      <c r="E112" s="663" t="s">
        <v>4631</v>
      </c>
      <c r="F112" s="664" t="s">
        <v>4632</v>
      </c>
      <c r="G112" s="663" t="s">
        <v>3984</v>
      </c>
      <c r="H112" s="663" t="s">
        <v>3985</v>
      </c>
      <c r="I112" s="665">
        <v>106.01</v>
      </c>
      <c r="J112" s="665">
        <v>80</v>
      </c>
      <c r="K112" s="666">
        <v>8423.6</v>
      </c>
    </row>
    <row r="113" spans="1:11" ht="14.4" customHeight="1" x14ac:dyDescent="0.3">
      <c r="A113" s="661" t="s">
        <v>521</v>
      </c>
      <c r="B113" s="662" t="s">
        <v>2285</v>
      </c>
      <c r="C113" s="663" t="s">
        <v>531</v>
      </c>
      <c r="D113" s="664" t="s">
        <v>2287</v>
      </c>
      <c r="E113" s="663" t="s">
        <v>4631</v>
      </c>
      <c r="F113" s="664" t="s">
        <v>4632</v>
      </c>
      <c r="G113" s="663" t="s">
        <v>3986</v>
      </c>
      <c r="H113" s="663" t="s">
        <v>3987</v>
      </c>
      <c r="I113" s="665">
        <v>206.05</v>
      </c>
      <c r="J113" s="665">
        <v>12</v>
      </c>
      <c r="K113" s="666">
        <v>2472.6</v>
      </c>
    </row>
    <row r="114" spans="1:11" ht="14.4" customHeight="1" x14ac:dyDescent="0.3">
      <c r="A114" s="661" t="s">
        <v>521</v>
      </c>
      <c r="B114" s="662" t="s">
        <v>2285</v>
      </c>
      <c r="C114" s="663" t="s">
        <v>531</v>
      </c>
      <c r="D114" s="664" t="s">
        <v>2287</v>
      </c>
      <c r="E114" s="663" t="s">
        <v>4631</v>
      </c>
      <c r="F114" s="664" t="s">
        <v>4632</v>
      </c>
      <c r="G114" s="663" t="s">
        <v>3988</v>
      </c>
      <c r="H114" s="663" t="s">
        <v>3989</v>
      </c>
      <c r="I114" s="665">
        <v>16.46</v>
      </c>
      <c r="J114" s="665">
        <v>400</v>
      </c>
      <c r="K114" s="666">
        <v>6584</v>
      </c>
    </row>
    <row r="115" spans="1:11" ht="14.4" customHeight="1" x14ac:dyDescent="0.3">
      <c r="A115" s="661" t="s">
        <v>521</v>
      </c>
      <c r="B115" s="662" t="s">
        <v>2285</v>
      </c>
      <c r="C115" s="663" t="s">
        <v>531</v>
      </c>
      <c r="D115" s="664" t="s">
        <v>2287</v>
      </c>
      <c r="E115" s="663" t="s">
        <v>4631</v>
      </c>
      <c r="F115" s="664" t="s">
        <v>4632</v>
      </c>
      <c r="G115" s="663" t="s">
        <v>3990</v>
      </c>
      <c r="H115" s="663" t="s">
        <v>3991</v>
      </c>
      <c r="I115" s="665">
        <v>9.68</v>
      </c>
      <c r="J115" s="665">
        <v>190</v>
      </c>
      <c r="K115" s="666">
        <v>1839.2</v>
      </c>
    </row>
    <row r="116" spans="1:11" ht="14.4" customHeight="1" x14ac:dyDescent="0.3">
      <c r="A116" s="661" t="s">
        <v>521</v>
      </c>
      <c r="B116" s="662" t="s">
        <v>2285</v>
      </c>
      <c r="C116" s="663" t="s">
        <v>531</v>
      </c>
      <c r="D116" s="664" t="s">
        <v>2287</v>
      </c>
      <c r="E116" s="663" t="s">
        <v>4631</v>
      </c>
      <c r="F116" s="664" t="s">
        <v>4632</v>
      </c>
      <c r="G116" s="663" t="s">
        <v>3992</v>
      </c>
      <c r="H116" s="663" t="s">
        <v>3993</v>
      </c>
      <c r="I116" s="665">
        <v>1.9833333333333332</v>
      </c>
      <c r="J116" s="665">
        <v>1600</v>
      </c>
      <c r="K116" s="666">
        <v>3174</v>
      </c>
    </row>
    <row r="117" spans="1:11" ht="14.4" customHeight="1" x14ac:dyDescent="0.3">
      <c r="A117" s="661" t="s">
        <v>521</v>
      </c>
      <c r="B117" s="662" t="s">
        <v>2285</v>
      </c>
      <c r="C117" s="663" t="s">
        <v>531</v>
      </c>
      <c r="D117" s="664" t="s">
        <v>2287</v>
      </c>
      <c r="E117" s="663" t="s">
        <v>4631</v>
      </c>
      <c r="F117" s="664" t="s">
        <v>4632</v>
      </c>
      <c r="G117" s="663" t="s">
        <v>3994</v>
      </c>
      <c r="H117" s="663" t="s">
        <v>3995</v>
      </c>
      <c r="I117" s="665">
        <v>2.0399999999999996</v>
      </c>
      <c r="J117" s="665">
        <v>600</v>
      </c>
      <c r="K117" s="666">
        <v>1224</v>
      </c>
    </row>
    <row r="118" spans="1:11" ht="14.4" customHeight="1" x14ac:dyDescent="0.3">
      <c r="A118" s="661" t="s">
        <v>521</v>
      </c>
      <c r="B118" s="662" t="s">
        <v>2285</v>
      </c>
      <c r="C118" s="663" t="s">
        <v>531</v>
      </c>
      <c r="D118" s="664" t="s">
        <v>2287</v>
      </c>
      <c r="E118" s="663" t="s">
        <v>4631</v>
      </c>
      <c r="F118" s="664" t="s">
        <v>4632</v>
      </c>
      <c r="G118" s="663" t="s">
        <v>3996</v>
      </c>
      <c r="H118" s="663" t="s">
        <v>3997</v>
      </c>
      <c r="I118" s="665">
        <v>1.92</v>
      </c>
      <c r="J118" s="665">
        <v>600</v>
      </c>
      <c r="K118" s="666">
        <v>1152</v>
      </c>
    </row>
    <row r="119" spans="1:11" ht="14.4" customHeight="1" x14ac:dyDescent="0.3">
      <c r="A119" s="661" t="s">
        <v>521</v>
      </c>
      <c r="B119" s="662" t="s">
        <v>2285</v>
      </c>
      <c r="C119" s="663" t="s">
        <v>531</v>
      </c>
      <c r="D119" s="664" t="s">
        <v>2287</v>
      </c>
      <c r="E119" s="663" t="s">
        <v>4631</v>
      </c>
      <c r="F119" s="664" t="s">
        <v>4632</v>
      </c>
      <c r="G119" s="663" t="s">
        <v>3998</v>
      </c>
      <c r="H119" s="663" t="s">
        <v>3999</v>
      </c>
      <c r="I119" s="665">
        <v>2</v>
      </c>
      <c r="J119" s="665">
        <v>50</v>
      </c>
      <c r="K119" s="666">
        <v>100</v>
      </c>
    </row>
    <row r="120" spans="1:11" ht="14.4" customHeight="1" x14ac:dyDescent="0.3">
      <c r="A120" s="661" t="s">
        <v>521</v>
      </c>
      <c r="B120" s="662" t="s">
        <v>2285</v>
      </c>
      <c r="C120" s="663" t="s">
        <v>531</v>
      </c>
      <c r="D120" s="664" t="s">
        <v>2287</v>
      </c>
      <c r="E120" s="663" t="s">
        <v>4631</v>
      </c>
      <c r="F120" s="664" t="s">
        <v>4632</v>
      </c>
      <c r="G120" s="663" t="s">
        <v>4000</v>
      </c>
      <c r="H120" s="663" t="s">
        <v>4001</v>
      </c>
      <c r="I120" s="665">
        <v>3.0700000000000003</v>
      </c>
      <c r="J120" s="665">
        <v>1700</v>
      </c>
      <c r="K120" s="666">
        <v>5217</v>
      </c>
    </row>
    <row r="121" spans="1:11" ht="14.4" customHeight="1" x14ac:dyDescent="0.3">
      <c r="A121" s="661" t="s">
        <v>521</v>
      </c>
      <c r="B121" s="662" t="s">
        <v>2285</v>
      </c>
      <c r="C121" s="663" t="s">
        <v>531</v>
      </c>
      <c r="D121" s="664" t="s">
        <v>2287</v>
      </c>
      <c r="E121" s="663" t="s">
        <v>4631</v>
      </c>
      <c r="F121" s="664" t="s">
        <v>4632</v>
      </c>
      <c r="G121" s="663" t="s">
        <v>4002</v>
      </c>
      <c r="H121" s="663" t="s">
        <v>4003</v>
      </c>
      <c r="I121" s="665">
        <v>2.1675</v>
      </c>
      <c r="J121" s="665">
        <v>1600</v>
      </c>
      <c r="K121" s="666">
        <v>3467</v>
      </c>
    </row>
    <row r="122" spans="1:11" ht="14.4" customHeight="1" x14ac:dyDescent="0.3">
      <c r="A122" s="661" t="s">
        <v>521</v>
      </c>
      <c r="B122" s="662" t="s">
        <v>2285</v>
      </c>
      <c r="C122" s="663" t="s">
        <v>531</v>
      </c>
      <c r="D122" s="664" t="s">
        <v>2287</v>
      </c>
      <c r="E122" s="663" t="s">
        <v>4631</v>
      </c>
      <c r="F122" s="664" t="s">
        <v>4632</v>
      </c>
      <c r="G122" s="663" t="s">
        <v>4004</v>
      </c>
      <c r="H122" s="663" t="s">
        <v>4005</v>
      </c>
      <c r="I122" s="665">
        <v>133.1</v>
      </c>
      <c r="J122" s="665">
        <v>10</v>
      </c>
      <c r="K122" s="666">
        <v>1331</v>
      </c>
    </row>
    <row r="123" spans="1:11" ht="14.4" customHeight="1" x14ac:dyDescent="0.3">
      <c r="A123" s="661" t="s">
        <v>521</v>
      </c>
      <c r="B123" s="662" t="s">
        <v>2285</v>
      </c>
      <c r="C123" s="663" t="s">
        <v>531</v>
      </c>
      <c r="D123" s="664" t="s">
        <v>2287</v>
      </c>
      <c r="E123" s="663" t="s">
        <v>4631</v>
      </c>
      <c r="F123" s="664" t="s">
        <v>4632</v>
      </c>
      <c r="G123" s="663" t="s">
        <v>4006</v>
      </c>
      <c r="H123" s="663" t="s">
        <v>4007</v>
      </c>
      <c r="I123" s="665">
        <v>2.1779999999999999</v>
      </c>
      <c r="J123" s="665">
        <v>1100</v>
      </c>
      <c r="K123" s="666">
        <v>2396</v>
      </c>
    </row>
    <row r="124" spans="1:11" ht="14.4" customHeight="1" x14ac:dyDescent="0.3">
      <c r="A124" s="661" t="s">
        <v>521</v>
      </c>
      <c r="B124" s="662" t="s">
        <v>2285</v>
      </c>
      <c r="C124" s="663" t="s">
        <v>531</v>
      </c>
      <c r="D124" s="664" t="s">
        <v>2287</v>
      </c>
      <c r="E124" s="663" t="s">
        <v>4631</v>
      </c>
      <c r="F124" s="664" t="s">
        <v>4632</v>
      </c>
      <c r="G124" s="663" t="s">
        <v>4008</v>
      </c>
      <c r="H124" s="663" t="s">
        <v>4009</v>
      </c>
      <c r="I124" s="665">
        <v>13.61</v>
      </c>
      <c r="J124" s="665">
        <v>900</v>
      </c>
      <c r="K124" s="666">
        <v>12251.25</v>
      </c>
    </row>
    <row r="125" spans="1:11" ht="14.4" customHeight="1" x14ac:dyDescent="0.3">
      <c r="A125" s="661" t="s">
        <v>521</v>
      </c>
      <c r="B125" s="662" t="s">
        <v>2285</v>
      </c>
      <c r="C125" s="663" t="s">
        <v>531</v>
      </c>
      <c r="D125" s="664" t="s">
        <v>2287</v>
      </c>
      <c r="E125" s="663" t="s">
        <v>4631</v>
      </c>
      <c r="F125" s="664" t="s">
        <v>4632</v>
      </c>
      <c r="G125" s="663" t="s">
        <v>4010</v>
      </c>
      <c r="H125" s="663" t="s">
        <v>4011</v>
      </c>
      <c r="I125" s="665">
        <v>2.85</v>
      </c>
      <c r="J125" s="665">
        <v>100</v>
      </c>
      <c r="K125" s="666">
        <v>285</v>
      </c>
    </row>
    <row r="126" spans="1:11" ht="14.4" customHeight="1" x14ac:dyDescent="0.3">
      <c r="A126" s="661" t="s">
        <v>521</v>
      </c>
      <c r="B126" s="662" t="s">
        <v>2285</v>
      </c>
      <c r="C126" s="663" t="s">
        <v>531</v>
      </c>
      <c r="D126" s="664" t="s">
        <v>2287</v>
      </c>
      <c r="E126" s="663" t="s">
        <v>4631</v>
      </c>
      <c r="F126" s="664" t="s">
        <v>4632</v>
      </c>
      <c r="G126" s="663" t="s">
        <v>4012</v>
      </c>
      <c r="H126" s="663" t="s">
        <v>4013</v>
      </c>
      <c r="I126" s="665">
        <v>39.93</v>
      </c>
      <c r="J126" s="665">
        <v>40</v>
      </c>
      <c r="K126" s="666">
        <v>1597.2</v>
      </c>
    </row>
    <row r="127" spans="1:11" ht="14.4" customHeight="1" x14ac:dyDescent="0.3">
      <c r="A127" s="661" t="s">
        <v>521</v>
      </c>
      <c r="B127" s="662" t="s">
        <v>2285</v>
      </c>
      <c r="C127" s="663" t="s">
        <v>531</v>
      </c>
      <c r="D127" s="664" t="s">
        <v>2287</v>
      </c>
      <c r="E127" s="663" t="s">
        <v>4631</v>
      </c>
      <c r="F127" s="664" t="s">
        <v>4632</v>
      </c>
      <c r="G127" s="663" t="s">
        <v>4014</v>
      </c>
      <c r="H127" s="663" t="s">
        <v>4015</v>
      </c>
      <c r="I127" s="665">
        <v>393.25</v>
      </c>
      <c r="J127" s="665">
        <v>8</v>
      </c>
      <c r="K127" s="666">
        <v>3146</v>
      </c>
    </row>
    <row r="128" spans="1:11" ht="14.4" customHeight="1" x14ac:dyDescent="0.3">
      <c r="A128" s="661" t="s">
        <v>521</v>
      </c>
      <c r="B128" s="662" t="s">
        <v>2285</v>
      </c>
      <c r="C128" s="663" t="s">
        <v>531</v>
      </c>
      <c r="D128" s="664" t="s">
        <v>2287</v>
      </c>
      <c r="E128" s="663" t="s">
        <v>4631</v>
      </c>
      <c r="F128" s="664" t="s">
        <v>4632</v>
      </c>
      <c r="G128" s="663" t="s">
        <v>4016</v>
      </c>
      <c r="H128" s="663" t="s">
        <v>4017</v>
      </c>
      <c r="I128" s="665">
        <v>4022.04</v>
      </c>
      <c r="J128" s="665">
        <v>3</v>
      </c>
      <c r="K128" s="666">
        <v>12066.12</v>
      </c>
    </row>
    <row r="129" spans="1:11" ht="14.4" customHeight="1" x14ac:dyDescent="0.3">
      <c r="A129" s="661" t="s">
        <v>521</v>
      </c>
      <c r="B129" s="662" t="s">
        <v>2285</v>
      </c>
      <c r="C129" s="663" t="s">
        <v>531</v>
      </c>
      <c r="D129" s="664" t="s">
        <v>2287</v>
      </c>
      <c r="E129" s="663" t="s">
        <v>4631</v>
      </c>
      <c r="F129" s="664" t="s">
        <v>4632</v>
      </c>
      <c r="G129" s="663" t="s">
        <v>4018</v>
      </c>
      <c r="H129" s="663" t="s">
        <v>4019</v>
      </c>
      <c r="I129" s="665">
        <v>1.9339999999999999</v>
      </c>
      <c r="J129" s="665">
        <v>1800</v>
      </c>
      <c r="K129" s="666">
        <v>3483</v>
      </c>
    </row>
    <row r="130" spans="1:11" ht="14.4" customHeight="1" x14ac:dyDescent="0.3">
      <c r="A130" s="661" t="s">
        <v>521</v>
      </c>
      <c r="B130" s="662" t="s">
        <v>2285</v>
      </c>
      <c r="C130" s="663" t="s">
        <v>531</v>
      </c>
      <c r="D130" s="664" t="s">
        <v>2287</v>
      </c>
      <c r="E130" s="663" t="s">
        <v>4631</v>
      </c>
      <c r="F130" s="664" t="s">
        <v>4632</v>
      </c>
      <c r="G130" s="663" t="s">
        <v>4020</v>
      </c>
      <c r="H130" s="663" t="s">
        <v>4021</v>
      </c>
      <c r="I130" s="665">
        <v>2.9</v>
      </c>
      <c r="J130" s="665">
        <v>300</v>
      </c>
      <c r="K130" s="666">
        <v>870</v>
      </c>
    </row>
    <row r="131" spans="1:11" ht="14.4" customHeight="1" x14ac:dyDescent="0.3">
      <c r="A131" s="661" t="s">
        <v>521</v>
      </c>
      <c r="B131" s="662" t="s">
        <v>2285</v>
      </c>
      <c r="C131" s="663" t="s">
        <v>531</v>
      </c>
      <c r="D131" s="664" t="s">
        <v>2287</v>
      </c>
      <c r="E131" s="663" t="s">
        <v>4631</v>
      </c>
      <c r="F131" s="664" t="s">
        <v>4632</v>
      </c>
      <c r="G131" s="663" t="s">
        <v>4022</v>
      </c>
      <c r="H131" s="663" t="s">
        <v>4023</v>
      </c>
      <c r="I131" s="665">
        <v>2.9</v>
      </c>
      <c r="J131" s="665">
        <v>200</v>
      </c>
      <c r="K131" s="666">
        <v>580.79999999999995</v>
      </c>
    </row>
    <row r="132" spans="1:11" ht="14.4" customHeight="1" x14ac:dyDescent="0.3">
      <c r="A132" s="661" t="s">
        <v>521</v>
      </c>
      <c r="B132" s="662" t="s">
        <v>2285</v>
      </c>
      <c r="C132" s="663" t="s">
        <v>531</v>
      </c>
      <c r="D132" s="664" t="s">
        <v>2287</v>
      </c>
      <c r="E132" s="663" t="s">
        <v>4631</v>
      </c>
      <c r="F132" s="664" t="s">
        <v>4632</v>
      </c>
      <c r="G132" s="663" t="s">
        <v>4024</v>
      </c>
      <c r="H132" s="663" t="s">
        <v>4025</v>
      </c>
      <c r="I132" s="665">
        <v>40.869999999999997</v>
      </c>
      <c r="J132" s="665">
        <v>320</v>
      </c>
      <c r="K132" s="666">
        <v>13077.720000000001</v>
      </c>
    </row>
    <row r="133" spans="1:11" ht="14.4" customHeight="1" x14ac:dyDescent="0.3">
      <c r="A133" s="661" t="s">
        <v>521</v>
      </c>
      <c r="B133" s="662" t="s">
        <v>2285</v>
      </c>
      <c r="C133" s="663" t="s">
        <v>531</v>
      </c>
      <c r="D133" s="664" t="s">
        <v>2287</v>
      </c>
      <c r="E133" s="663" t="s">
        <v>4631</v>
      </c>
      <c r="F133" s="664" t="s">
        <v>4632</v>
      </c>
      <c r="G133" s="663" t="s">
        <v>4026</v>
      </c>
      <c r="H133" s="663" t="s">
        <v>4027</v>
      </c>
      <c r="I133" s="665">
        <v>127.05</v>
      </c>
      <c r="J133" s="665">
        <v>8</v>
      </c>
      <c r="K133" s="666">
        <v>1016.4</v>
      </c>
    </row>
    <row r="134" spans="1:11" ht="14.4" customHeight="1" x14ac:dyDescent="0.3">
      <c r="A134" s="661" t="s">
        <v>521</v>
      </c>
      <c r="B134" s="662" t="s">
        <v>2285</v>
      </c>
      <c r="C134" s="663" t="s">
        <v>531</v>
      </c>
      <c r="D134" s="664" t="s">
        <v>2287</v>
      </c>
      <c r="E134" s="663" t="s">
        <v>4631</v>
      </c>
      <c r="F134" s="664" t="s">
        <v>4632</v>
      </c>
      <c r="G134" s="663" t="s">
        <v>4028</v>
      </c>
      <c r="H134" s="663" t="s">
        <v>4029</v>
      </c>
      <c r="I134" s="665">
        <v>82.97</v>
      </c>
      <c r="J134" s="665">
        <v>132</v>
      </c>
      <c r="K134" s="666">
        <v>10942.43</v>
      </c>
    </row>
    <row r="135" spans="1:11" ht="14.4" customHeight="1" x14ac:dyDescent="0.3">
      <c r="A135" s="661" t="s">
        <v>521</v>
      </c>
      <c r="B135" s="662" t="s">
        <v>2285</v>
      </c>
      <c r="C135" s="663" t="s">
        <v>531</v>
      </c>
      <c r="D135" s="664" t="s">
        <v>2287</v>
      </c>
      <c r="E135" s="663" t="s">
        <v>4631</v>
      </c>
      <c r="F135" s="664" t="s">
        <v>4632</v>
      </c>
      <c r="G135" s="663" t="s">
        <v>4030</v>
      </c>
      <c r="H135" s="663" t="s">
        <v>4031</v>
      </c>
      <c r="I135" s="665">
        <v>263.77999999999997</v>
      </c>
      <c r="J135" s="665">
        <v>63</v>
      </c>
      <c r="K135" s="666">
        <v>16618.14</v>
      </c>
    </row>
    <row r="136" spans="1:11" ht="14.4" customHeight="1" x14ac:dyDescent="0.3">
      <c r="A136" s="661" t="s">
        <v>521</v>
      </c>
      <c r="B136" s="662" t="s">
        <v>2285</v>
      </c>
      <c r="C136" s="663" t="s">
        <v>531</v>
      </c>
      <c r="D136" s="664" t="s">
        <v>2287</v>
      </c>
      <c r="E136" s="663" t="s">
        <v>4631</v>
      </c>
      <c r="F136" s="664" t="s">
        <v>4632</v>
      </c>
      <c r="G136" s="663" t="s">
        <v>4032</v>
      </c>
      <c r="H136" s="663" t="s">
        <v>4033</v>
      </c>
      <c r="I136" s="665">
        <v>96.316666666666663</v>
      </c>
      <c r="J136" s="665">
        <v>72</v>
      </c>
      <c r="K136" s="666">
        <v>6934.86</v>
      </c>
    </row>
    <row r="137" spans="1:11" ht="14.4" customHeight="1" x14ac:dyDescent="0.3">
      <c r="A137" s="661" t="s">
        <v>521</v>
      </c>
      <c r="B137" s="662" t="s">
        <v>2285</v>
      </c>
      <c r="C137" s="663" t="s">
        <v>531</v>
      </c>
      <c r="D137" s="664" t="s">
        <v>2287</v>
      </c>
      <c r="E137" s="663" t="s">
        <v>4631</v>
      </c>
      <c r="F137" s="664" t="s">
        <v>4632</v>
      </c>
      <c r="G137" s="663" t="s">
        <v>4034</v>
      </c>
      <c r="H137" s="663" t="s">
        <v>4035</v>
      </c>
      <c r="I137" s="665">
        <v>22.3</v>
      </c>
      <c r="J137" s="665">
        <v>90</v>
      </c>
      <c r="K137" s="666">
        <v>2007</v>
      </c>
    </row>
    <row r="138" spans="1:11" ht="14.4" customHeight="1" x14ac:dyDescent="0.3">
      <c r="A138" s="661" t="s">
        <v>521</v>
      </c>
      <c r="B138" s="662" t="s">
        <v>2285</v>
      </c>
      <c r="C138" s="663" t="s">
        <v>531</v>
      </c>
      <c r="D138" s="664" t="s">
        <v>2287</v>
      </c>
      <c r="E138" s="663" t="s">
        <v>4631</v>
      </c>
      <c r="F138" s="664" t="s">
        <v>4632</v>
      </c>
      <c r="G138" s="663" t="s">
        <v>4036</v>
      </c>
      <c r="H138" s="663" t="s">
        <v>4037</v>
      </c>
      <c r="I138" s="665">
        <v>23.15</v>
      </c>
      <c r="J138" s="665">
        <v>100</v>
      </c>
      <c r="K138" s="666">
        <v>2315</v>
      </c>
    </row>
    <row r="139" spans="1:11" ht="14.4" customHeight="1" x14ac:dyDescent="0.3">
      <c r="A139" s="661" t="s">
        <v>521</v>
      </c>
      <c r="B139" s="662" t="s">
        <v>2285</v>
      </c>
      <c r="C139" s="663" t="s">
        <v>531</v>
      </c>
      <c r="D139" s="664" t="s">
        <v>2287</v>
      </c>
      <c r="E139" s="663" t="s">
        <v>4631</v>
      </c>
      <c r="F139" s="664" t="s">
        <v>4632</v>
      </c>
      <c r="G139" s="663" t="s">
        <v>4038</v>
      </c>
      <c r="H139" s="663" t="s">
        <v>4039</v>
      </c>
      <c r="I139" s="665">
        <v>43.16</v>
      </c>
      <c r="J139" s="665">
        <v>100</v>
      </c>
      <c r="K139" s="666">
        <v>4316.08</v>
      </c>
    </row>
    <row r="140" spans="1:11" ht="14.4" customHeight="1" x14ac:dyDescent="0.3">
      <c r="A140" s="661" t="s">
        <v>521</v>
      </c>
      <c r="B140" s="662" t="s">
        <v>2285</v>
      </c>
      <c r="C140" s="663" t="s">
        <v>531</v>
      </c>
      <c r="D140" s="664" t="s">
        <v>2287</v>
      </c>
      <c r="E140" s="663" t="s">
        <v>4631</v>
      </c>
      <c r="F140" s="664" t="s">
        <v>4632</v>
      </c>
      <c r="G140" s="663" t="s">
        <v>4040</v>
      </c>
      <c r="H140" s="663" t="s">
        <v>4041</v>
      </c>
      <c r="I140" s="665">
        <v>4660.92</v>
      </c>
      <c r="J140" s="665">
        <v>45</v>
      </c>
      <c r="K140" s="666">
        <v>209741.40000000002</v>
      </c>
    </row>
    <row r="141" spans="1:11" ht="14.4" customHeight="1" x14ac:dyDescent="0.3">
      <c r="A141" s="661" t="s">
        <v>521</v>
      </c>
      <c r="B141" s="662" t="s">
        <v>2285</v>
      </c>
      <c r="C141" s="663" t="s">
        <v>531</v>
      </c>
      <c r="D141" s="664" t="s">
        <v>2287</v>
      </c>
      <c r="E141" s="663" t="s">
        <v>4631</v>
      </c>
      <c r="F141" s="664" t="s">
        <v>4632</v>
      </c>
      <c r="G141" s="663" t="s">
        <v>4042</v>
      </c>
      <c r="H141" s="663" t="s">
        <v>4043</v>
      </c>
      <c r="I141" s="665">
        <v>11.49</v>
      </c>
      <c r="J141" s="665">
        <v>150</v>
      </c>
      <c r="K141" s="666">
        <v>1723.5</v>
      </c>
    </row>
    <row r="142" spans="1:11" ht="14.4" customHeight="1" x14ac:dyDescent="0.3">
      <c r="A142" s="661" t="s">
        <v>521</v>
      </c>
      <c r="B142" s="662" t="s">
        <v>2285</v>
      </c>
      <c r="C142" s="663" t="s">
        <v>531</v>
      </c>
      <c r="D142" s="664" t="s">
        <v>2287</v>
      </c>
      <c r="E142" s="663" t="s">
        <v>4631</v>
      </c>
      <c r="F142" s="664" t="s">
        <v>4632</v>
      </c>
      <c r="G142" s="663" t="s">
        <v>4044</v>
      </c>
      <c r="H142" s="663" t="s">
        <v>4045</v>
      </c>
      <c r="I142" s="665">
        <v>1406.63</v>
      </c>
      <c r="J142" s="665">
        <v>25</v>
      </c>
      <c r="K142" s="666">
        <v>35165.64</v>
      </c>
    </row>
    <row r="143" spans="1:11" ht="14.4" customHeight="1" x14ac:dyDescent="0.3">
      <c r="A143" s="661" t="s">
        <v>521</v>
      </c>
      <c r="B143" s="662" t="s">
        <v>2285</v>
      </c>
      <c r="C143" s="663" t="s">
        <v>531</v>
      </c>
      <c r="D143" s="664" t="s">
        <v>2287</v>
      </c>
      <c r="E143" s="663" t="s">
        <v>4631</v>
      </c>
      <c r="F143" s="664" t="s">
        <v>4632</v>
      </c>
      <c r="G143" s="663" t="s">
        <v>4046</v>
      </c>
      <c r="H143" s="663" t="s">
        <v>4047</v>
      </c>
      <c r="I143" s="665">
        <v>123.18000000000002</v>
      </c>
      <c r="J143" s="665">
        <v>450</v>
      </c>
      <c r="K143" s="666">
        <v>55430.000000000007</v>
      </c>
    </row>
    <row r="144" spans="1:11" ht="14.4" customHeight="1" x14ac:dyDescent="0.3">
      <c r="A144" s="661" t="s">
        <v>521</v>
      </c>
      <c r="B144" s="662" t="s">
        <v>2285</v>
      </c>
      <c r="C144" s="663" t="s">
        <v>531</v>
      </c>
      <c r="D144" s="664" t="s">
        <v>2287</v>
      </c>
      <c r="E144" s="663" t="s">
        <v>4631</v>
      </c>
      <c r="F144" s="664" t="s">
        <v>4632</v>
      </c>
      <c r="G144" s="663" t="s">
        <v>4048</v>
      </c>
      <c r="H144" s="663" t="s">
        <v>4049</v>
      </c>
      <c r="I144" s="665">
        <v>15.004999999999999</v>
      </c>
      <c r="J144" s="665">
        <v>200</v>
      </c>
      <c r="K144" s="666">
        <v>3001</v>
      </c>
    </row>
    <row r="145" spans="1:11" ht="14.4" customHeight="1" x14ac:dyDescent="0.3">
      <c r="A145" s="661" t="s">
        <v>521</v>
      </c>
      <c r="B145" s="662" t="s">
        <v>2285</v>
      </c>
      <c r="C145" s="663" t="s">
        <v>531</v>
      </c>
      <c r="D145" s="664" t="s">
        <v>2287</v>
      </c>
      <c r="E145" s="663" t="s">
        <v>4631</v>
      </c>
      <c r="F145" s="664" t="s">
        <v>4632</v>
      </c>
      <c r="G145" s="663" t="s">
        <v>4050</v>
      </c>
      <c r="H145" s="663" t="s">
        <v>4051</v>
      </c>
      <c r="I145" s="665">
        <v>17.98</v>
      </c>
      <c r="J145" s="665">
        <v>50</v>
      </c>
      <c r="K145" s="666">
        <v>899.03</v>
      </c>
    </row>
    <row r="146" spans="1:11" ht="14.4" customHeight="1" x14ac:dyDescent="0.3">
      <c r="A146" s="661" t="s">
        <v>521</v>
      </c>
      <c r="B146" s="662" t="s">
        <v>2285</v>
      </c>
      <c r="C146" s="663" t="s">
        <v>531</v>
      </c>
      <c r="D146" s="664" t="s">
        <v>2287</v>
      </c>
      <c r="E146" s="663" t="s">
        <v>4631</v>
      </c>
      <c r="F146" s="664" t="s">
        <v>4632</v>
      </c>
      <c r="G146" s="663" t="s">
        <v>4052</v>
      </c>
      <c r="H146" s="663" t="s">
        <v>4053</v>
      </c>
      <c r="I146" s="665">
        <v>8.9499999999999993</v>
      </c>
      <c r="J146" s="665">
        <v>2800</v>
      </c>
      <c r="K146" s="666">
        <v>25060</v>
      </c>
    </row>
    <row r="147" spans="1:11" ht="14.4" customHeight="1" x14ac:dyDescent="0.3">
      <c r="A147" s="661" t="s">
        <v>521</v>
      </c>
      <c r="B147" s="662" t="s">
        <v>2285</v>
      </c>
      <c r="C147" s="663" t="s">
        <v>531</v>
      </c>
      <c r="D147" s="664" t="s">
        <v>2287</v>
      </c>
      <c r="E147" s="663" t="s">
        <v>4631</v>
      </c>
      <c r="F147" s="664" t="s">
        <v>4632</v>
      </c>
      <c r="G147" s="663" t="s">
        <v>4054</v>
      </c>
      <c r="H147" s="663" t="s">
        <v>4055</v>
      </c>
      <c r="I147" s="665">
        <v>423.5</v>
      </c>
      <c r="J147" s="665">
        <v>5</v>
      </c>
      <c r="K147" s="666">
        <v>2117.5</v>
      </c>
    </row>
    <row r="148" spans="1:11" ht="14.4" customHeight="1" x14ac:dyDescent="0.3">
      <c r="A148" s="661" t="s">
        <v>521</v>
      </c>
      <c r="B148" s="662" t="s">
        <v>2285</v>
      </c>
      <c r="C148" s="663" t="s">
        <v>531</v>
      </c>
      <c r="D148" s="664" t="s">
        <v>2287</v>
      </c>
      <c r="E148" s="663" t="s">
        <v>4631</v>
      </c>
      <c r="F148" s="664" t="s">
        <v>4632</v>
      </c>
      <c r="G148" s="663" t="s">
        <v>4056</v>
      </c>
      <c r="H148" s="663" t="s">
        <v>4057</v>
      </c>
      <c r="I148" s="665">
        <v>2.5133333333333332</v>
      </c>
      <c r="J148" s="665">
        <v>600</v>
      </c>
      <c r="K148" s="666">
        <v>1508</v>
      </c>
    </row>
    <row r="149" spans="1:11" ht="14.4" customHeight="1" x14ac:dyDescent="0.3">
      <c r="A149" s="661" t="s">
        <v>521</v>
      </c>
      <c r="B149" s="662" t="s">
        <v>2285</v>
      </c>
      <c r="C149" s="663" t="s">
        <v>531</v>
      </c>
      <c r="D149" s="664" t="s">
        <v>2287</v>
      </c>
      <c r="E149" s="663" t="s">
        <v>4631</v>
      </c>
      <c r="F149" s="664" t="s">
        <v>4632</v>
      </c>
      <c r="G149" s="663" t="s">
        <v>4058</v>
      </c>
      <c r="H149" s="663" t="s">
        <v>4059</v>
      </c>
      <c r="I149" s="665">
        <v>1.9359999999999999</v>
      </c>
      <c r="J149" s="665">
        <v>1000</v>
      </c>
      <c r="K149" s="666">
        <v>1936</v>
      </c>
    </row>
    <row r="150" spans="1:11" ht="14.4" customHeight="1" x14ac:dyDescent="0.3">
      <c r="A150" s="661" t="s">
        <v>521</v>
      </c>
      <c r="B150" s="662" t="s">
        <v>2285</v>
      </c>
      <c r="C150" s="663" t="s">
        <v>531</v>
      </c>
      <c r="D150" s="664" t="s">
        <v>2287</v>
      </c>
      <c r="E150" s="663" t="s">
        <v>4631</v>
      </c>
      <c r="F150" s="664" t="s">
        <v>4632</v>
      </c>
      <c r="G150" s="663" t="s">
        <v>4060</v>
      </c>
      <c r="H150" s="663" t="s">
        <v>4061</v>
      </c>
      <c r="I150" s="665">
        <v>5.2</v>
      </c>
      <c r="J150" s="665">
        <v>1020</v>
      </c>
      <c r="K150" s="666">
        <v>5304</v>
      </c>
    </row>
    <row r="151" spans="1:11" ht="14.4" customHeight="1" x14ac:dyDescent="0.3">
      <c r="A151" s="661" t="s">
        <v>521</v>
      </c>
      <c r="B151" s="662" t="s">
        <v>2285</v>
      </c>
      <c r="C151" s="663" t="s">
        <v>531</v>
      </c>
      <c r="D151" s="664" t="s">
        <v>2287</v>
      </c>
      <c r="E151" s="663" t="s">
        <v>4631</v>
      </c>
      <c r="F151" s="664" t="s">
        <v>4632</v>
      </c>
      <c r="G151" s="663" t="s">
        <v>4062</v>
      </c>
      <c r="H151" s="663" t="s">
        <v>4063</v>
      </c>
      <c r="I151" s="665">
        <v>13.2</v>
      </c>
      <c r="J151" s="665">
        <v>30</v>
      </c>
      <c r="K151" s="666">
        <v>396</v>
      </c>
    </row>
    <row r="152" spans="1:11" ht="14.4" customHeight="1" x14ac:dyDescent="0.3">
      <c r="A152" s="661" t="s">
        <v>521</v>
      </c>
      <c r="B152" s="662" t="s">
        <v>2285</v>
      </c>
      <c r="C152" s="663" t="s">
        <v>531</v>
      </c>
      <c r="D152" s="664" t="s">
        <v>2287</v>
      </c>
      <c r="E152" s="663" t="s">
        <v>4631</v>
      </c>
      <c r="F152" s="664" t="s">
        <v>4632</v>
      </c>
      <c r="G152" s="663" t="s">
        <v>4064</v>
      </c>
      <c r="H152" s="663" t="s">
        <v>4065</v>
      </c>
      <c r="I152" s="665">
        <v>13.2</v>
      </c>
      <c r="J152" s="665">
        <v>30</v>
      </c>
      <c r="K152" s="666">
        <v>396</v>
      </c>
    </row>
    <row r="153" spans="1:11" ht="14.4" customHeight="1" x14ac:dyDescent="0.3">
      <c r="A153" s="661" t="s">
        <v>521</v>
      </c>
      <c r="B153" s="662" t="s">
        <v>2285</v>
      </c>
      <c r="C153" s="663" t="s">
        <v>531</v>
      </c>
      <c r="D153" s="664" t="s">
        <v>2287</v>
      </c>
      <c r="E153" s="663" t="s">
        <v>4631</v>
      </c>
      <c r="F153" s="664" t="s">
        <v>4632</v>
      </c>
      <c r="G153" s="663" t="s">
        <v>4066</v>
      </c>
      <c r="H153" s="663" t="s">
        <v>4067</v>
      </c>
      <c r="I153" s="665">
        <v>1.27</v>
      </c>
      <c r="J153" s="665">
        <v>3000</v>
      </c>
      <c r="K153" s="666">
        <v>3810</v>
      </c>
    </row>
    <row r="154" spans="1:11" ht="14.4" customHeight="1" x14ac:dyDescent="0.3">
      <c r="A154" s="661" t="s">
        <v>521</v>
      </c>
      <c r="B154" s="662" t="s">
        <v>2285</v>
      </c>
      <c r="C154" s="663" t="s">
        <v>531</v>
      </c>
      <c r="D154" s="664" t="s">
        <v>2287</v>
      </c>
      <c r="E154" s="663" t="s">
        <v>4631</v>
      </c>
      <c r="F154" s="664" t="s">
        <v>4632</v>
      </c>
      <c r="G154" s="663" t="s">
        <v>4068</v>
      </c>
      <c r="H154" s="663" t="s">
        <v>4069</v>
      </c>
      <c r="I154" s="665">
        <v>21.232000000000003</v>
      </c>
      <c r="J154" s="665">
        <v>500</v>
      </c>
      <c r="K154" s="666">
        <v>10616</v>
      </c>
    </row>
    <row r="155" spans="1:11" ht="14.4" customHeight="1" x14ac:dyDescent="0.3">
      <c r="A155" s="661" t="s">
        <v>521</v>
      </c>
      <c r="B155" s="662" t="s">
        <v>2285</v>
      </c>
      <c r="C155" s="663" t="s">
        <v>531</v>
      </c>
      <c r="D155" s="664" t="s">
        <v>2287</v>
      </c>
      <c r="E155" s="663" t="s">
        <v>4631</v>
      </c>
      <c r="F155" s="664" t="s">
        <v>4632</v>
      </c>
      <c r="G155" s="663" t="s">
        <v>4070</v>
      </c>
      <c r="H155" s="663" t="s">
        <v>4071</v>
      </c>
      <c r="I155" s="665">
        <v>21.236000000000001</v>
      </c>
      <c r="J155" s="665">
        <v>750</v>
      </c>
      <c r="K155" s="666">
        <v>15928.5</v>
      </c>
    </row>
    <row r="156" spans="1:11" ht="14.4" customHeight="1" x14ac:dyDescent="0.3">
      <c r="A156" s="661" t="s">
        <v>521</v>
      </c>
      <c r="B156" s="662" t="s">
        <v>2285</v>
      </c>
      <c r="C156" s="663" t="s">
        <v>531</v>
      </c>
      <c r="D156" s="664" t="s">
        <v>2287</v>
      </c>
      <c r="E156" s="663" t="s">
        <v>4631</v>
      </c>
      <c r="F156" s="664" t="s">
        <v>4632</v>
      </c>
      <c r="G156" s="663" t="s">
        <v>4072</v>
      </c>
      <c r="H156" s="663" t="s">
        <v>4073</v>
      </c>
      <c r="I156" s="665">
        <v>6.6579999999999995</v>
      </c>
      <c r="J156" s="665">
        <v>75</v>
      </c>
      <c r="K156" s="666">
        <v>499.26</v>
      </c>
    </row>
    <row r="157" spans="1:11" ht="14.4" customHeight="1" x14ac:dyDescent="0.3">
      <c r="A157" s="661" t="s">
        <v>521</v>
      </c>
      <c r="B157" s="662" t="s">
        <v>2285</v>
      </c>
      <c r="C157" s="663" t="s">
        <v>531</v>
      </c>
      <c r="D157" s="664" t="s">
        <v>2287</v>
      </c>
      <c r="E157" s="663" t="s">
        <v>4631</v>
      </c>
      <c r="F157" s="664" t="s">
        <v>4632</v>
      </c>
      <c r="G157" s="663" t="s">
        <v>4074</v>
      </c>
      <c r="H157" s="663" t="s">
        <v>4075</v>
      </c>
      <c r="I157" s="665">
        <v>258.82</v>
      </c>
      <c r="J157" s="665">
        <v>10</v>
      </c>
      <c r="K157" s="666">
        <v>2588.1999999999998</v>
      </c>
    </row>
    <row r="158" spans="1:11" ht="14.4" customHeight="1" x14ac:dyDescent="0.3">
      <c r="A158" s="661" t="s">
        <v>521</v>
      </c>
      <c r="B158" s="662" t="s">
        <v>2285</v>
      </c>
      <c r="C158" s="663" t="s">
        <v>531</v>
      </c>
      <c r="D158" s="664" t="s">
        <v>2287</v>
      </c>
      <c r="E158" s="663" t="s">
        <v>4631</v>
      </c>
      <c r="F158" s="664" t="s">
        <v>4632</v>
      </c>
      <c r="G158" s="663" t="s">
        <v>4076</v>
      </c>
      <c r="H158" s="663" t="s">
        <v>4077</v>
      </c>
      <c r="I158" s="665">
        <v>0.47199999999999998</v>
      </c>
      <c r="J158" s="665">
        <v>11000</v>
      </c>
      <c r="K158" s="666">
        <v>5200</v>
      </c>
    </row>
    <row r="159" spans="1:11" ht="14.4" customHeight="1" x14ac:dyDescent="0.3">
      <c r="A159" s="661" t="s">
        <v>521</v>
      </c>
      <c r="B159" s="662" t="s">
        <v>2285</v>
      </c>
      <c r="C159" s="663" t="s">
        <v>531</v>
      </c>
      <c r="D159" s="664" t="s">
        <v>2287</v>
      </c>
      <c r="E159" s="663" t="s">
        <v>4631</v>
      </c>
      <c r="F159" s="664" t="s">
        <v>4632</v>
      </c>
      <c r="G159" s="663" t="s">
        <v>4078</v>
      </c>
      <c r="H159" s="663" t="s">
        <v>4079</v>
      </c>
      <c r="I159" s="665">
        <v>0.47</v>
      </c>
      <c r="J159" s="665">
        <v>3000</v>
      </c>
      <c r="K159" s="666">
        <v>1410</v>
      </c>
    </row>
    <row r="160" spans="1:11" ht="14.4" customHeight="1" x14ac:dyDescent="0.3">
      <c r="A160" s="661" t="s">
        <v>521</v>
      </c>
      <c r="B160" s="662" t="s">
        <v>2285</v>
      </c>
      <c r="C160" s="663" t="s">
        <v>531</v>
      </c>
      <c r="D160" s="664" t="s">
        <v>2287</v>
      </c>
      <c r="E160" s="663" t="s">
        <v>4631</v>
      </c>
      <c r="F160" s="664" t="s">
        <v>4632</v>
      </c>
      <c r="G160" s="663" t="s">
        <v>4080</v>
      </c>
      <c r="H160" s="663" t="s">
        <v>4081</v>
      </c>
      <c r="I160" s="665">
        <v>4.03</v>
      </c>
      <c r="J160" s="665">
        <v>1900</v>
      </c>
      <c r="K160" s="666">
        <v>7657</v>
      </c>
    </row>
    <row r="161" spans="1:11" ht="14.4" customHeight="1" x14ac:dyDescent="0.3">
      <c r="A161" s="661" t="s">
        <v>521</v>
      </c>
      <c r="B161" s="662" t="s">
        <v>2285</v>
      </c>
      <c r="C161" s="663" t="s">
        <v>531</v>
      </c>
      <c r="D161" s="664" t="s">
        <v>2287</v>
      </c>
      <c r="E161" s="663" t="s">
        <v>4631</v>
      </c>
      <c r="F161" s="664" t="s">
        <v>4632</v>
      </c>
      <c r="G161" s="663" t="s">
        <v>4082</v>
      </c>
      <c r="H161" s="663" t="s">
        <v>4083</v>
      </c>
      <c r="I161" s="665">
        <v>2.9040000000000004</v>
      </c>
      <c r="J161" s="665">
        <v>5000</v>
      </c>
      <c r="K161" s="666">
        <v>14520</v>
      </c>
    </row>
    <row r="162" spans="1:11" ht="14.4" customHeight="1" x14ac:dyDescent="0.3">
      <c r="A162" s="661" t="s">
        <v>521</v>
      </c>
      <c r="B162" s="662" t="s">
        <v>2285</v>
      </c>
      <c r="C162" s="663" t="s">
        <v>531</v>
      </c>
      <c r="D162" s="664" t="s">
        <v>2287</v>
      </c>
      <c r="E162" s="663" t="s">
        <v>4631</v>
      </c>
      <c r="F162" s="664" t="s">
        <v>4632</v>
      </c>
      <c r="G162" s="663" t="s">
        <v>4084</v>
      </c>
      <c r="H162" s="663" t="s">
        <v>4085</v>
      </c>
      <c r="I162" s="665">
        <v>2.9016666666666668</v>
      </c>
      <c r="J162" s="665">
        <v>5000</v>
      </c>
      <c r="K162" s="666">
        <v>14505</v>
      </c>
    </row>
    <row r="163" spans="1:11" ht="14.4" customHeight="1" x14ac:dyDescent="0.3">
      <c r="A163" s="661" t="s">
        <v>521</v>
      </c>
      <c r="B163" s="662" t="s">
        <v>2285</v>
      </c>
      <c r="C163" s="663" t="s">
        <v>531</v>
      </c>
      <c r="D163" s="664" t="s">
        <v>2287</v>
      </c>
      <c r="E163" s="663" t="s">
        <v>4631</v>
      </c>
      <c r="F163" s="664" t="s">
        <v>4632</v>
      </c>
      <c r="G163" s="663" t="s">
        <v>4086</v>
      </c>
      <c r="H163" s="663" t="s">
        <v>4087</v>
      </c>
      <c r="I163" s="665">
        <v>527.96</v>
      </c>
      <c r="J163" s="665">
        <v>20</v>
      </c>
      <c r="K163" s="666">
        <v>10559.3</v>
      </c>
    </row>
    <row r="164" spans="1:11" ht="14.4" customHeight="1" x14ac:dyDescent="0.3">
      <c r="A164" s="661" t="s">
        <v>521</v>
      </c>
      <c r="B164" s="662" t="s">
        <v>2285</v>
      </c>
      <c r="C164" s="663" t="s">
        <v>531</v>
      </c>
      <c r="D164" s="664" t="s">
        <v>2287</v>
      </c>
      <c r="E164" s="663" t="s">
        <v>4631</v>
      </c>
      <c r="F164" s="664" t="s">
        <v>4632</v>
      </c>
      <c r="G164" s="663" t="s">
        <v>4088</v>
      </c>
      <c r="H164" s="663" t="s">
        <v>4089</v>
      </c>
      <c r="I164" s="665">
        <v>2309.9266666666663</v>
      </c>
      <c r="J164" s="665">
        <v>15</v>
      </c>
      <c r="K164" s="666">
        <v>34648.9</v>
      </c>
    </row>
    <row r="165" spans="1:11" ht="14.4" customHeight="1" x14ac:dyDescent="0.3">
      <c r="A165" s="661" t="s">
        <v>521</v>
      </c>
      <c r="B165" s="662" t="s">
        <v>2285</v>
      </c>
      <c r="C165" s="663" t="s">
        <v>531</v>
      </c>
      <c r="D165" s="664" t="s">
        <v>2287</v>
      </c>
      <c r="E165" s="663" t="s">
        <v>4631</v>
      </c>
      <c r="F165" s="664" t="s">
        <v>4632</v>
      </c>
      <c r="G165" s="663" t="s">
        <v>4090</v>
      </c>
      <c r="H165" s="663" t="s">
        <v>4091</v>
      </c>
      <c r="I165" s="665">
        <v>484.03666666666663</v>
      </c>
      <c r="J165" s="665">
        <v>34</v>
      </c>
      <c r="K165" s="666">
        <v>16457.21</v>
      </c>
    </row>
    <row r="166" spans="1:11" ht="14.4" customHeight="1" x14ac:dyDescent="0.3">
      <c r="A166" s="661" t="s">
        <v>521</v>
      </c>
      <c r="B166" s="662" t="s">
        <v>2285</v>
      </c>
      <c r="C166" s="663" t="s">
        <v>531</v>
      </c>
      <c r="D166" s="664" t="s">
        <v>2287</v>
      </c>
      <c r="E166" s="663" t="s">
        <v>4631</v>
      </c>
      <c r="F166" s="664" t="s">
        <v>4632</v>
      </c>
      <c r="G166" s="663" t="s">
        <v>4092</v>
      </c>
      <c r="H166" s="663" t="s">
        <v>4093</v>
      </c>
      <c r="I166" s="665">
        <v>646.76</v>
      </c>
      <c r="J166" s="665">
        <v>4</v>
      </c>
      <c r="K166" s="666">
        <v>2587.04</v>
      </c>
    </row>
    <row r="167" spans="1:11" ht="14.4" customHeight="1" x14ac:dyDescent="0.3">
      <c r="A167" s="661" t="s">
        <v>521</v>
      </c>
      <c r="B167" s="662" t="s">
        <v>2285</v>
      </c>
      <c r="C167" s="663" t="s">
        <v>531</v>
      </c>
      <c r="D167" s="664" t="s">
        <v>2287</v>
      </c>
      <c r="E167" s="663" t="s">
        <v>4631</v>
      </c>
      <c r="F167" s="664" t="s">
        <v>4632</v>
      </c>
      <c r="G167" s="663" t="s">
        <v>4094</v>
      </c>
      <c r="H167" s="663" t="s">
        <v>4095</v>
      </c>
      <c r="I167" s="665">
        <v>20.57</v>
      </c>
      <c r="J167" s="665">
        <v>100</v>
      </c>
      <c r="K167" s="666">
        <v>2057</v>
      </c>
    </row>
    <row r="168" spans="1:11" ht="14.4" customHeight="1" x14ac:dyDescent="0.3">
      <c r="A168" s="661" t="s">
        <v>521</v>
      </c>
      <c r="B168" s="662" t="s">
        <v>2285</v>
      </c>
      <c r="C168" s="663" t="s">
        <v>531</v>
      </c>
      <c r="D168" s="664" t="s">
        <v>2287</v>
      </c>
      <c r="E168" s="663" t="s">
        <v>4631</v>
      </c>
      <c r="F168" s="664" t="s">
        <v>4632</v>
      </c>
      <c r="G168" s="663" t="s">
        <v>4096</v>
      </c>
      <c r="H168" s="663" t="s">
        <v>4097</v>
      </c>
      <c r="I168" s="665">
        <v>168.19</v>
      </c>
      <c r="J168" s="665">
        <v>20</v>
      </c>
      <c r="K168" s="666">
        <v>3363.8</v>
      </c>
    </row>
    <row r="169" spans="1:11" ht="14.4" customHeight="1" x14ac:dyDescent="0.3">
      <c r="A169" s="661" t="s">
        <v>521</v>
      </c>
      <c r="B169" s="662" t="s">
        <v>2285</v>
      </c>
      <c r="C169" s="663" t="s">
        <v>531</v>
      </c>
      <c r="D169" s="664" t="s">
        <v>2287</v>
      </c>
      <c r="E169" s="663" t="s">
        <v>4631</v>
      </c>
      <c r="F169" s="664" t="s">
        <v>4632</v>
      </c>
      <c r="G169" s="663" t="s">
        <v>4098</v>
      </c>
      <c r="H169" s="663" t="s">
        <v>4099</v>
      </c>
      <c r="I169" s="665">
        <v>22.323333333333334</v>
      </c>
      <c r="J169" s="665">
        <v>60</v>
      </c>
      <c r="K169" s="666">
        <v>1339.5900000000001</v>
      </c>
    </row>
    <row r="170" spans="1:11" ht="14.4" customHeight="1" x14ac:dyDescent="0.3">
      <c r="A170" s="661" t="s">
        <v>521</v>
      </c>
      <c r="B170" s="662" t="s">
        <v>2285</v>
      </c>
      <c r="C170" s="663" t="s">
        <v>531</v>
      </c>
      <c r="D170" s="664" t="s">
        <v>2287</v>
      </c>
      <c r="E170" s="663" t="s">
        <v>4631</v>
      </c>
      <c r="F170" s="664" t="s">
        <v>4632</v>
      </c>
      <c r="G170" s="663" t="s">
        <v>4100</v>
      </c>
      <c r="H170" s="663" t="s">
        <v>4101</v>
      </c>
      <c r="I170" s="665">
        <v>61.06</v>
      </c>
      <c r="J170" s="665">
        <v>500</v>
      </c>
      <c r="K170" s="666">
        <v>30528.309999999998</v>
      </c>
    </row>
    <row r="171" spans="1:11" ht="14.4" customHeight="1" x14ac:dyDescent="0.3">
      <c r="A171" s="661" t="s">
        <v>521</v>
      </c>
      <c r="B171" s="662" t="s">
        <v>2285</v>
      </c>
      <c r="C171" s="663" t="s">
        <v>531</v>
      </c>
      <c r="D171" s="664" t="s">
        <v>2287</v>
      </c>
      <c r="E171" s="663" t="s">
        <v>4631</v>
      </c>
      <c r="F171" s="664" t="s">
        <v>4632</v>
      </c>
      <c r="G171" s="663" t="s">
        <v>4102</v>
      </c>
      <c r="H171" s="663" t="s">
        <v>4103</v>
      </c>
      <c r="I171" s="665">
        <v>1869.4533333333331</v>
      </c>
      <c r="J171" s="665">
        <v>15</v>
      </c>
      <c r="K171" s="666">
        <v>28041.8</v>
      </c>
    </row>
    <row r="172" spans="1:11" ht="14.4" customHeight="1" x14ac:dyDescent="0.3">
      <c r="A172" s="661" t="s">
        <v>521</v>
      </c>
      <c r="B172" s="662" t="s">
        <v>2285</v>
      </c>
      <c r="C172" s="663" t="s">
        <v>531</v>
      </c>
      <c r="D172" s="664" t="s">
        <v>2287</v>
      </c>
      <c r="E172" s="663" t="s">
        <v>4631</v>
      </c>
      <c r="F172" s="664" t="s">
        <v>4632</v>
      </c>
      <c r="G172" s="663" t="s">
        <v>4104</v>
      </c>
      <c r="H172" s="663" t="s">
        <v>4105</v>
      </c>
      <c r="I172" s="665">
        <v>229.9</v>
      </c>
      <c r="J172" s="665">
        <v>120</v>
      </c>
      <c r="K172" s="666">
        <v>27588</v>
      </c>
    </row>
    <row r="173" spans="1:11" ht="14.4" customHeight="1" x14ac:dyDescent="0.3">
      <c r="A173" s="661" t="s">
        <v>521</v>
      </c>
      <c r="B173" s="662" t="s">
        <v>2285</v>
      </c>
      <c r="C173" s="663" t="s">
        <v>531</v>
      </c>
      <c r="D173" s="664" t="s">
        <v>2287</v>
      </c>
      <c r="E173" s="663" t="s">
        <v>4631</v>
      </c>
      <c r="F173" s="664" t="s">
        <v>4632</v>
      </c>
      <c r="G173" s="663" t="s">
        <v>4106</v>
      </c>
      <c r="H173" s="663" t="s">
        <v>4107</v>
      </c>
      <c r="I173" s="665">
        <v>12.1</v>
      </c>
      <c r="J173" s="665">
        <v>100</v>
      </c>
      <c r="K173" s="666">
        <v>1210</v>
      </c>
    </row>
    <row r="174" spans="1:11" ht="14.4" customHeight="1" x14ac:dyDescent="0.3">
      <c r="A174" s="661" t="s">
        <v>521</v>
      </c>
      <c r="B174" s="662" t="s">
        <v>2285</v>
      </c>
      <c r="C174" s="663" t="s">
        <v>531</v>
      </c>
      <c r="D174" s="664" t="s">
        <v>2287</v>
      </c>
      <c r="E174" s="663" t="s">
        <v>4631</v>
      </c>
      <c r="F174" s="664" t="s">
        <v>4632</v>
      </c>
      <c r="G174" s="663" t="s">
        <v>4108</v>
      </c>
      <c r="H174" s="663" t="s">
        <v>4109</v>
      </c>
      <c r="I174" s="665">
        <v>25.99</v>
      </c>
      <c r="J174" s="665">
        <v>650</v>
      </c>
      <c r="K174" s="666">
        <v>16894.14</v>
      </c>
    </row>
    <row r="175" spans="1:11" ht="14.4" customHeight="1" x14ac:dyDescent="0.3">
      <c r="A175" s="661" t="s">
        <v>521</v>
      </c>
      <c r="B175" s="662" t="s">
        <v>2285</v>
      </c>
      <c r="C175" s="663" t="s">
        <v>531</v>
      </c>
      <c r="D175" s="664" t="s">
        <v>2287</v>
      </c>
      <c r="E175" s="663" t="s">
        <v>4631</v>
      </c>
      <c r="F175" s="664" t="s">
        <v>4632</v>
      </c>
      <c r="G175" s="663" t="s">
        <v>4110</v>
      </c>
      <c r="H175" s="663" t="s">
        <v>4111</v>
      </c>
      <c r="I175" s="665">
        <v>153.11000000000001</v>
      </c>
      <c r="J175" s="665">
        <v>20</v>
      </c>
      <c r="K175" s="666">
        <v>3062.25</v>
      </c>
    </row>
    <row r="176" spans="1:11" ht="14.4" customHeight="1" x14ac:dyDescent="0.3">
      <c r="A176" s="661" t="s">
        <v>521</v>
      </c>
      <c r="B176" s="662" t="s">
        <v>2285</v>
      </c>
      <c r="C176" s="663" t="s">
        <v>531</v>
      </c>
      <c r="D176" s="664" t="s">
        <v>2287</v>
      </c>
      <c r="E176" s="663" t="s">
        <v>4631</v>
      </c>
      <c r="F176" s="664" t="s">
        <v>4632</v>
      </c>
      <c r="G176" s="663" t="s">
        <v>4112</v>
      </c>
      <c r="H176" s="663" t="s">
        <v>4113</v>
      </c>
      <c r="I176" s="665">
        <v>168.19</v>
      </c>
      <c r="J176" s="665">
        <v>10</v>
      </c>
      <c r="K176" s="666">
        <v>1681.9</v>
      </c>
    </row>
    <row r="177" spans="1:11" ht="14.4" customHeight="1" x14ac:dyDescent="0.3">
      <c r="A177" s="661" t="s">
        <v>521</v>
      </c>
      <c r="B177" s="662" t="s">
        <v>2285</v>
      </c>
      <c r="C177" s="663" t="s">
        <v>531</v>
      </c>
      <c r="D177" s="664" t="s">
        <v>2287</v>
      </c>
      <c r="E177" s="663" t="s">
        <v>4631</v>
      </c>
      <c r="F177" s="664" t="s">
        <v>4632</v>
      </c>
      <c r="G177" s="663" t="s">
        <v>4114</v>
      </c>
      <c r="H177" s="663" t="s">
        <v>4115</v>
      </c>
      <c r="I177" s="665">
        <v>150</v>
      </c>
      <c r="J177" s="665">
        <v>10</v>
      </c>
      <c r="K177" s="666">
        <v>1500.04</v>
      </c>
    </row>
    <row r="178" spans="1:11" ht="14.4" customHeight="1" x14ac:dyDescent="0.3">
      <c r="A178" s="661" t="s">
        <v>521</v>
      </c>
      <c r="B178" s="662" t="s">
        <v>2285</v>
      </c>
      <c r="C178" s="663" t="s">
        <v>531</v>
      </c>
      <c r="D178" s="664" t="s">
        <v>2287</v>
      </c>
      <c r="E178" s="663" t="s">
        <v>4631</v>
      </c>
      <c r="F178" s="664" t="s">
        <v>4632</v>
      </c>
      <c r="G178" s="663" t="s">
        <v>4116</v>
      </c>
      <c r="H178" s="663" t="s">
        <v>4117</v>
      </c>
      <c r="I178" s="665">
        <v>21.9</v>
      </c>
      <c r="J178" s="665">
        <v>100</v>
      </c>
      <c r="K178" s="666">
        <v>2190.1999999999998</v>
      </c>
    </row>
    <row r="179" spans="1:11" ht="14.4" customHeight="1" x14ac:dyDescent="0.3">
      <c r="A179" s="661" t="s">
        <v>521</v>
      </c>
      <c r="B179" s="662" t="s">
        <v>2285</v>
      </c>
      <c r="C179" s="663" t="s">
        <v>531</v>
      </c>
      <c r="D179" s="664" t="s">
        <v>2287</v>
      </c>
      <c r="E179" s="663" t="s">
        <v>4631</v>
      </c>
      <c r="F179" s="664" t="s">
        <v>4632</v>
      </c>
      <c r="G179" s="663" t="s">
        <v>4118</v>
      </c>
      <c r="H179" s="663" t="s">
        <v>4119</v>
      </c>
      <c r="I179" s="665">
        <v>21.9</v>
      </c>
      <c r="J179" s="665">
        <v>100</v>
      </c>
      <c r="K179" s="666">
        <v>2190.1</v>
      </c>
    </row>
    <row r="180" spans="1:11" ht="14.4" customHeight="1" x14ac:dyDescent="0.3">
      <c r="A180" s="661" t="s">
        <v>521</v>
      </c>
      <c r="B180" s="662" t="s">
        <v>2285</v>
      </c>
      <c r="C180" s="663" t="s">
        <v>531</v>
      </c>
      <c r="D180" s="664" t="s">
        <v>2287</v>
      </c>
      <c r="E180" s="663" t="s">
        <v>4631</v>
      </c>
      <c r="F180" s="664" t="s">
        <v>4632</v>
      </c>
      <c r="G180" s="663" t="s">
        <v>4120</v>
      </c>
      <c r="H180" s="663" t="s">
        <v>4121</v>
      </c>
      <c r="I180" s="665">
        <v>527.96</v>
      </c>
      <c r="J180" s="665">
        <v>10</v>
      </c>
      <c r="K180" s="666">
        <v>5279.65</v>
      </c>
    </row>
    <row r="181" spans="1:11" ht="14.4" customHeight="1" x14ac:dyDescent="0.3">
      <c r="A181" s="661" t="s">
        <v>521</v>
      </c>
      <c r="B181" s="662" t="s">
        <v>2285</v>
      </c>
      <c r="C181" s="663" t="s">
        <v>531</v>
      </c>
      <c r="D181" s="664" t="s">
        <v>2287</v>
      </c>
      <c r="E181" s="663" t="s">
        <v>4631</v>
      </c>
      <c r="F181" s="664" t="s">
        <v>4632</v>
      </c>
      <c r="G181" s="663" t="s">
        <v>4122</v>
      </c>
      <c r="H181" s="663" t="s">
        <v>4123</v>
      </c>
      <c r="I181" s="665">
        <v>247.2</v>
      </c>
      <c r="J181" s="665">
        <v>10</v>
      </c>
      <c r="K181" s="666">
        <v>2472.0100000000002</v>
      </c>
    </row>
    <row r="182" spans="1:11" ht="14.4" customHeight="1" x14ac:dyDescent="0.3">
      <c r="A182" s="661" t="s">
        <v>521</v>
      </c>
      <c r="B182" s="662" t="s">
        <v>2285</v>
      </c>
      <c r="C182" s="663" t="s">
        <v>531</v>
      </c>
      <c r="D182" s="664" t="s">
        <v>2287</v>
      </c>
      <c r="E182" s="663" t="s">
        <v>4631</v>
      </c>
      <c r="F182" s="664" t="s">
        <v>4632</v>
      </c>
      <c r="G182" s="663" t="s">
        <v>4124</v>
      </c>
      <c r="H182" s="663" t="s">
        <v>4125</v>
      </c>
      <c r="I182" s="665">
        <v>82.16</v>
      </c>
      <c r="J182" s="665">
        <v>16</v>
      </c>
      <c r="K182" s="666">
        <v>1314.54</v>
      </c>
    </row>
    <row r="183" spans="1:11" ht="14.4" customHeight="1" x14ac:dyDescent="0.3">
      <c r="A183" s="661" t="s">
        <v>521</v>
      </c>
      <c r="B183" s="662" t="s">
        <v>2285</v>
      </c>
      <c r="C183" s="663" t="s">
        <v>531</v>
      </c>
      <c r="D183" s="664" t="s">
        <v>2287</v>
      </c>
      <c r="E183" s="663" t="s">
        <v>4631</v>
      </c>
      <c r="F183" s="664" t="s">
        <v>4632</v>
      </c>
      <c r="G183" s="663" t="s">
        <v>4126</v>
      </c>
      <c r="H183" s="663" t="s">
        <v>4127</v>
      </c>
      <c r="I183" s="665">
        <v>17.059999999999999</v>
      </c>
      <c r="J183" s="665">
        <v>50</v>
      </c>
      <c r="K183" s="666">
        <v>853.05</v>
      </c>
    </row>
    <row r="184" spans="1:11" ht="14.4" customHeight="1" x14ac:dyDescent="0.3">
      <c r="A184" s="661" t="s">
        <v>521</v>
      </c>
      <c r="B184" s="662" t="s">
        <v>2285</v>
      </c>
      <c r="C184" s="663" t="s">
        <v>531</v>
      </c>
      <c r="D184" s="664" t="s">
        <v>2287</v>
      </c>
      <c r="E184" s="663" t="s">
        <v>4631</v>
      </c>
      <c r="F184" s="664" t="s">
        <v>4632</v>
      </c>
      <c r="G184" s="663" t="s">
        <v>4128</v>
      </c>
      <c r="H184" s="663" t="s">
        <v>4129</v>
      </c>
      <c r="I184" s="665">
        <v>153.11000000000001</v>
      </c>
      <c r="J184" s="665">
        <v>10</v>
      </c>
      <c r="K184" s="666">
        <v>1531.14</v>
      </c>
    </row>
    <row r="185" spans="1:11" ht="14.4" customHeight="1" x14ac:dyDescent="0.3">
      <c r="A185" s="661" t="s">
        <v>521</v>
      </c>
      <c r="B185" s="662" t="s">
        <v>2285</v>
      </c>
      <c r="C185" s="663" t="s">
        <v>531</v>
      </c>
      <c r="D185" s="664" t="s">
        <v>2287</v>
      </c>
      <c r="E185" s="663" t="s">
        <v>4631</v>
      </c>
      <c r="F185" s="664" t="s">
        <v>4632</v>
      </c>
      <c r="G185" s="663" t="s">
        <v>4130</v>
      </c>
      <c r="H185" s="663" t="s">
        <v>4131</v>
      </c>
      <c r="I185" s="665">
        <v>17.91</v>
      </c>
      <c r="J185" s="665">
        <v>10</v>
      </c>
      <c r="K185" s="666">
        <v>179.1</v>
      </c>
    </row>
    <row r="186" spans="1:11" ht="14.4" customHeight="1" x14ac:dyDescent="0.3">
      <c r="A186" s="661" t="s">
        <v>521</v>
      </c>
      <c r="B186" s="662" t="s">
        <v>2285</v>
      </c>
      <c r="C186" s="663" t="s">
        <v>531</v>
      </c>
      <c r="D186" s="664" t="s">
        <v>2287</v>
      </c>
      <c r="E186" s="663" t="s">
        <v>4631</v>
      </c>
      <c r="F186" s="664" t="s">
        <v>4632</v>
      </c>
      <c r="G186" s="663" t="s">
        <v>4132</v>
      </c>
      <c r="H186" s="663" t="s">
        <v>4133</v>
      </c>
      <c r="I186" s="665">
        <v>8.4700000000000006</v>
      </c>
      <c r="J186" s="665">
        <v>2500</v>
      </c>
      <c r="K186" s="666">
        <v>21175</v>
      </c>
    </row>
    <row r="187" spans="1:11" ht="14.4" customHeight="1" x14ac:dyDescent="0.3">
      <c r="A187" s="661" t="s">
        <v>521</v>
      </c>
      <c r="B187" s="662" t="s">
        <v>2285</v>
      </c>
      <c r="C187" s="663" t="s">
        <v>531</v>
      </c>
      <c r="D187" s="664" t="s">
        <v>2287</v>
      </c>
      <c r="E187" s="663" t="s">
        <v>4631</v>
      </c>
      <c r="F187" s="664" t="s">
        <v>4632</v>
      </c>
      <c r="G187" s="663" t="s">
        <v>4134</v>
      </c>
      <c r="H187" s="663" t="s">
        <v>4135</v>
      </c>
      <c r="I187" s="665">
        <v>1805.32</v>
      </c>
      <c r="J187" s="665">
        <v>1</v>
      </c>
      <c r="K187" s="666">
        <v>1805.32</v>
      </c>
    </row>
    <row r="188" spans="1:11" ht="14.4" customHeight="1" x14ac:dyDescent="0.3">
      <c r="A188" s="661" t="s">
        <v>521</v>
      </c>
      <c r="B188" s="662" t="s">
        <v>2285</v>
      </c>
      <c r="C188" s="663" t="s">
        <v>531</v>
      </c>
      <c r="D188" s="664" t="s">
        <v>2287</v>
      </c>
      <c r="E188" s="663" t="s">
        <v>4631</v>
      </c>
      <c r="F188" s="664" t="s">
        <v>4632</v>
      </c>
      <c r="G188" s="663" t="s">
        <v>4136</v>
      </c>
      <c r="H188" s="663" t="s">
        <v>4137</v>
      </c>
      <c r="I188" s="665">
        <v>798.6</v>
      </c>
      <c r="J188" s="665">
        <v>40</v>
      </c>
      <c r="K188" s="666">
        <v>31944</v>
      </c>
    </row>
    <row r="189" spans="1:11" ht="14.4" customHeight="1" x14ac:dyDescent="0.3">
      <c r="A189" s="661" t="s">
        <v>521</v>
      </c>
      <c r="B189" s="662" t="s">
        <v>2285</v>
      </c>
      <c r="C189" s="663" t="s">
        <v>531</v>
      </c>
      <c r="D189" s="664" t="s">
        <v>2287</v>
      </c>
      <c r="E189" s="663" t="s">
        <v>4631</v>
      </c>
      <c r="F189" s="664" t="s">
        <v>4632</v>
      </c>
      <c r="G189" s="663" t="s">
        <v>4138</v>
      </c>
      <c r="H189" s="663" t="s">
        <v>4139</v>
      </c>
      <c r="I189" s="665">
        <v>5060</v>
      </c>
      <c r="J189" s="665">
        <v>8</v>
      </c>
      <c r="K189" s="666">
        <v>40480</v>
      </c>
    </row>
    <row r="190" spans="1:11" ht="14.4" customHeight="1" x14ac:dyDescent="0.3">
      <c r="A190" s="661" t="s">
        <v>521</v>
      </c>
      <c r="B190" s="662" t="s">
        <v>2285</v>
      </c>
      <c r="C190" s="663" t="s">
        <v>531</v>
      </c>
      <c r="D190" s="664" t="s">
        <v>2287</v>
      </c>
      <c r="E190" s="663" t="s">
        <v>4631</v>
      </c>
      <c r="F190" s="664" t="s">
        <v>4632</v>
      </c>
      <c r="G190" s="663" t="s">
        <v>4140</v>
      </c>
      <c r="H190" s="663" t="s">
        <v>4141</v>
      </c>
      <c r="I190" s="665">
        <v>343.54</v>
      </c>
      <c r="J190" s="665">
        <v>5</v>
      </c>
      <c r="K190" s="666">
        <v>1717.7</v>
      </c>
    </row>
    <row r="191" spans="1:11" ht="14.4" customHeight="1" x14ac:dyDescent="0.3">
      <c r="A191" s="661" t="s">
        <v>521</v>
      </c>
      <c r="B191" s="662" t="s">
        <v>2285</v>
      </c>
      <c r="C191" s="663" t="s">
        <v>531</v>
      </c>
      <c r="D191" s="664" t="s">
        <v>2287</v>
      </c>
      <c r="E191" s="663" t="s">
        <v>4631</v>
      </c>
      <c r="F191" s="664" t="s">
        <v>4632</v>
      </c>
      <c r="G191" s="663" t="s">
        <v>4142</v>
      </c>
      <c r="H191" s="663" t="s">
        <v>4143</v>
      </c>
      <c r="I191" s="665">
        <v>4123.2733333333335</v>
      </c>
      <c r="J191" s="665">
        <v>9</v>
      </c>
      <c r="K191" s="666">
        <v>37109.479999999996</v>
      </c>
    </row>
    <row r="192" spans="1:11" ht="14.4" customHeight="1" x14ac:dyDescent="0.3">
      <c r="A192" s="661" t="s">
        <v>521</v>
      </c>
      <c r="B192" s="662" t="s">
        <v>2285</v>
      </c>
      <c r="C192" s="663" t="s">
        <v>531</v>
      </c>
      <c r="D192" s="664" t="s">
        <v>2287</v>
      </c>
      <c r="E192" s="663" t="s">
        <v>4631</v>
      </c>
      <c r="F192" s="664" t="s">
        <v>4632</v>
      </c>
      <c r="G192" s="663" t="s">
        <v>4144</v>
      </c>
      <c r="H192" s="663" t="s">
        <v>4145</v>
      </c>
      <c r="I192" s="665">
        <v>204.49</v>
      </c>
      <c r="J192" s="665">
        <v>30</v>
      </c>
      <c r="K192" s="666">
        <v>6134.7</v>
      </c>
    </row>
    <row r="193" spans="1:11" ht="14.4" customHeight="1" x14ac:dyDescent="0.3">
      <c r="A193" s="661" t="s">
        <v>521</v>
      </c>
      <c r="B193" s="662" t="s">
        <v>2285</v>
      </c>
      <c r="C193" s="663" t="s">
        <v>531</v>
      </c>
      <c r="D193" s="664" t="s">
        <v>2287</v>
      </c>
      <c r="E193" s="663" t="s">
        <v>4631</v>
      </c>
      <c r="F193" s="664" t="s">
        <v>4632</v>
      </c>
      <c r="G193" s="663" t="s">
        <v>4146</v>
      </c>
      <c r="H193" s="663" t="s">
        <v>4147</v>
      </c>
      <c r="I193" s="665">
        <v>5.84</v>
      </c>
      <c r="J193" s="665">
        <v>50</v>
      </c>
      <c r="K193" s="666">
        <v>291.91000000000003</v>
      </c>
    </row>
    <row r="194" spans="1:11" ht="14.4" customHeight="1" x14ac:dyDescent="0.3">
      <c r="A194" s="661" t="s">
        <v>521</v>
      </c>
      <c r="B194" s="662" t="s">
        <v>2285</v>
      </c>
      <c r="C194" s="663" t="s">
        <v>531</v>
      </c>
      <c r="D194" s="664" t="s">
        <v>2287</v>
      </c>
      <c r="E194" s="663" t="s">
        <v>4631</v>
      </c>
      <c r="F194" s="664" t="s">
        <v>4632</v>
      </c>
      <c r="G194" s="663" t="s">
        <v>4148</v>
      </c>
      <c r="H194" s="663" t="s">
        <v>4149</v>
      </c>
      <c r="I194" s="665">
        <v>3500</v>
      </c>
      <c r="J194" s="665">
        <v>1</v>
      </c>
      <c r="K194" s="666">
        <v>3500</v>
      </c>
    </row>
    <row r="195" spans="1:11" ht="14.4" customHeight="1" x14ac:dyDescent="0.3">
      <c r="A195" s="661" t="s">
        <v>521</v>
      </c>
      <c r="B195" s="662" t="s">
        <v>2285</v>
      </c>
      <c r="C195" s="663" t="s">
        <v>531</v>
      </c>
      <c r="D195" s="664" t="s">
        <v>2287</v>
      </c>
      <c r="E195" s="663" t="s">
        <v>4631</v>
      </c>
      <c r="F195" s="664" t="s">
        <v>4632</v>
      </c>
      <c r="G195" s="663" t="s">
        <v>4150</v>
      </c>
      <c r="H195" s="663" t="s">
        <v>4151</v>
      </c>
      <c r="I195" s="665">
        <v>527.96</v>
      </c>
      <c r="J195" s="665">
        <v>10</v>
      </c>
      <c r="K195" s="666">
        <v>5279.65</v>
      </c>
    </row>
    <row r="196" spans="1:11" ht="14.4" customHeight="1" x14ac:dyDescent="0.3">
      <c r="A196" s="661" t="s">
        <v>521</v>
      </c>
      <c r="B196" s="662" t="s">
        <v>2285</v>
      </c>
      <c r="C196" s="663" t="s">
        <v>531</v>
      </c>
      <c r="D196" s="664" t="s">
        <v>2287</v>
      </c>
      <c r="E196" s="663" t="s">
        <v>4631</v>
      </c>
      <c r="F196" s="664" t="s">
        <v>4632</v>
      </c>
      <c r="G196" s="663" t="s">
        <v>4152</v>
      </c>
      <c r="H196" s="663" t="s">
        <v>4153</v>
      </c>
      <c r="I196" s="665">
        <v>350.9</v>
      </c>
      <c r="J196" s="665">
        <v>1</v>
      </c>
      <c r="K196" s="666">
        <v>350.9</v>
      </c>
    </row>
    <row r="197" spans="1:11" ht="14.4" customHeight="1" x14ac:dyDescent="0.3">
      <c r="A197" s="661" t="s">
        <v>521</v>
      </c>
      <c r="B197" s="662" t="s">
        <v>2285</v>
      </c>
      <c r="C197" s="663" t="s">
        <v>531</v>
      </c>
      <c r="D197" s="664" t="s">
        <v>2287</v>
      </c>
      <c r="E197" s="663" t="s">
        <v>4631</v>
      </c>
      <c r="F197" s="664" t="s">
        <v>4632</v>
      </c>
      <c r="G197" s="663" t="s">
        <v>4154</v>
      </c>
      <c r="H197" s="663" t="s">
        <v>4155</v>
      </c>
      <c r="I197" s="665">
        <v>150</v>
      </c>
      <c r="J197" s="665">
        <v>20</v>
      </c>
      <c r="K197" s="666">
        <v>3000.0699999999997</v>
      </c>
    </row>
    <row r="198" spans="1:11" ht="14.4" customHeight="1" x14ac:dyDescent="0.3">
      <c r="A198" s="661" t="s">
        <v>521</v>
      </c>
      <c r="B198" s="662" t="s">
        <v>2285</v>
      </c>
      <c r="C198" s="663" t="s">
        <v>531</v>
      </c>
      <c r="D198" s="664" t="s">
        <v>2287</v>
      </c>
      <c r="E198" s="663" t="s">
        <v>4631</v>
      </c>
      <c r="F198" s="664" t="s">
        <v>4632</v>
      </c>
      <c r="G198" s="663" t="s">
        <v>4156</v>
      </c>
      <c r="H198" s="663" t="s">
        <v>4157</v>
      </c>
      <c r="I198" s="665">
        <v>600</v>
      </c>
      <c r="J198" s="665">
        <v>14</v>
      </c>
      <c r="K198" s="666">
        <v>8400.02</v>
      </c>
    </row>
    <row r="199" spans="1:11" ht="14.4" customHeight="1" x14ac:dyDescent="0.3">
      <c r="A199" s="661" t="s">
        <v>521</v>
      </c>
      <c r="B199" s="662" t="s">
        <v>2285</v>
      </c>
      <c r="C199" s="663" t="s">
        <v>531</v>
      </c>
      <c r="D199" s="664" t="s">
        <v>2287</v>
      </c>
      <c r="E199" s="663" t="s">
        <v>4631</v>
      </c>
      <c r="F199" s="664" t="s">
        <v>4632</v>
      </c>
      <c r="G199" s="663" t="s">
        <v>4158</v>
      </c>
      <c r="H199" s="663" t="s">
        <v>4159</v>
      </c>
      <c r="I199" s="665">
        <v>12.1</v>
      </c>
      <c r="J199" s="665">
        <v>50</v>
      </c>
      <c r="K199" s="666">
        <v>605</v>
      </c>
    </row>
    <row r="200" spans="1:11" ht="14.4" customHeight="1" x14ac:dyDescent="0.3">
      <c r="A200" s="661" t="s">
        <v>521</v>
      </c>
      <c r="B200" s="662" t="s">
        <v>2285</v>
      </c>
      <c r="C200" s="663" t="s">
        <v>531</v>
      </c>
      <c r="D200" s="664" t="s">
        <v>2287</v>
      </c>
      <c r="E200" s="663" t="s">
        <v>4631</v>
      </c>
      <c r="F200" s="664" t="s">
        <v>4632</v>
      </c>
      <c r="G200" s="663" t="s">
        <v>4160</v>
      </c>
      <c r="H200" s="663" t="s">
        <v>4161</v>
      </c>
      <c r="I200" s="665">
        <v>171.82</v>
      </c>
      <c r="J200" s="665">
        <v>20</v>
      </c>
      <c r="K200" s="666">
        <v>3436.4</v>
      </c>
    </row>
    <row r="201" spans="1:11" ht="14.4" customHeight="1" x14ac:dyDescent="0.3">
      <c r="A201" s="661" t="s">
        <v>521</v>
      </c>
      <c r="B201" s="662" t="s">
        <v>2285</v>
      </c>
      <c r="C201" s="663" t="s">
        <v>531</v>
      </c>
      <c r="D201" s="664" t="s">
        <v>2287</v>
      </c>
      <c r="E201" s="663" t="s">
        <v>4631</v>
      </c>
      <c r="F201" s="664" t="s">
        <v>4632</v>
      </c>
      <c r="G201" s="663" t="s">
        <v>4162</v>
      </c>
      <c r="H201" s="663" t="s">
        <v>4163</v>
      </c>
      <c r="I201" s="665">
        <v>1365.2249999999999</v>
      </c>
      <c r="J201" s="665">
        <v>2</v>
      </c>
      <c r="K201" s="666">
        <v>2730.45</v>
      </c>
    </row>
    <row r="202" spans="1:11" ht="14.4" customHeight="1" x14ac:dyDescent="0.3">
      <c r="A202" s="661" t="s">
        <v>521</v>
      </c>
      <c r="B202" s="662" t="s">
        <v>2285</v>
      </c>
      <c r="C202" s="663" t="s">
        <v>531</v>
      </c>
      <c r="D202" s="664" t="s">
        <v>2287</v>
      </c>
      <c r="E202" s="663" t="s">
        <v>4631</v>
      </c>
      <c r="F202" s="664" t="s">
        <v>4632</v>
      </c>
      <c r="G202" s="663" t="s">
        <v>3817</v>
      </c>
      <c r="H202" s="663" t="s">
        <v>3818</v>
      </c>
      <c r="I202" s="665">
        <v>3.41</v>
      </c>
      <c r="J202" s="665">
        <v>2200</v>
      </c>
      <c r="K202" s="666">
        <v>7496</v>
      </c>
    </row>
    <row r="203" spans="1:11" ht="14.4" customHeight="1" x14ac:dyDescent="0.3">
      <c r="A203" s="661" t="s">
        <v>521</v>
      </c>
      <c r="B203" s="662" t="s">
        <v>2285</v>
      </c>
      <c r="C203" s="663" t="s">
        <v>531</v>
      </c>
      <c r="D203" s="664" t="s">
        <v>2287</v>
      </c>
      <c r="E203" s="663" t="s">
        <v>4631</v>
      </c>
      <c r="F203" s="664" t="s">
        <v>4632</v>
      </c>
      <c r="G203" s="663" t="s">
        <v>4164</v>
      </c>
      <c r="H203" s="663" t="s">
        <v>4165</v>
      </c>
      <c r="I203" s="665">
        <v>6.0666666666666664</v>
      </c>
      <c r="J203" s="665">
        <v>1000</v>
      </c>
      <c r="K203" s="666">
        <v>6070</v>
      </c>
    </row>
    <row r="204" spans="1:11" ht="14.4" customHeight="1" x14ac:dyDescent="0.3">
      <c r="A204" s="661" t="s">
        <v>521</v>
      </c>
      <c r="B204" s="662" t="s">
        <v>2285</v>
      </c>
      <c r="C204" s="663" t="s">
        <v>531</v>
      </c>
      <c r="D204" s="664" t="s">
        <v>2287</v>
      </c>
      <c r="E204" s="663" t="s">
        <v>4631</v>
      </c>
      <c r="F204" s="664" t="s">
        <v>4632</v>
      </c>
      <c r="G204" s="663" t="s">
        <v>4166</v>
      </c>
      <c r="H204" s="663" t="s">
        <v>4167</v>
      </c>
      <c r="I204" s="665">
        <v>568.70000000000005</v>
      </c>
      <c r="J204" s="665">
        <v>10</v>
      </c>
      <c r="K204" s="666">
        <v>5687</v>
      </c>
    </row>
    <row r="205" spans="1:11" ht="14.4" customHeight="1" x14ac:dyDescent="0.3">
      <c r="A205" s="661" t="s">
        <v>521</v>
      </c>
      <c r="B205" s="662" t="s">
        <v>2285</v>
      </c>
      <c r="C205" s="663" t="s">
        <v>531</v>
      </c>
      <c r="D205" s="664" t="s">
        <v>2287</v>
      </c>
      <c r="E205" s="663" t="s">
        <v>4631</v>
      </c>
      <c r="F205" s="664" t="s">
        <v>4632</v>
      </c>
      <c r="G205" s="663" t="s">
        <v>4168</v>
      </c>
      <c r="H205" s="663" t="s">
        <v>4169</v>
      </c>
      <c r="I205" s="665">
        <v>9.4359999999999982</v>
      </c>
      <c r="J205" s="665">
        <v>3600</v>
      </c>
      <c r="K205" s="666">
        <v>33967</v>
      </c>
    </row>
    <row r="206" spans="1:11" ht="14.4" customHeight="1" x14ac:dyDescent="0.3">
      <c r="A206" s="661" t="s">
        <v>521</v>
      </c>
      <c r="B206" s="662" t="s">
        <v>2285</v>
      </c>
      <c r="C206" s="663" t="s">
        <v>531</v>
      </c>
      <c r="D206" s="664" t="s">
        <v>2287</v>
      </c>
      <c r="E206" s="663" t="s">
        <v>4631</v>
      </c>
      <c r="F206" s="664" t="s">
        <v>4632</v>
      </c>
      <c r="G206" s="663" t="s">
        <v>4170</v>
      </c>
      <c r="H206" s="663" t="s">
        <v>4171</v>
      </c>
      <c r="I206" s="665">
        <v>171.82</v>
      </c>
      <c r="J206" s="665">
        <v>10</v>
      </c>
      <c r="K206" s="666">
        <v>1718.2</v>
      </c>
    </row>
    <row r="207" spans="1:11" ht="14.4" customHeight="1" x14ac:dyDescent="0.3">
      <c r="A207" s="661" t="s">
        <v>521</v>
      </c>
      <c r="B207" s="662" t="s">
        <v>2285</v>
      </c>
      <c r="C207" s="663" t="s">
        <v>531</v>
      </c>
      <c r="D207" s="664" t="s">
        <v>2287</v>
      </c>
      <c r="E207" s="663" t="s">
        <v>4631</v>
      </c>
      <c r="F207" s="664" t="s">
        <v>4632</v>
      </c>
      <c r="G207" s="663" t="s">
        <v>4172</v>
      </c>
      <c r="H207" s="663" t="s">
        <v>4173</v>
      </c>
      <c r="I207" s="665">
        <v>169.4</v>
      </c>
      <c r="J207" s="665">
        <v>20</v>
      </c>
      <c r="K207" s="666">
        <v>3388</v>
      </c>
    </row>
    <row r="208" spans="1:11" ht="14.4" customHeight="1" x14ac:dyDescent="0.3">
      <c r="A208" s="661" t="s">
        <v>521</v>
      </c>
      <c r="B208" s="662" t="s">
        <v>2285</v>
      </c>
      <c r="C208" s="663" t="s">
        <v>531</v>
      </c>
      <c r="D208" s="664" t="s">
        <v>2287</v>
      </c>
      <c r="E208" s="663" t="s">
        <v>4631</v>
      </c>
      <c r="F208" s="664" t="s">
        <v>4632</v>
      </c>
      <c r="G208" s="663" t="s">
        <v>4174</v>
      </c>
      <c r="H208" s="663" t="s">
        <v>4175</v>
      </c>
      <c r="I208" s="665">
        <v>64.150000000000006</v>
      </c>
      <c r="J208" s="665">
        <v>3</v>
      </c>
      <c r="K208" s="666">
        <v>192.45</v>
      </c>
    </row>
    <row r="209" spans="1:11" ht="14.4" customHeight="1" x14ac:dyDescent="0.3">
      <c r="A209" s="661" t="s">
        <v>521</v>
      </c>
      <c r="B209" s="662" t="s">
        <v>2285</v>
      </c>
      <c r="C209" s="663" t="s">
        <v>531</v>
      </c>
      <c r="D209" s="664" t="s">
        <v>2287</v>
      </c>
      <c r="E209" s="663" t="s">
        <v>4631</v>
      </c>
      <c r="F209" s="664" t="s">
        <v>4632</v>
      </c>
      <c r="G209" s="663" t="s">
        <v>4176</v>
      </c>
      <c r="H209" s="663" t="s">
        <v>4177</v>
      </c>
      <c r="I209" s="665">
        <v>18.07</v>
      </c>
      <c r="J209" s="665">
        <v>30</v>
      </c>
      <c r="K209" s="666">
        <v>542.08000000000004</v>
      </c>
    </row>
    <row r="210" spans="1:11" ht="14.4" customHeight="1" x14ac:dyDescent="0.3">
      <c r="A210" s="661" t="s">
        <v>521</v>
      </c>
      <c r="B210" s="662" t="s">
        <v>2285</v>
      </c>
      <c r="C210" s="663" t="s">
        <v>531</v>
      </c>
      <c r="D210" s="664" t="s">
        <v>2287</v>
      </c>
      <c r="E210" s="663" t="s">
        <v>4631</v>
      </c>
      <c r="F210" s="664" t="s">
        <v>4632</v>
      </c>
      <c r="G210" s="663" t="s">
        <v>4178</v>
      </c>
      <c r="H210" s="663" t="s">
        <v>4179</v>
      </c>
      <c r="I210" s="665">
        <v>8.8333333333333339</v>
      </c>
      <c r="J210" s="665">
        <v>4200</v>
      </c>
      <c r="K210" s="666">
        <v>37103.9</v>
      </c>
    </row>
    <row r="211" spans="1:11" ht="14.4" customHeight="1" x14ac:dyDescent="0.3">
      <c r="A211" s="661" t="s">
        <v>521</v>
      </c>
      <c r="B211" s="662" t="s">
        <v>2285</v>
      </c>
      <c r="C211" s="663" t="s">
        <v>531</v>
      </c>
      <c r="D211" s="664" t="s">
        <v>2287</v>
      </c>
      <c r="E211" s="663" t="s">
        <v>4631</v>
      </c>
      <c r="F211" s="664" t="s">
        <v>4632</v>
      </c>
      <c r="G211" s="663" t="s">
        <v>4180</v>
      </c>
      <c r="H211" s="663" t="s">
        <v>4181</v>
      </c>
      <c r="I211" s="665">
        <v>484.04</v>
      </c>
      <c r="J211" s="665">
        <v>10</v>
      </c>
      <c r="K211" s="666">
        <v>4840.3500000000004</v>
      </c>
    </row>
    <row r="212" spans="1:11" ht="14.4" customHeight="1" x14ac:dyDescent="0.3">
      <c r="A212" s="661" t="s">
        <v>521</v>
      </c>
      <c r="B212" s="662" t="s">
        <v>2285</v>
      </c>
      <c r="C212" s="663" t="s">
        <v>531</v>
      </c>
      <c r="D212" s="664" t="s">
        <v>2287</v>
      </c>
      <c r="E212" s="663" t="s">
        <v>4631</v>
      </c>
      <c r="F212" s="664" t="s">
        <v>4632</v>
      </c>
      <c r="G212" s="663" t="s">
        <v>4182</v>
      </c>
      <c r="H212" s="663" t="s">
        <v>4183</v>
      </c>
      <c r="I212" s="665">
        <v>5060</v>
      </c>
      <c r="J212" s="665">
        <v>4</v>
      </c>
      <c r="K212" s="666">
        <v>20240</v>
      </c>
    </row>
    <row r="213" spans="1:11" ht="14.4" customHeight="1" x14ac:dyDescent="0.3">
      <c r="A213" s="661" t="s">
        <v>521</v>
      </c>
      <c r="B213" s="662" t="s">
        <v>2285</v>
      </c>
      <c r="C213" s="663" t="s">
        <v>531</v>
      </c>
      <c r="D213" s="664" t="s">
        <v>2287</v>
      </c>
      <c r="E213" s="663" t="s">
        <v>4631</v>
      </c>
      <c r="F213" s="664" t="s">
        <v>4632</v>
      </c>
      <c r="G213" s="663" t="s">
        <v>4184</v>
      </c>
      <c r="H213" s="663" t="s">
        <v>4185</v>
      </c>
      <c r="I213" s="665">
        <v>123.66</v>
      </c>
      <c r="J213" s="665">
        <v>20</v>
      </c>
      <c r="K213" s="666">
        <v>2473.25</v>
      </c>
    </row>
    <row r="214" spans="1:11" ht="14.4" customHeight="1" x14ac:dyDescent="0.3">
      <c r="A214" s="661" t="s">
        <v>521</v>
      </c>
      <c r="B214" s="662" t="s">
        <v>2285</v>
      </c>
      <c r="C214" s="663" t="s">
        <v>531</v>
      </c>
      <c r="D214" s="664" t="s">
        <v>2287</v>
      </c>
      <c r="E214" s="663" t="s">
        <v>4631</v>
      </c>
      <c r="F214" s="664" t="s">
        <v>4632</v>
      </c>
      <c r="G214" s="663" t="s">
        <v>4186</v>
      </c>
      <c r="H214" s="663" t="s">
        <v>4187</v>
      </c>
      <c r="I214" s="665">
        <v>1.21</v>
      </c>
      <c r="J214" s="665">
        <v>3</v>
      </c>
      <c r="K214" s="666">
        <v>3.63</v>
      </c>
    </row>
    <row r="215" spans="1:11" ht="14.4" customHeight="1" x14ac:dyDescent="0.3">
      <c r="A215" s="661" t="s">
        <v>521</v>
      </c>
      <c r="B215" s="662" t="s">
        <v>2285</v>
      </c>
      <c r="C215" s="663" t="s">
        <v>531</v>
      </c>
      <c r="D215" s="664" t="s">
        <v>2287</v>
      </c>
      <c r="E215" s="663" t="s">
        <v>4631</v>
      </c>
      <c r="F215" s="664" t="s">
        <v>4632</v>
      </c>
      <c r="G215" s="663" t="s">
        <v>4188</v>
      </c>
      <c r="H215" s="663" t="s">
        <v>4189</v>
      </c>
      <c r="I215" s="665">
        <v>157.30000000000001</v>
      </c>
      <c r="J215" s="665">
        <v>20</v>
      </c>
      <c r="K215" s="666">
        <v>3146</v>
      </c>
    </row>
    <row r="216" spans="1:11" ht="14.4" customHeight="1" x14ac:dyDescent="0.3">
      <c r="A216" s="661" t="s">
        <v>521</v>
      </c>
      <c r="B216" s="662" t="s">
        <v>2285</v>
      </c>
      <c r="C216" s="663" t="s">
        <v>531</v>
      </c>
      <c r="D216" s="664" t="s">
        <v>2287</v>
      </c>
      <c r="E216" s="663" t="s">
        <v>4631</v>
      </c>
      <c r="F216" s="664" t="s">
        <v>4632</v>
      </c>
      <c r="G216" s="663" t="s">
        <v>4190</v>
      </c>
      <c r="H216" s="663" t="s">
        <v>4191</v>
      </c>
      <c r="I216" s="665">
        <v>60.9</v>
      </c>
      <c r="J216" s="665">
        <v>10</v>
      </c>
      <c r="K216" s="666">
        <v>609.03</v>
      </c>
    </row>
    <row r="217" spans="1:11" ht="14.4" customHeight="1" x14ac:dyDescent="0.3">
      <c r="A217" s="661" t="s">
        <v>521</v>
      </c>
      <c r="B217" s="662" t="s">
        <v>2285</v>
      </c>
      <c r="C217" s="663" t="s">
        <v>531</v>
      </c>
      <c r="D217" s="664" t="s">
        <v>2287</v>
      </c>
      <c r="E217" s="663" t="s">
        <v>4637</v>
      </c>
      <c r="F217" s="664" t="s">
        <v>4638</v>
      </c>
      <c r="G217" s="663" t="s">
        <v>4192</v>
      </c>
      <c r="H217" s="663" t="s">
        <v>4193</v>
      </c>
      <c r="I217" s="665">
        <v>75.813333333333333</v>
      </c>
      <c r="J217" s="665">
        <v>4</v>
      </c>
      <c r="K217" s="666">
        <v>300.11</v>
      </c>
    </row>
    <row r="218" spans="1:11" ht="14.4" customHeight="1" x14ac:dyDescent="0.3">
      <c r="A218" s="661" t="s">
        <v>521</v>
      </c>
      <c r="B218" s="662" t="s">
        <v>2285</v>
      </c>
      <c r="C218" s="663" t="s">
        <v>531</v>
      </c>
      <c r="D218" s="664" t="s">
        <v>2287</v>
      </c>
      <c r="E218" s="663" t="s">
        <v>4637</v>
      </c>
      <c r="F218" s="664" t="s">
        <v>4638</v>
      </c>
      <c r="G218" s="663" t="s">
        <v>4194</v>
      </c>
      <c r="H218" s="663" t="s">
        <v>4195</v>
      </c>
      <c r="I218" s="665">
        <v>161.57500000000002</v>
      </c>
      <c r="J218" s="665">
        <v>6</v>
      </c>
      <c r="K218" s="666">
        <v>973</v>
      </c>
    </row>
    <row r="219" spans="1:11" ht="14.4" customHeight="1" x14ac:dyDescent="0.3">
      <c r="A219" s="661" t="s">
        <v>521</v>
      </c>
      <c r="B219" s="662" t="s">
        <v>2285</v>
      </c>
      <c r="C219" s="663" t="s">
        <v>531</v>
      </c>
      <c r="D219" s="664" t="s">
        <v>2287</v>
      </c>
      <c r="E219" s="663" t="s">
        <v>4639</v>
      </c>
      <c r="F219" s="664" t="s">
        <v>4640</v>
      </c>
      <c r="G219" s="663" t="s">
        <v>4196</v>
      </c>
      <c r="H219" s="663" t="s">
        <v>4197</v>
      </c>
      <c r="I219" s="665">
        <v>928.2</v>
      </c>
      <c r="J219" s="665">
        <v>70</v>
      </c>
      <c r="K219" s="666">
        <v>64974.210000000006</v>
      </c>
    </row>
    <row r="220" spans="1:11" ht="14.4" customHeight="1" x14ac:dyDescent="0.3">
      <c r="A220" s="661" t="s">
        <v>521</v>
      </c>
      <c r="B220" s="662" t="s">
        <v>2285</v>
      </c>
      <c r="C220" s="663" t="s">
        <v>531</v>
      </c>
      <c r="D220" s="664" t="s">
        <v>2287</v>
      </c>
      <c r="E220" s="663" t="s">
        <v>4639</v>
      </c>
      <c r="F220" s="664" t="s">
        <v>4640</v>
      </c>
      <c r="G220" s="663" t="s">
        <v>4198</v>
      </c>
      <c r="H220" s="663" t="s">
        <v>4199</v>
      </c>
      <c r="I220" s="665">
        <v>319.91000000000003</v>
      </c>
      <c r="J220" s="665">
        <v>140</v>
      </c>
      <c r="K220" s="666">
        <v>44787.659999999996</v>
      </c>
    </row>
    <row r="221" spans="1:11" ht="14.4" customHeight="1" x14ac:dyDescent="0.3">
      <c r="A221" s="661" t="s">
        <v>521</v>
      </c>
      <c r="B221" s="662" t="s">
        <v>2285</v>
      </c>
      <c r="C221" s="663" t="s">
        <v>531</v>
      </c>
      <c r="D221" s="664" t="s">
        <v>2287</v>
      </c>
      <c r="E221" s="663" t="s">
        <v>4639</v>
      </c>
      <c r="F221" s="664" t="s">
        <v>4640</v>
      </c>
      <c r="G221" s="663" t="s">
        <v>4200</v>
      </c>
      <c r="H221" s="663" t="s">
        <v>4201</v>
      </c>
      <c r="I221" s="665">
        <v>568.78499999999997</v>
      </c>
      <c r="J221" s="665">
        <v>30</v>
      </c>
      <c r="K221" s="666">
        <v>17063.54</v>
      </c>
    </row>
    <row r="222" spans="1:11" ht="14.4" customHeight="1" x14ac:dyDescent="0.3">
      <c r="A222" s="661" t="s">
        <v>521</v>
      </c>
      <c r="B222" s="662" t="s">
        <v>2285</v>
      </c>
      <c r="C222" s="663" t="s">
        <v>531</v>
      </c>
      <c r="D222" s="664" t="s">
        <v>2287</v>
      </c>
      <c r="E222" s="663" t="s">
        <v>4639</v>
      </c>
      <c r="F222" s="664" t="s">
        <v>4640</v>
      </c>
      <c r="G222" s="663" t="s">
        <v>4202</v>
      </c>
      <c r="H222" s="663" t="s">
        <v>4203</v>
      </c>
      <c r="I222" s="665">
        <v>920</v>
      </c>
      <c r="J222" s="665">
        <v>25</v>
      </c>
      <c r="K222" s="666">
        <v>23000</v>
      </c>
    </row>
    <row r="223" spans="1:11" ht="14.4" customHeight="1" x14ac:dyDescent="0.3">
      <c r="A223" s="661" t="s">
        <v>521</v>
      </c>
      <c r="B223" s="662" t="s">
        <v>2285</v>
      </c>
      <c r="C223" s="663" t="s">
        <v>531</v>
      </c>
      <c r="D223" s="664" t="s">
        <v>2287</v>
      </c>
      <c r="E223" s="663" t="s">
        <v>4639</v>
      </c>
      <c r="F223" s="664" t="s">
        <v>4640</v>
      </c>
      <c r="G223" s="663" t="s">
        <v>4204</v>
      </c>
      <c r="H223" s="663" t="s">
        <v>4205</v>
      </c>
      <c r="I223" s="665">
        <v>6330.7749999999996</v>
      </c>
      <c r="J223" s="665">
        <v>3</v>
      </c>
      <c r="K223" s="666">
        <v>18992.3</v>
      </c>
    </row>
    <row r="224" spans="1:11" ht="14.4" customHeight="1" x14ac:dyDescent="0.3">
      <c r="A224" s="661" t="s">
        <v>521</v>
      </c>
      <c r="B224" s="662" t="s">
        <v>2285</v>
      </c>
      <c r="C224" s="663" t="s">
        <v>531</v>
      </c>
      <c r="D224" s="664" t="s">
        <v>2287</v>
      </c>
      <c r="E224" s="663" t="s">
        <v>4639</v>
      </c>
      <c r="F224" s="664" t="s">
        <v>4640</v>
      </c>
      <c r="G224" s="663" t="s">
        <v>4206</v>
      </c>
      <c r="H224" s="663" t="s">
        <v>4207</v>
      </c>
      <c r="I224" s="665">
        <v>346.5</v>
      </c>
      <c r="J224" s="665">
        <v>10</v>
      </c>
      <c r="K224" s="666">
        <v>3464.96</v>
      </c>
    </row>
    <row r="225" spans="1:11" ht="14.4" customHeight="1" x14ac:dyDescent="0.3">
      <c r="A225" s="661" t="s">
        <v>521</v>
      </c>
      <c r="B225" s="662" t="s">
        <v>2285</v>
      </c>
      <c r="C225" s="663" t="s">
        <v>531</v>
      </c>
      <c r="D225" s="664" t="s">
        <v>2287</v>
      </c>
      <c r="E225" s="663" t="s">
        <v>4639</v>
      </c>
      <c r="F225" s="664" t="s">
        <v>4640</v>
      </c>
      <c r="G225" s="663" t="s">
        <v>4208</v>
      </c>
      <c r="H225" s="663" t="s">
        <v>4209</v>
      </c>
      <c r="I225" s="665">
        <v>1295.45</v>
      </c>
      <c r="J225" s="665">
        <v>10</v>
      </c>
      <c r="K225" s="666">
        <v>12954.5</v>
      </c>
    </row>
    <row r="226" spans="1:11" ht="14.4" customHeight="1" x14ac:dyDescent="0.3">
      <c r="A226" s="661" t="s">
        <v>521</v>
      </c>
      <c r="B226" s="662" t="s">
        <v>2285</v>
      </c>
      <c r="C226" s="663" t="s">
        <v>531</v>
      </c>
      <c r="D226" s="664" t="s">
        <v>2287</v>
      </c>
      <c r="E226" s="663" t="s">
        <v>4639</v>
      </c>
      <c r="F226" s="664" t="s">
        <v>4640</v>
      </c>
      <c r="G226" s="663" t="s">
        <v>4210</v>
      </c>
      <c r="H226" s="663" t="s">
        <v>4211</v>
      </c>
      <c r="I226" s="665">
        <v>1286</v>
      </c>
      <c r="J226" s="665">
        <v>5</v>
      </c>
      <c r="K226" s="666">
        <v>6430</v>
      </c>
    </row>
    <row r="227" spans="1:11" ht="14.4" customHeight="1" x14ac:dyDescent="0.3">
      <c r="A227" s="661" t="s">
        <v>521</v>
      </c>
      <c r="B227" s="662" t="s">
        <v>2285</v>
      </c>
      <c r="C227" s="663" t="s">
        <v>531</v>
      </c>
      <c r="D227" s="664" t="s">
        <v>2287</v>
      </c>
      <c r="E227" s="663" t="s">
        <v>4639</v>
      </c>
      <c r="F227" s="664" t="s">
        <v>4640</v>
      </c>
      <c r="G227" s="663" t="s">
        <v>4212</v>
      </c>
      <c r="H227" s="663" t="s">
        <v>4213</v>
      </c>
      <c r="I227" s="665">
        <v>1328.8</v>
      </c>
      <c r="J227" s="665">
        <v>10</v>
      </c>
      <c r="K227" s="666">
        <v>13287.98</v>
      </c>
    </row>
    <row r="228" spans="1:11" ht="14.4" customHeight="1" x14ac:dyDescent="0.3">
      <c r="A228" s="661" t="s">
        <v>521</v>
      </c>
      <c r="B228" s="662" t="s">
        <v>2285</v>
      </c>
      <c r="C228" s="663" t="s">
        <v>531</v>
      </c>
      <c r="D228" s="664" t="s">
        <v>2287</v>
      </c>
      <c r="E228" s="663" t="s">
        <v>4641</v>
      </c>
      <c r="F228" s="664" t="s">
        <v>4642</v>
      </c>
      <c r="G228" s="663" t="s">
        <v>4214</v>
      </c>
      <c r="H228" s="663" t="s">
        <v>4215</v>
      </c>
      <c r="I228" s="665">
        <v>8.1675000000000004</v>
      </c>
      <c r="J228" s="665">
        <v>4900</v>
      </c>
      <c r="K228" s="666">
        <v>40021</v>
      </c>
    </row>
    <row r="229" spans="1:11" ht="14.4" customHeight="1" x14ac:dyDescent="0.3">
      <c r="A229" s="661" t="s">
        <v>521</v>
      </c>
      <c r="B229" s="662" t="s">
        <v>2285</v>
      </c>
      <c r="C229" s="663" t="s">
        <v>531</v>
      </c>
      <c r="D229" s="664" t="s">
        <v>2287</v>
      </c>
      <c r="E229" s="663" t="s">
        <v>4641</v>
      </c>
      <c r="F229" s="664" t="s">
        <v>4642</v>
      </c>
      <c r="G229" s="663" t="s">
        <v>4216</v>
      </c>
      <c r="H229" s="663" t="s">
        <v>4217</v>
      </c>
      <c r="I229" s="665">
        <v>16.46</v>
      </c>
      <c r="J229" s="665">
        <v>500</v>
      </c>
      <c r="K229" s="666">
        <v>8230</v>
      </c>
    </row>
    <row r="230" spans="1:11" ht="14.4" customHeight="1" x14ac:dyDescent="0.3">
      <c r="A230" s="661" t="s">
        <v>521</v>
      </c>
      <c r="B230" s="662" t="s">
        <v>2285</v>
      </c>
      <c r="C230" s="663" t="s">
        <v>531</v>
      </c>
      <c r="D230" s="664" t="s">
        <v>2287</v>
      </c>
      <c r="E230" s="663" t="s">
        <v>4641</v>
      </c>
      <c r="F230" s="664" t="s">
        <v>4642</v>
      </c>
      <c r="G230" s="663" t="s">
        <v>4218</v>
      </c>
      <c r="H230" s="663" t="s">
        <v>4219</v>
      </c>
      <c r="I230" s="665">
        <v>136.61000000000001</v>
      </c>
      <c r="J230" s="665">
        <v>330</v>
      </c>
      <c r="K230" s="666">
        <v>45080.97</v>
      </c>
    </row>
    <row r="231" spans="1:11" ht="14.4" customHeight="1" x14ac:dyDescent="0.3">
      <c r="A231" s="661" t="s">
        <v>521</v>
      </c>
      <c r="B231" s="662" t="s">
        <v>2285</v>
      </c>
      <c r="C231" s="663" t="s">
        <v>531</v>
      </c>
      <c r="D231" s="664" t="s">
        <v>2287</v>
      </c>
      <c r="E231" s="663" t="s">
        <v>4641</v>
      </c>
      <c r="F231" s="664" t="s">
        <v>4642</v>
      </c>
      <c r="G231" s="663" t="s">
        <v>4220</v>
      </c>
      <c r="H231" s="663" t="s">
        <v>4221</v>
      </c>
      <c r="I231" s="665">
        <v>62.61</v>
      </c>
      <c r="J231" s="665">
        <v>100</v>
      </c>
      <c r="K231" s="666">
        <v>6260.54</v>
      </c>
    </row>
    <row r="232" spans="1:11" ht="14.4" customHeight="1" x14ac:dyDescent="0.3">
      <c r="A232" s="661" t="s">
        <v>521</v>
      </c>
      <c r="B232" s="662" t="s">
        <v>2285</v>
      </c>
      <c r="C232" s="663" t="s">
        <v>531</v>
      </c>
      <c r="D232" s="664" t="s">
        <v>2287</v>
      </c>
      <c r="E232" s="663" t="s">
        <v>4641</v>
      </c>
      <c r="F232" s="664" t="s">
        <v>4642</v>
      </c>
      <c r="G232" s="663" t="s">
        <v>4222</v>
      </c>
      <c r="H232" s="663" t="s">
        <v>4223</v>
      </c>
      <c r="I232" s="665">
        <v>3343.23</v>
      </c>
      <c r="J232" s="665">
        <v>15</v>
      </c>
      <c r="K232" s="666">
        <v>50148.450000000004</v>
      </c>
    </row>
    <row r="233" spans="1:11" ht="14.4" customHeight="1" x14ac:dyDescent="0.3">
      <c r="A233" s="661" t="s">
        <v>521</v>
      </c>
      <c r="B233" s="662" t="s">
        <v>2285</v>
      </c>
      <c r="C233" s="663" t="s">
        <v>531</v>
      </c>
      <c r="D233" s="664" t="s">
        <v>2287</v>
      </c>
      <c r="E233" s="663" t="s">
        <v>4643</v>
      </c>
      <c r="F233" s="664" t="s">
        <v>4644</v>
      </c>
      <c r="G233" s="663" t="s">
        <v>4224</v>
      </c>
      <c r="H233" s="663" t="s">
        <v>4225</v>
      </c>
      <c r="I233" s="665">
        <v>24.73</v>
      </c>
      <c r="J233" s="665">
        <v>396</v>
      </c>
      <c r="K233" s="666">
        <v>9791.1</v>
      </c>
    </row>
    <row r="234" spans="1:11" ht="14.4" customHeight="1" x14ac:dyDescent="0.3">
      <c r="A234" s="661" t="s">
        <v>521</v>
      </c>
      <c r="B234" s="662" t="s">
        <v>2285</v>
      </c>
      <c r="C234" s="663" t="s">
        <v>531</v>
      </c>
      <c r="D234" s="664" t="s">
        <v>2287</v>
      </c>
      <c r="E234" s="663" t="s">
        <v>4643</v>
      </c>
      <c r="F234" s="664" t="s">
        <v>4644</v>
      </c>
      <c r="G234" s="663" t="s">
        <v>4226</v>
      </c>
      <c r="H234" s="663" t="s">
        <v>4227</v>
      </c>
      <c r="I234" s="665">
        <v>45.03</v>
      </c>
      <c r="J234" s="665">
        <v>36</v>
      </c>
      <c r="K234" s="666">
        <v>1620.93</v>
      </c>
    </row>
    <row r="235" spans="1:11" ht="14.4" customHeight="1" x14ac:dyDescent="0.3">
      <c r="A235" s="661" t="s">
        <v>521</v>
      </c>
      <c r="B235" s="662" t="s">
        <v>2285</v>
      </c>
      <c r="C235" s="663" t="s">
        <v>531</v>
      </c>
      <c r="D235" s="664" t="s">
        <v>2287</v>
      </c>
      <c r="E235" s="663" t="s">
        <v>4643</v>
      </c>
      <c r="F235" s="664" t="s">
        <v>4644</v>
      </c>
      <c r="G235" s="663" t="s">
        <v>4228</v>
      </c>
      <c r="H235" s="663" t="s">
        <v>4229</v>
      </c>
      <c r="I235" s="665">
        <v>39.67</v>
      </c>
      <c r="J235" s="665">
        <v>36</v>
      </c>
      <c r="K235" s="666">
        <v>1428.3</v>
      </c>
    </row>
    <row r="236" spans="1:11" ht="14.4" customHeight="1" x14ac:dyDescent="0.3">
      <c r="A236" s="661" t="s">
        <v>521</v>
      </c>
      <c r="B236" s="662" t="s">
        <v>2285</v>
      </c>
      <c r="C236" s="663" t="s">
        <v>531</v>
      </c>
      <c r="D236" s="664" t="s">
        <v>2287</v>
      </c>
      <c r="E236" s="663" t="s">
        <v>4633</v>
      </c>
      <c r="F236" s="664" t="s">
        <v>4634</v>
      </c>
      <c r="G236" s="663" t="s">
        <v>4230</v>
      </c>
      <c r="H236" s="663" t="s">
        <v>4231</v>
      </c>
      <c r="I236" s="665">
        <v>0.30499999999999999</v>
      </c>
      <c r="J236" s="665">
        <v>2600</v>
      </c>
      <c r="K236" s="666">
        <v>794</v>
      </c>
    </row>
    <row r="237" spans="1:11" ht="14.4" customHeight="1" x14ac:dyDescent="0.3">
      <c r="A237" s="661" t="s">
        <v>521</v>
      </c>
      <c r="B237" s="662" t="s">
        <v>2285</v>
      </c>
      <c r="C237" s="663" t="s">
        <v>531</v>
      </c>
      <c r="D237" s="664" t="s">
        <v>2287</v>
      </c>
      <c r="E237" s="663" t="s">
        <v>4633</v>
      </c>
      <c r="F237" s="664" t="s">
        <v>4634</v>
      </c>
      <c r="G237" s="663" t="s">
        <v>3821</v>
      </c>
      <c r="H237" s="663" t="s">
        <v>3822</v>
      </c>
      <c r="I237" s="665">
        <v>0.30499999999999999</v>
      </c>
      <c r="J237" s="665">
        <v>2000</v>
      </c>
      <c r="K237" s="666">
        <v>611</v>
      </c>
    </row>
    <row r="238" spans="1:11" ht="14.4" customHeight="1" x14ac:dyDescent="0.3">
      <c r="A238" s="661" t="s">
        <v>521</v>
      </c>
      <c r="B238" s="662" t="s">
        <v>2285</v>
      </c>
      <c r="C238" s="663" t="s">
        <v>531</v>
      </c>
      <c r="D238" s="664" t="s">
        <v>2287</v>
      </c>
      <c r="E238" s="663" t="s">
        <v>4633</v>
      </c>
      <c r="F238" s="664" t="s">
        <v>4634</v>
      </c>
      <c r="G238" s="663" t="s">
        <v>3823</v>
      </c>
      <c r="H238" s="663" t="s">
        <v>3824</v>
      </c>
      <c r="I238" s="665">
        <v>0.30399999999999999</v>
      </c>
      <c r="J238" s="665">
        <v>2400</v>
      </c>
      <c r="K238" s="666">
        <v>729</v>
      </c>
    </row>
    <row r="239" spans="1:11" ht="14.4" customHeight="1" x14ac:dyDescent="0.3">
      <c r="A239" s="661" t="s">
        <v>521</v>
      </c>
      <c r="B239" s="662" t="s">
        <v>2285</v>
      </c>
      <c r="C239" s="663" t="s">
        <v>531</v>
      </c>
      <c r="D239" s="664" t="s">
        <v>2287</v>
      </c>
      <c r="E239" s="663" t="s">
        <v>4633</v>
      </c>
      <c r="F239" s="664" t="s">
        <v>4634</v>
      </c>
      <c r="G239" s="663" t="s">
        <v>4232</v>
      </c>
      <c r="H239" s="663" t="s">
        <v>4233</v>
      </c>
      <c r="I239" s="665">
        <v>0.48</v>
      </c>
      <c r="J239" s="665">
        <v>100</v>
      </c>
      <c r="K239" s="666">
        <v>48</v>
      </c>
    </row>
    <row r="240" spans="1:11" ht="14.4" customHeight="1" x14ac:dyDescent="0.3">
      <c r="A240" s="661" t="s">
        <v>521</v>
      </c>
      <c r="B240" s="662" t="s">
        <v>2285</v>
      </c>
      <c r="C240" s="663" t="s">
        <v>531</v>
      </c>
      <c r="D240" s="664" t="s">
        <v>2287</v>
      </c>
      <c r="E240" s="663" t="s">
        <v>4633</v>
      </c>
      <c r="F240" s="664" t="s">
        <v>4634</v>
      </c>
      <c r="G240" s="663" t="s">
        <v>4234</v>
      </c>
      <c r="H240" s="663" t="s">
        <v>4235</v>
      </c>
      <c r="I240" s="665">
        <v>9.08</v>
      </c>
      <c r="J240" s="665">
        <v>20</v>
      </c>
      <c r="K240" s="666">
        <v>181.6</v>
      </c>
    </row>
    <row r="241" spans="1:11" ht="14.4" customHeight="1" x14ac:dyDescent="0.3">
      <c r="A241" s="661" t="s">
        <v>521</v>
      </c>
      <c r="B241" s="662" t="s">
        <v>2285</v>
      </c>
      <c r="C241" s="663" t="s">
        <v>531</v>
      </c>
      <c r="D241" s="664" t="s">
        <v>2287</v>
      </c>
      <c r="E241" s="663" t="s">
        <v>4633</v>
      </c>
      <c r="F241" s="664" t="s">
        <v>4634</v>
      </c>
      <c r="G241" s="663" t="s">
        <v>4236</v>
      </c>
      <c r="H241" s="663" t="s">
        <v>4237</v>
      </c>
      <c r="I241" s="665">
        <v>10.99</v>
      </c>
      <c r="J241" s="665">
        <v>20</v>
      </c>
      <c r="K241" s="666">
        <v>219.74</v>
      </c>
    </row>
    <row r="242" spans="1:11" ht="14.4" customHeight="1" x14ac:dyDescent="0.3">
      <c r="A242" s="661" t="s">
        <v>521</v>
      </c>
      <c r="B242" s="662" t="s">
        <v>2285</v>
      </c>
      <c r="C242" s="663" t="s">
        <v>531</v>
      </c>
      <c r="D242" s="664" t="s">
        <v>2287</v>
      </c>
      <c r="E242" s="663" t="s">
        <v>4633</v>
      </c>
      <c r="F242" s="664" t="s">
        <v>4634</v>
      </c>
      <c r="G242" s="663" t="s">
        <v>3825</v>
      </c>
      <c r="H242" s="663" t="s">
        <v>3826</v>
      </c>
      <c r="I242" s="665">
        <v>0.48</v>
      </c>
      <c r="J242" s="665">
        <v>21600</v>
      </c>
      <c r="K242" s="666">
        <v>10368</v>
      </c>
    </row>
    <row r="243" spans="1:11" ht="14.4" customHeight="1" x14ac:dyDescent="0.3">
      <c r="A243" s="661" t="s">
        <v>521</v>
      </c>
      <c r="B243" s="662" t="s">
        <v>2285</v>
      </c>
      <c r="C243" s="663" t="s">
        <v>531</v>
      </c>
      <c r="D243" s="664" t="s">
        <v>2287</v>
      </c>
      <c r="E243" s="663" t="s">
        <v>4635</v>
      </c>
      <c r="F243" s="664" t="s">
        <v>4636</v>
      </c>
      <c r="G243" s="663" t="s">
        <v>3841</v>
      </c>
      <c r="H243" s="663" t="s">
        <v>3842</v>
      </c>
      <c r="I243" s="665">
        <v>0.71</v>
      </c>
      <c r="J243" s="665">
        <v>76000</v>
      </c>
      <c r="K243" s="666">
        <v>53960</v>
      </c>
    </row>
    <row r="244" spans="1:11" ht="14.4" customHeight="1" x14ac:dyDescent="0.3">
      <c r="A244" s="661" t="s">
        <v>521</v>
      </c>
      <c r="B244" s="662" t="s">
        <v>2285</v>
      </c>
      <c r="C244" s="663" t="s">
        <v>531</v>
      </c>
      <c r="D244" s="664" t="s">
        <v>2287</v>
      </c>
      <c r="E244" s="663" t="s">
        <v>4635</v>
      </c>
      <c r="F244" s="664" t="s">
        <v>4636</v>
      </c>
      <c r="G244" s="663" t="s">
        <v>4238</v>
      </c>
      <c r="H244" s="663" t="s">
        <v>4239</v>
      </c>
      <c r="I244" s="665">
        <v>0.71</v>
      </c>
      <c r="J244" s="665">
        <v>32000</v>
      </c>
      <c r="K244" s="666">
        <v>22718.880000000001</v>
      </c>
    </row>
    <row r="245" spans="1:11" ht="14.4" customHeight="1" x14ac:dyDescent="0.3">
      <c r="A245" s="661" t="s">
        <v>521</v>
      </c>
      <c r="B245" s="662" t="s">
        <v>2285</v>
      </c>
      <c r="C245" s="663" t="s">
        <v>531</v>
      </c>
      <c r="D245" s="664" t="s">
        <v>2287</v>
      </c>
      <c r="E245" s="663" t="s">
        <v>4635</v>
      </c>
      <c r="F245" s="664" t="s">
        <v>4636</v>
      </c>
      <c r="G245" s="663" t="s">
        <v>3843</v>
      </c>
      <c r="H245" s="663" t="s">
        <v>3844</v>
      </c>
      <c r="I245" s="665">
        <v>0.71</v>
      </c>
      <c r="J245" s="665">
        <v>51000</v>
      </c>
      <c r="K245" s="666">
        <v>36210</v>
      </c>
    </row>
    <row r="246" spans="1:11" ht="14.4" customHeight="1" x14ac:dyDescent="0.3">
      <c r="A246" s="661" t="s">
        <v>521</v>
      </c>
      <c r="B246" s="662" t="s">
        <v>2285</v>
      </c>
      <c r="C246" s="663" t="s">
        <v>531</v>
      </c>
      <c r="D246" s="664" t="s">
        <v>2287</v>
      </c>
      <c r="E246" s="663" t="s">
        <v>4635</v>
      </c>
      <c r="F246" s="664" t="s">
        <v>4636</v>
      </c>
      <c r="G246" s="663" t="s">
        <v>4240</v>
      </c>
      <c r="H246" s="663" t="s">
        <v>4241</v>
      </c>
      <c r="I246" s="665">
        <v>12.583333333333334</v>
      </c>
      <c r="J246" s="665">
        <v>250</v>
      </c>
      <c r="K246" s="666">
        <v>3146</v>
      </c>
    </row>
    <row r="247" spans="1:11" ht="14.4" customHeight="1" x14ac:dyDescent="0.3">
      <c r="A247" s="661" t="s">
        <v>521</v>
      </c>
      <c r="B247" s="662" t="s">
        <v>2285</v>
      </c>
      <c r="C247" s="663" t="s">
        <v>531</v>
      </c>
      <c r="D247" s="664" t="s">
        <v>2287</v>
      </c>
      <c r="E247" s="663" t="s">
        <v>4635</v>
      </c>
      <c r="F247" s="664" t="s">
        <v>4636</v>
      </c>
      <c r="G247" s="663" t="s">
        <v>4242</v>
      </c>
      <c r="H247" s="663" t="s">
        <v>4243</v>
      </c>
      <c r="I247" s="665">
        <v>12.58</v>
      </c>
      <c r="J247" s="665">
        <v>170</v>
      </c>
      <c r="K247" s="666">
        <v>2138.6</v>
      </c>
    </row>
    <row r="248" spans="1:11" ht="14.4" customHeight="1" x14ac:dyDescent="0.3">
      <c r="A248" s="661" t="s">
        <v>521</v>
      </c>
      <c r="B248" s="662" t="s">
        <v>2285</v>
      </c>
      <c r="C248" s="663" t="s">
        <v>531</v>
      </c>
      <c r="D248" s="664" t="s">
        <v>2287</v>
      </c>
      <c r="E248" s="663" t="s">
        <v>4635</v>
      </c>
      <c r="F248" s="664" t="s">
        <v>4636</v>
      </c>
      <c r="G248" s="663" t="s">
        <v>4244</v>
      </c>
      <c r="H248" s="663" t="s">
        <v>4245</v>
      </c>
      <c r="I248" s="665">
        <v>12.583333333333334</v>
      </c>
      <c r="J248" s="665">
        <v>170</v>
      </c>
      <c r="K248" s="666">
        <v>2139.4</v>
      </c>
    </row>
    <row r="249" spans="1:11" ht="14.4" customHeight="1" x14ac:dyDescent="0.3">
      <c r="A249" s="661" t="s">
        <v>521</v>
      </c>
      <c r="B249" s="662" t="s">
        <v>2285</v>
      </c>
      <c r="C249" s="663" t="s">
        <v>531</v>
      </c>
      <c r="D249" s="664" t="s">
        <v>2287</v>
      </c>
      <c r="E249" s="663" t="s">
        <v>4635</v>
      </c>
      <c r="F249" s="664" t="s">
        <v>4636</v>
      </c>
      <c r="G249" s="663" t="s">
        <v>4246</v>
      </c>
      <c r="H249" s="663" t="s">
        <v>4247</v>
      </c>
      <c r="I249" s="665">
        <v>12.58</v>
      </c>
      <c r="J249" s="665">
        <v>150</v>
      </c>
      <c r="K249" s="666">
        <v>1887</v>
      </c>
    </row>
    <row r="250" spans="1:11" ht="14.4" customHeight="1" x14ac:dyDescent="0.3">
      <c r="A250" s="661" t="s">
        <v>521</v>
      </c>
      <c r="B250" s="662" t="s">
        <v>2285</v>
      </c>
      <c r="C250" s="663" t="s">
        <v>531</v>
      </c>
      <c r="D250" s="664" t="s">
        <v>2287</v>
      </c>
      <c r="E250" s="663" t="s">
        <v>4645</v>
      </c>
      <c r="F250" s="664" t="s">
        <v>4646</v>
      </c>
      <c r="G250" s="663" t="s">
        <v>4248</v>
      </c>
      <c r="H250" s="663" t="s">
        <v>4249</v>
      </c>
      <c r="I250" s="665">
        <v>139.44000000000003</v>
      </c>
      <c r="J250" s="665">
        <v>112</v>
      </c>
      <c r="K250" s="666">
        <v>15617.23</v>
      </c>
    </row>
    <row r="251" spans="1:11" ht="14.4" customHeight="1" x14ac:dyDescent="0.3">
      <c r="A251" s="661" t="s">
        <v>521</v>
      </c>
      <c r="B251" s="662" t="s">
        <v>2285</v>
      </c>
      <c r="C251" s="663" t="s">
        <v>531</v>
      </c>
      <c r="D251" s="664" t="s">
        <v>2287</v>
      </c>
      <c r="E251" s="663" t="s">
        <v>4645</v>
      </c>
      <c r="F251" s="664" t="s">
        <v>4646</v>
      </c>
      <c r="G251" s="663" t="s">
        <v>4250</v>
      </c>
      <c r="H251" s="663" t="s">
        <v>4251</v>
      </c>
      <c r="I251" s="665">
        <v>139.44000000000003</v>
      </c>
      <c r="J251" s="665">
        <v>112</v>
      </c>
      <c r="K251" s="666">
        <v>15617.16</v>
      </c>
    </row>
    <row r="252" spans="1:11" ht="14.4" customHeight="1" x14ac:dyDescent="0.3">
      <c r="A252" s="661" t="s">
        <v>521</v>
      </c>
      <c r="B252" s="662" t="s">
        <v>2285</v>
      </c>
      <c r="C252" s="663" t="s">
        <v>531</v>
      </c>
      <c r="D252" s="664" t="s">
        <v>2287</v>
      </c>
      <c r="E252" s="663" t="s">
        <v>4645</v>
      </c>
      <c r="F252" s="664" t="s">
        <v>4646</v>
      </c>
      <c r="G252" s="663" t="s">
        <v>4252</v>
      </c>
      <c r="H252" s="663" t="s">
        <v>4253</v>
      </c>
      <c r="I252" s="665">
        <v>121</v>
      </c>
      <c r="J252" s="665">
        <v>2</v>
      </c>
      <c r="K252" s="666">
        <v>242</v>
      </c>
    </row>
    <row r="253" spans="1:11" ht="14.4" customHeight="1" x14ac:dyDescent="0.3">
      <c r="A253" s="661" t="s">
        <v>521</v>
      </c>
      <c r="B253" s="662" t="s">
        <v>2285</v>
      </c>
      <c r="C253" s="663" t="s">
        <v>531</v>
      </c>
      <c r="D253" s="664" t="s">
        <v>2287</v>
      </c>
      <c r="E253" s="663" t="s">
        <v>4645</v>
      </c>
      <c r="F253" s="664" t="s">
        <v>4646</v>
      </c>
      <c r="G253" s="663" t="s">
        <v>4254</v>
      </c>
      <c r="H253" s="663" t="s">
        <v>4255</v>
      </c>
      <c r="I253" s="665">
        <v>11.657142857142857</v>
      </c>
      <c r="J253" s="665">
        <v>190</v>
      </c>
      <c r="K253" s="666">
        <v>2214.71</v>
      </c>
    </row>
    <row r="254" spans="1:11" ht="14.4" customHeight="1" x14ac:dyDescent="0.3">
      <c r="A254" s="661" t="s">
        <v>521</v>
      </c>
      <c r="B254" s="662" t="s">
        <v>2285</v>
      </c>
      <c r="C254" s="663" t="s">
        <v>531</v>
      </c>
      <c r="D254" s="664" t="s">
        <v>2287</v>
      </c>
      <c r="E254" s="663" t="s">
        <v>4645</v>
      </c>
      <c r="F254" s="664" t="s">
        <v>4646</v>
      </c>
      <c r="G254" s="663" t="s">
        <v>4256</v>
      </c>
      <c r="H254" s="663" t="s">
        <v>4257</v>
      </c>
      <c r="I254" s="665">
        <v>142.78</v>
      </c>
      <c r="J254" s="665">
        <v>12</v>
      </c>
      <c r="K254" s="666">
        <v>1713.36</v>
      </c>
    </row>
    <row r="255" spans="1:11" ht="14.4" customHeight="1" x14ac:dyDescent="0.3">
      <c r="A255" s="661" t="s">
        <v>521</v>
      </c>
      <c r="B255" s="662" t="s">
        <v>2285</v>
      </c>
      <c r="C255" s="663" t="s">
        <v>531</v>
      </c>
      <c r="D255" s="664" t="s">
        <v>2287</v>
      </c>
      <c r="E255" s="663" t="s">
        <v>4645</v>
      </c>
      <c r="F255" s="664" t="s">
        <v>4646</v>
      </c>
      <c r="G255" s="663" t="s">
        <v>4258</v>
      </c>
      <c r="H255" s="663" t="s">
        <v>4259</v>
      </c>
      <c r="I255" s="665">
        <v>5445</v>
      </c>
      <c r="J255" s="665">
        <v>0.5</v>
      </c>
      <c r="K255" s="666">
        <v>2722.5</v>
      </c>
    </row>
    <row r="256" spans="1:11" ht="14.4" customHeight="1" x14ac:dyDescent="0.3">
      <c r="A256" s="661" t="s">
        <v>521</v>
      </c>
      <c r="B256" s="662" t="s">
        <v>2285</v>
      </c>
      <c r="C256" s="663" t="s">
        <v>531</v>
      </c>
      <c r="D256" s="664" t="s">
        <v>2287</v>
      </c>
      <c r="E256" s="663" t="s">
        <v>4645</v>
      </c>
      <c r="F256" s="664" t="s">
        <v>4646</v>
      </c>
      <c r="G256" s="663" t="s">
        <v>4260</v>
      </c>
      <c r="H256" s="663" t="s">
        <v>4261</v>
      </c>
      <c r="I256" s="665">
        <v>3035.31</v>
      </c>
      <c r="J256" s="665">
        <v>5</v>
      </c>
      <c r="K256" s="666">
        <v>15176.55</v>
      </c>
    </row>
    <row r="257" spans="1:11" ht="14.4" customHeight="1" x14ac:dyDescent="0.3">
      <c r="A257" s="661" t="s">
        <v>521</v>
      </c>
      <c r="B257" s="662" t="s">
        <v>2285</v>
      </c>
      <c r="C257" s="663" t="s">
        <v>531</v>
      </c>
      <c r="D257" s="664" t="s">
        <v>2287</v>
      </c>
      <c r="E257" s="663" t="s">
        <v>4645</v>
      </c>
      <c r="F257" s="664" t="s">
        <v>4646</v>
      </c>
      <c r="G257" s="663" t="s">
        <v>4262</v>
      </c>
      <c r="H257" s="663" t="s">
        <v>4263</v>
      </c>
      <c r="I257" s="665">
        <v>2722.5</v>
      </c>
      <c r="J257" s="665">
        <v>24</v>
      </c>
      <c r="K257" s="666">
        <v>65339.990000000005</v>
      </c>
    </row>
    <row r="258" spans="1:11" ht="14.4" customHeight="1" x14ac:dyDescent="0.3">
      <c r="A258" s="661" t="s">
        <v>521</v>
      </c>
      <c r="B258" s="662" t="s">
        <v>2285</v>
      </c>
      <c r="C258" s="663" t="s">
        <v>531</v>
      </c>
      <c r="D258" s="664" t="s">
        <v>2287</v>
      </c>
      <c r="E258" s="663" t="s">
        <v>4645</v>
      </c>
      <c r="F258" s="664" t="s">
        <v>4646</v>
      </c>
      <c r="G258" s="663" t="s">
        <v>4264</v>
      </c>
      <c r="H258" s="663" t="s">
        <v>4265</v>
      </c>
      <c r="I258" s="665">
        <v>5445</v>
      </c>
      <c r="J258" s="665">
        <v>0.5</v>
      </c>
      <c r="K258" s="666">
        <v>2722.5</v>
      </c>
    </row>
    <row r="259" spans="1:11" ht="14.4" customHeight="1" x14ac:dyDescent="0.3">
      <c r="A259" s="661" t="s">
        <v>521</v>
      </c>
      <c r="B259" s="662" t="s">
        <v>2285</v>
      </c>
      <c r="C259" s="663" t="s">
        <v>531</v>
      </c>
      <c r="D259" s="664" t="s">
        <v>2287</v>
      </c>
      <c r="E259" s="663" t="s">
        <v>4645</v>
      </c>
      <c r="F259" s="664" t="s">
        <v>4646</v>
      </c>
      <c r="G259" s="663" t="s">
        <v>4266</v>
      </c>
      <c r="H259" s="663" t="s">
        <v>4267</v>
      </c>
      <c r="I259" s="665">
        <v>5445</v>
      </c>
      <c r="J259" s="665">
        <v>0.5</v>
      </c>
      <c r="K259" s="666">
        <v>2722.5</v>
      </c>
    </row>
    <row r="260" spans="1:11" ht="14.4" customHeight="1" x14ac:dyDescent="0.3">
      <c r="A260" s="661" t="s">
        <v>521</v>
      </c>
      <c r="B260" s="662" t="s">
        <v>2285</v>
      </c>
      <c r="C260" s="663" t="s">
        <v>531</v>
      </c>
      <c r="D260" s="664" t="s">
        <v>2287</v>
      </c>
      <c r="E260" s="663" t="s">
        <v>4645</v>
      </c>
      <c r="F260" s="664" t="s">
        <v>4646</v>
      </c>
      <c r="G260" s="663" t="s">
        <v>4268</v>
      </c>
      <c r="H260" s="663" t="s">
        <v>4269</v>
      </c>
      <c r="I260" s="665">
        <v>3130.75</v>
      </c>
      <c r="J260" s="665">
        <v>1</v>
      </c>
      <c r="K260" s="666">
        <v>3130.75</v>
      </c>
    </row>
    <row r="261" spans="1:11" ht="14.4" customHeight="1" x14ac:dyDescent="0.3">
      <c r="A261" s="661" t="s">
        <v>521</v>
      </c>
      <c r="B261" s="662" t="s">
        <v>2285</v>
      </c>
      <c r="C261" s="663" t="s">
        <v>531</v>
      </c>
      <c r="D261" s="664" t="s">
        <v>2287</v>
      </c>
      <c r="E261" s="663" t="s">
        <v>4645</v>
      </c>
      <c r="F261" s="664" t="s">
        <v>4646</v>
      </c>
      <c r="G261" s="663" t="s">
        <v>4270</v>
      </c>
      <c r="H261" s="663" t="s">
        <v>4271</v>
      </c>
      <c r="I261" s="665">
        <v>3035.31</v>
      </c>
      <c r="J261" s="665">
        <v>1</v>
      </c>
      <c r="K261" s="666">
        <v>3035.31</v>
      </c>
    </row>
    <row r="262" spans="1:11" ht="14.4" customHeight="1" x14ac:dyDescent="0.3">
      <c r="A262" s="661" t="s">
        <v>521</v>
      </c>
      <c r="B262" s="662" t="s">
        <v>2285</v>
      </c>
      <c r="C262" s="663" t="s">
        <v>531</v>
      </c>
      <c r="D262" s="664" t="s">
        <v>2287</v>
      </c>
      <c r="E262" s="663" t="s">
        <v>4645</v>
      </c>
      <c r="F262" s="664" t="s">
        <v>4646</v>
      </c>
      <c r="G262" s="663" t="s">
        <v>4272</v>
      </c>
      <c r="H262" s="663" t="s">
        <v>4273</v>
      </c>
      <c r="I262" s="665">
        <v>213.35</v>
      </c>
      <c r="J262" s="665">
        <v>16</v>
      </c>
      <c r="K262" s="666">
        <v>3413.5499999999997</v>
      </c>
    </row>
    <row r="263" spans="1:11" ht="14.4" customHeight="1" x14ac:dyDescent="0.3">
      <c r="A263" s="661" t="s">
        <v>521</v>
      </c>
      <c r="B263" s="662" t="s">
        <v>2285</v>
      </c>
      <c r="C263" s="663" t="s">
        <v>531</v>
      </c>
      <c r="D263" s="664" t="s">
        <v>2287</v>
      </c>
      <c r="E263" s="663" t="s">
        <v>4645</v>
      </c>
      <c r="F263" s="664" t="s">
        <v>4646</v>
      </c>
      <c r="G263" s="663" t="s">
        <v>4274</v>
      </c>
      <c r="H263" s="663" t="s">
        <v>4275</v>
      </c>
      <c r="I263" s="665">
        <v>9228.19</v>
      </c>
      <c r="J263" s="665">
        <v>1</v>
      </c>
      <c r="K263" s="666">
        <v>9228.19</v>
      </c>
    </row>
    <row r="264" spans="1:11" ht="14.4" customHeight="1" x14ac:dyDescent="0.3">
      <c r="A264" s="661" t="s">
        <v>521</v>
      </c>
      <c r="B264" s="662" t="s">
        <v>2285</v>
      </c>
      <c r="C264" s="663" t="s">
        <v>531</v>
      </c>
      <c r="D264" s="664" t="s">
        <v>2287</v>
      </c>
      <c r="E264" s="663" t="s">
        <v>4645</v>
      </c>
      <c r="F264" s="664" t="s">
        <v>4646</v>
      </c>
      <c r="G264" s="663" t="s">
        <v>4276</v>
      </c>
      <c r="H264" s="663" t="s">
        <v>4277</v>
      </c>
      <c r="I264" s="665">
        <v>2624.54</v>
      </c>
      <c r="J264" s="665">
        <v>1</v>
      </c>
      <c r="K264" s="666">
        <v>2624.54</v>
      </c>
    </row>
    <row r="265" spans="1:11" ht="14.4" customHeight="1" x14ac:dyDescent="0.3">
      <c r="A265" s="661" t="s">
        <v>521</v>
      </c>
      <c r="B265" s="662" t="s">
        <v>2285</v>
      </c>
      <c r="C265" s="663" t="s">
        <v>531</v>
      </c>
      <c r="D265" s="664" t="s">
        <v>2287</v>
      </c>
      <c r="E265" s="663" t="s">
        <v>4647</v>
      </c>
      <c r="F265" s="664" t="s">
        <v>4648</v>
      </c>
      <c r="G265" s="663" t="s">
        <v>4278</v>
      </c>
      <c r="H265" s="663" t="s">
        <v>4279</v>
      </c>
      <c r="I265" s="665">
        <v>16033</v>
      </c>
      <c r="J265" s="665">
        <v>2</v>
      </c>
      <c r="K265" s="666">
        <v>32066</v>
      </c>
    </row>
    <row r="266" spans="1:11" ht="14.4" customHeight="1" x14ac:dyDescent="0.3">
      <c r="A266" s="661" t="s">
        <v>521</v>
      </c>
      <c r="B266" s="662" t="s">
        <v>2285</v>
      </c>
      <c r="C266" s="663" t="s">
        <v>531</v>
      </c>
      <c r="D266" s="664" t="s">
        <v>2287</v>
      </c>
      <c r="E266" s="663" t="s">
        <v>4649</v>
      </c>
      <c r="F266" s="664" t="s">
        <v>4650</v>
      </c>
      <c r="G266" s="663" t="s">
        <v>4280</v>
      </c>
      <c r="H266" s="663" t="s">
        <v>4281</v>
      </c>
      <c r="I266" s="665">
        <v>23.47666666666667</v>
      </c>
      <c r="J266" s="665">
        <v>180</v>
      </c>
      <c r="K266" s="666">
        <v>4225.8</v>
      </c>
    </row>
    <row r="267" spans="1:11" ht="14.4" customHeight="1" x14ac:dyDescent="0.3">
      <c r="A267" s="661" t="s">
        <v>521</v>
      </c>
      <c r="B267" s="662" t="s">
        <v>2285</v>
      </c>
      <c r="C267" s="663" t="s">
        <v>531</v>
      </c>
      <c r="D267" s="664" t="s">
        <v>2287</v>
      </c>
      <c r="E267" s="663" t="s">
        <v>4649</v>
      </c>
      <c r="F267" s="664" t="s">
        <v>4650</v>
      </c>
      <c r="G267" s="663" t="s">
        <v>4282</v>
      </c>
      <c r="H267" s="663" t="s">
        <v>4283</v>
      </c>
      <c r="I267" s="665">
        <v>511.83000000000004</v>
      </c>
      <c r="J267" s="665">
        <v>350</v>
      </c>
      <c r="K267" s="666">
        <v>179140.5</v>
      </c>
    </row>
    <row r="268" spans="1:11" ht="14.4" customHeight="1" x14ac:dyDescent="0.3">
      <c r="A268" s="661" t="s">
        <v>521</v>
      </c>
      <c r="B268" s="662" t="s">
        <v>2285</v>
      </c>
      <c r="C268" s="663" t="s">
        <v>531</v>
      </c>
      <c r="D268" s="664" t="s">
        <v>2287</v>
      </c>
      <c r="E268" s="663" t="s">
        <v>4649</v>
      </c>
      <c r="F268" s="664" t="s">
        <v>4650</v>
      </c>
      <c r="G268" s="663" t="s">
        <v>4284</v>
      </c>
      <c r="H268" s="663" t="s">
        <v>4285</v>
      </c>
      <c r="I268" s="665">
        <v>220.22</v>
      </c>
      <c r="J268" s="665">
        <v>20</v>
      </c>
      <c r="K268" s="666">
        <v>4404.3999999999996</v>
      </c>
    </row>
    <row r="269" spans="1:11" ht="14.4" customHeight="1" x14ac:dyDescent="0.3">
      <c r="A269" s="661" t="s">
        <v>521</v>
      </c>
      <c r="B269" s="662" t="s">
        <v>2285</v>
      </c>
      <c r="C269" s="663" t="s">
        <v>531</v>
      </c>
      <c r="D269" s="664" t="s">
        <v>2287</v>
      </c>
      <c r="E269" s="663" t="s">
        <v>4649</v>
      </c>
      <c r="F269" s="664" t="s">
        <v>4650</v>
      </c>
      <c r="G269" s="663" t="s">
        <v>4286</v>
      </c>
      <c r="H269" s="663" t="s">
        <v>4287</v>
      </c>
      <c r="I269" s="665">
        <v>66.400000000000006</v>
      </c>
      <c r="J269" s="665">
        <v>50</v>
      </c>
      <c r="K269" s="666">
        <v>3320.24</v>
      </c>
    </row>
    <row r="270" spans="1:11" ht="14.4" customHeight="1" x14ac:dyDescent="0.3">
      <c r="A270" s="661" t="s">
        <v>521</v>
      </c>
      <c r="B270" s="662" t="s">
        <v>2285</v>
      </c>
      <c r="C270" s="663" t="s">
        <v>531</v>
      </c>
      <c r="D270" s="664" t="s">
        <v>2287</v>
      </c>
      <c r="E270" s="663" t="s">
        <v>4649</v>
      </c>
      <c r="F270" s="664" t="s">
        <v>4650</v>
      </c>
      <c r="G270" s="663" t="s">
        <v>4288</v>
      </c>
      <c r="H270" s="663" t="s">
        <v>4289</v>
      </c>
      <c r="I270" s="665">
        <v>32.67</v>
      </c>
      <c r="J270" s="665">
        <v>50</v>
      </c>
      <c r="K270" s="666">
        <v>1633.5</v>
      </c>
    </row>
    <row r="271" spans="1:11" ht="14.4" customHeight="1" x14ac:dyDescent="0.3">
      <c r="A271" s="661" t="s">
        <v>521</v>
      </c>
      <c r="B271" s="662" t="s">
        <v>2285</v>
      </c>
      <c r="C271" s="663" t="s">
        <v>531</v>
      </c>
      <c r="D271" s="664" t="s">
        <v>2287</v>
      </c>
      <c r="E271" s="663" t="s">
        <v>4649</v>
      </c>
      <c r="F271" s="664" t="s">
        <v>4650</v>
      </c>
      <c r="G271" s="663" t="s">
        <v>4290</v>
      </c>
      <c r="H271" s="663" t="s">
        <v>4291</v>
      </c>
      <c r="I271" s="665">
        <v>50.6</v>
      </c>
      <c r="J271" s="665">
        <v>70</v>
      </c>
      <c r="K271" s="666">
        <v>3542.15</v>
      </c>
    </row>
    <row r="272" spans="1:11" ht="14.4" customHeight="1" x14ac:dyDescent="0.3">
      <c r="A272" s="661" t="s">
        <v>521</v>
      </c>
      <c r="B272" s="662" t="s">
        <v>2285</v>
      </c>
      <c r="C272" s="663" t="s">
        <v>531</v>
      </c>
      <c r="D272" s="664" t="s">
        <v>2287</v>
      </c>
      <c r="E272" s="663" t="s">
        <v>4649</v>
      </c>
      <c r="F272" s="664" t="s">
        <v>4650</v>
      </c>
      <c r="G272" s="663" t="s">
        <v>4292</v>
      </c>
      <c r="H272" s="663" t="s">
        <v>4293</v>
      </c>
      <c r="I272" s="665">
        <v>3044.36</v>
      </c>
      <c r="J272" s="665">
        <v>1</v>
      </c>
      <c r="K272" s="666">
        <v>3044.36</v>
      </c>
    </row>
    <row r="273" spans="1:11" ht="14.4" customHeight="1" x14ac:dyDescent="0.3">
      <c r="A273" s="661" t="s">
        <v>521</v>
      </c>
      <c r="B273" s="662" t="s">
        <v>2285</v>
      </c>
      <c r="C273" s="663" t="s">
        <v>534</v>
      </c>
      <c r="D273" s="664" t="s">
        <v>2288</v>
      </c>
      <c r="E273" s="663" t="s">
        <v>4629</v>
      </c>
      <c r="F273" s="664" t="s">
        <v>4630</v>
      </c>
      <c r="G273" s="663" t="s">
        <v>4294</v>
      </c>
      <c r="H273" s="663" t="s">
        <v>4295</v>
      </c>
      <c r="I273" s="665">
        <v>34.700000000000003</v>
      </c>
      <c r="J273" s="665">
        <v>12</v>
      </c>
      <c r="K273" s="666">
        <v>416.4</v>
      </c>
    </row>
    <row r="274" spans="1:11" ht="14.4" customHeight="1" x14ac:dyDescent="0.3">
      <c r="A274" s="661" t="s">
        <v>521</v>
      </c>
      <c r="B274" s="662" t="s">
        <v>2285</v>
      </c>
      <c r="C274" s="663" t="s">
        <v>534</v>
      </c>
      <c r="D274" s="664" t="s">
        <v>2288</v>
      </c>
      <c r="E274" s="663" t="s">
        <v>4629</v>
      </c>
      <c r="F274" s="664" t="s">
        <v>4630</v>
      </c>
      <c r="G274" s="663" t="s">
        <v>4296</v>
      </c>
      <c r="H274" s="663" t="s">
        <v>4297</v>
      </c>
      <c r="I274" s="665">
        <v>14.990000000000004</v>
      </c>
      <c r="J274" s="665">
        <v>139</v>
      </c>
      <c r="K274" s="666">
        <v>2082.9100000000003</v>
      </c>
    </row>
    <row r="275" spans="1:11" ht="14.4" customHeight="1" x14ac:dyDescent="0.3">
      <c r="A275" s="661" t="s">
        <v>521</v>
      </c>
      <c r="B275" s="662" t="s">
        <v>2285</v>
      </c>
      <c r="C275" s="663" t="s">
        <v>534</v>
      </c>
      <c r="D275" s="664" t="s">
        <v>2288</v>
      </c>
      <c r="E275" s="663" t="s">
        <v>4629</v>
      </c>
      <c r="F275" s="664" t="s">
        <v>4630</v>
      </c>
      <c r="G275" s="663" t="s">
        <v>3787</v>
      </c>
      <c r="H275" s="663" t="s">
        <v>3788</v>
      </c>
      <c r="I275" s="665">
        <v>25.555</v>
      </c>
      <c r="J275" s="665">
        <v>48</v>
      </c>
      <c r="K275" s="666">
        <v>1226.52</v>
      </c>
    </row>
    <row r="276" spans="1:11" ht="14.4" customHeight="1" x14ac:dyDescent="0.3">
      <c r="A276" s="661" t="s">
        <v>521</v>
      </c>
      <c r="B276" s="662" t="s">
        <v>2285</v>
      </c>
      <c r="C276" s="663" t="s">
        <v>534</v>
      </c>
      <c r="D276" s="664" t="s">
        <v>2288</v>
      </c>
      <c r="E276" s="663" t="s">
        <v>4629</v>
      </c>
      <c r="F276" s="664" t="s">
        <v>4630</v>
      </c>
      <c r="G276" s="663" t="s">
        <v>3789</v>
      </c>
      <c r="H276" s="663" t="s">
        <v>3790</v>
      </c>
      <c r="I276" s="665">
        <v>1.3799999999999994</v>
      </c>
      <c r="J276" s="665">
        <v>2400</v>
      </c>
      <c r="K276" s="666">
        <v>3312</v>
      </c>
    </row>
    <row r="277" spans="1:11" ht="14.4" customHeight="1" x14ac:dyDescent="0.3">
      <c r="A277" s="661" t="s">
        <v>521</v>
      </c>
      <c r="B277" s="662" t="s">
        <v>2285</v>
      </c>
      <c r="C277" s="663" t="s">
        <v>534</v>
      </c>
      <c r="D277" s="664" t="s">
        <v>2288</v>
      </c>
      <c r="E277" s="663" t="s">
        <v>4629</v>
      </c>
      <c r="F277" s="664" t="s">
        <v>4630</v>
      </c>
      <c r="G277" s="663" t="s">
        <v>3791</v>
      </c>
      <c r="H277" s="663" t="s">
        <v>3792</v>
      </c>
      <c r="I277" s="665">
        <v>41.535999999999994</v>
      </c>
      <c r="J277" s="665">
        <v>644</v>
      </c>
      <c r="K277" s="666">
        <v>26748.23</v>
      </c>
    </row>
    <row r="278" spans="1:11" ht="14.4" customHeight="1" x14ac:dyDescent="0.3">
      <c r="A278" s="661" t="s">
        <v>521</v>
      </c>
      <c r="B278" s="662" t="s">
        <v>2285</v>
      </c>
      <c r="C278" s="663" t="s">
        <v>534</v>
      </c>
      <c r="D278" s="664" t="s">
        <v>2288</v>
      </c>
      <c r="E278" s="663" t="s">
        <v>4629</v>
      </c>
      <c r="F278" s="664" t="s">
        <v>4630</v>
      </c>
      <c r="G278" s="663" t="s">
        <v>3793</v>
      </c>
      <c r="H278" s="663" t="s">
        <v>3794</v>
      </c>
      <c r="I278" s="665">
        <v>39.105000000000004</v>
      </c>
      <c r="J278" s="665">
        <v>50</v>
      </c>
      <c r="K278" s="666">
        <v>1955.2</v>
      </c>
    </row>
    <row r="279" spans="1:11" ht="14.4" customHeight="1" x14ac:dyDescent="0.3">
      <c r="A279" s="661" t="s">
        <v>521</v>
      </c>
      <c r="B279" s="662" t="s">
        <v>2285</v>
      </c>
      <c r="C279" s="663" t="s">
        <v>534</v>
      </c>
      <c r="D279" s="664" t="s">
        <v>2288</v>
      </c>
      <c r="E279" s="663" t="s">
        <v>4629</v>
      </c>
      <c r="F279" s="664" t="s">
        <v>4630</v>
      </c>
      <c r="G279" s="663" t="s">
        <v>3793</v>
      </c>
      <c r="H279" s="663" t="s">
        <v>4298</v>
      </c>
      <c r="I279" s="665">
        <v>39.105000000000004</v>
      </c>
      <c r="J279" s="665">
        <v>60</v>
      </c>
      <c r="K279" s="666">
        <v>2346.23</v>
      </c>
    </row>
    <row r="280" spans="1:11" ht="14.4" customHeight="1" x14ac:dyDescent="0.3">
      <c r="A280" s="661" t="s">
        <v>521</v>
      </c>
      <c r="B280" s="662" t="s">
        <v>2285</v>
      </c>
      <c r="C280" s="663" t="s">
        <v>534</v>
      </c>
      <c r="D280" s="664" t="s">
        <v>2288</v>
      </c>
      <c r="E280" s="663" t="s">
        <v>4629</v>
      </c>
      <c r="F280" s="664" t="s">
        <v>4630</v>
      </c>
      <c r="G280" s="663" t="s">
        <v>3795</v>
      </c>
      <c r="H280" s="663" t="s">
        <v>3796</v>
      </c>
      <c r="I280" s="665">
        <v>0.66666666666666663</v>
      </c>
      <c r="J280" s="665">
        <v>4420</v>
      </c>
      <c r="K280" s="666">
        <v>2949.9</v>
      </c>
    </row>
    <row r="281" spans="1:11" ht="14.4" customHeight="1" x14ac:dyDescent="0.3">
      <c r="A281" s="661" t="s">
        <v>521</v>
      </c>
      <c r="B281" s="662" t="s">
        <v>2285</v>
      </c>
      <c r="C281" s="663" t="s">
        <v>534</v>
      </c>
      <c r="D281" s="664" t="s">
        <v>2288</v>
      </c>
      <c r="E281" s="663" t="s">
        <v>4629</v>
      </c>
      <c r="F281" s="664" t="s">
        <v>4630</v>
      </c>
      <c r="G281" s="663" t="s">
        <v>4299</v>
      </c>
      <c r="H281" s="663" t="s">
        <v>4300</v>
      </c>
      <c r="I281" s="665">
        <v>4</v>
      </c>
      <c r="J281" s="665">
        <v>1000</v>
      </c>
      <c r="K281" s="666">
        <v>4002</v>
      </c>
    </row>
    <row r="282" spans="1:11" ht="14.4" customHeight="1" x14ac:dyDescent="0.3">
      <c r="A282" s="661" t="s">
        <v>521</v>
      </c>
      <c r="B282" s="662" t="s">
        <v>2285</v>
      </c>
      <c r="C282" s="663" t="s">
        <v>534</v>
      </c>
      <c r="D282" s="664" t="s">
        <v>2288</v>
      </c>
      <c r="E282" s="663" t="s">
        <v>4629</v>
      </c>
      <c r="F282" s="664" t="s">
        <v>4630</v>
      </c>
      <c r="G282" s="663" t="s">
        <v>4301</v>
      </c>
      <c r="H282" s="663" t="s">
        <v>4302</v>
      </c>
      <c r="I282" s="665">
        <v>23.917272727272731</v>
      </c>
      <c r="J282" s="665">
        <v>92</v>
      </c>
      <c r="K282" s="666">
        <v>2200.4399999999996</v>
      </c>
    </row>
    <row r="283" spans="1:11" ht="14.4" customHeight="1" x14ac:dyDescent="0.3">
      <c r="A283" s="661" t="s">
        <v>521</v>
      </c>
      <c r="B283" s="662" t="s">
        <v>2285</v>
      </c>
      <c r="C283" s="663" t="s">
        <v>534</v>
      </c>
      <c r="D283" s="664" t="s">
        <v>2288</v>
      </c>
      <c r="E283" s="663" t="s">
        <v>4629</v>
      </c>
      <c r="F283" s="664" t="s">
        <v>4630</v>
      </c>
      <c r="G283" s="663" t="s">
        <v>3797</v>
      </c>
      <c r="H283" s="663" t="s">
        <v>3798</v>
      </c>
      <c r="I283" s="665">
        <v>26.168750000000003</v>
      </c>
      <c r="J283" s="665">
        <v>15</v>
      </c>
      <c r="K283" s="666">
        <v>392.54000000000008</v>
      </c>
    </row>
    <row r="284" spans="1:11" ht="14.4" customHeight="1" x14ac:dyDescent="0.3">
      <c r="A284" s="661" t="s">
        <v>521</v>
      </c>
      <c r="B284" s="662" t="s">
        <v>2285</v>
      </c>
      <c r="C284" s="663" t="s">
        <v>534</v>
      </c>
      <c r="D284" s="664" t="s">
        <v>2288</v>
      </c>
      <c r="E284" s="663" t="s">
        <v>4629</v>
      </c>
      <c r="F284" s="664" t="s">
        <v>4630</v>
      </c>
      <c r="G284" s="663" t="s">
        <v>3896</v>
      </c>
      <c r="H284" s="663" t="s">
        <v>3897</v>
      </c>
      <c r="I284" s="665">
        <v>0.79</v>
      </c>
      <c r="J284" s="665">
        <v>1275</v>
      </c>
      <c r="K284" s="666">
        <v>1007.25</v>
      </c>
    </row>
    <row r="285" spans="1:11" ht="14.4" customHeight="1" x14ac:dyDescent="0.3">
      <c r="A285" s="661" t="s">
        <v>521</v>
      </c>
      <c r="B285" s="662" t="s">
        <v>2285</v>
      </c>
      <c r="C285" s="663" t="s">
        <v>534</v>
      </c>
      <c r="D285" s="664" t="s">
        <v>2288</v>
      </c>
      <c r="E285" s="663" t="s">
        <v>4629</v>
      </c>
      <c r="F285" s="664" t="s">
        <v>4630</v>
      </c>
      <c r="G285" s="663" t="s">
        <v>4303</v>
      </c>
      <c r="H285" s="663" t="s">
        <v>4304</v>
      </c>
      <c r="I285" s="665">
        <v>0.59</v>
      </c>
      <c r="J285" s="665">
        <v>1500</v>
      </c>
      <c r="K285" s="666">
        <v>885</v>
      </c>
    </row>
    <row r="286" spans="1:11" ht="14.4" customHeight="1" x14ac:dyDescent="0.3">
      <c r="A286" s="661" t="s">
        <v>521</v>
      </c>
      <c r="B286" s="662" t="s">
        <v>2285</v>
      </c>
      <c r="C286" s="663" t="s">
        <v>534</v>
      </c>
      <c r="D286" s="664" t="s">
        <v>2288</v>
      </c>
      <c r="E286" s="663" t="s">
        <v>4629</v>
      </c>
      <c r="F286" s="664" t="s">
        <v>4630</v>
      </c>
      <c r="G286" s="663" t="s">
        <v>3799</v>
      </c>
      <c r="H286" s="663" t="s">
        <v>3800</v>
      </c>
      <c r="I286" s="665">
        <v>13.15</v>
      </c>
      <c r="J286" s="665">
        <v>24</v>
      </c>
      <c r="K286" s="666">
        <v>315.7</v>
      </c>
    </row>
    <row r="287" spans="1:11" ht="14.4" customHeight="1" x14ac:dyDescent="0.3">
      <c r="A287" s="661" t="s">
        <v>521</v>
      </c>
      <c r="B287" s="662" t="s">
        <v>2285</v>
      </c>
      <c r="C287" s="663" t="s">
        <v>534</v>
      </c>
      <c r="D287" s="664" t="s">
        <v>2288</v>
      </c>
      <c r="E287" s="663" t="s">
        <v>4629</v>
      </c>
      <c r="F287" s="664" t="s">
        <v>4630</v>
      </c>
      <c r="G287" s="663" t="s">
        <v>3801</v>
      </c>
      <c r="H287" s="663" t="s">
        <v>3802</v>
      </c>
      <c r="I287" s="665">
        <v>26.37</v>
      </c>
      <c r="J287" s="665">
        <v>24</v>
      </c>
      <c r="K287" s="666">
        <v>632.87</v>
      </c>
    </row>
    <row r="288" spans="1:11" ht="14.4" customHeight="1" x14ac:dyDescent="0.3">
      <c r="A288" s="661" t="s">
        <v>521</v>
      </c>
      <c r="B288" s="662" t="s">
        <v>2285</v>
      </c>
      <c r="C288" s="663" t="s">
        <v>534</v>
      </c>
      <c r="D288" s="664" t="s">
        <v>2288</v>
      </c>
      <c r="E288" s="663" t="s">
        <v>4629</v>
      </c>
      <c r="F288" s="664" t="s">
        <v>4630</v>
      </c>
      <c r="G288" s="663" t="s">
        <v>4305</v>
      </c>
      <c r="H288" s="663" t="s">
        <v>4306</v>
      </c>
      <c r="I288" s="665">
        <v>9.7200000000000006</v>
      </c>
      <c r="J288" s="665">
        <v>24</v>
      </c>
      <c r="K288" s="666">
        <v>233.28</v>
      </c>
    </row>
    <row r="289" spans="1:11" ht="14.4" customHeight="1" x14ac:dyDescent="0.3">
      <c r="A289" s="661" t="s">
        <v>521</v>
      </c>
      <c r="B289" s="662" t="s">
        <v>2285</v>
      </c>
      <c r="C289" s="663" t="s">
        <v>534</v>
      </c>
      <c r="D289" s="664" t="s">
        <v>2288</v>
      </c>
      <c r="E289" s="663" t="s">
        <v>4629</v>
      </c>
      <c r="F289" s="664" t="s">
        <v>4630</v>
      </c>
      <c r="G289" s="663" t="s">
        <v>3900</v>
      </c>
      <c r="H289" s="663" t="s">
        <v>3901</v>
      </c>
      <c r="I289" s="665">
        <v>7.51</v>
      </c>
      <c r="J289" s="665">
        <v>87</v>
      </c>
      <c r="K289" s="666">
        <v>653.37</v>
      </c>
    </row>
    <row r="290" spans="1:11" ht="14.4" customHeight="1" x14ac:dyDescent="0.3">
      <c r="A290" s="661" t="s">
        <v>521</v>
      </c>
      <c r="B290" s="662" t="s">
        <v>2285</v>
      </c>
      <c r="C290" s="663" t="s">
        <v>534</v>
      </c>
      <c r="D290" s="664" t="s">
        <v>2288</v>
      </c>
      <c r="E290" s="663" t="s">
        <v>4629</v>
      </c>
      <c r="F290" s="664" t="s">
        <v>4630</v>
      </c>
      <c r="G290" s="663" t="s">
        <v>3902</v>
      </c>
      <c r="H290" s="663" t="s">
        <v>3903</v>
      </c>
      <c r="I290" s="665">
        <v>0.8542857142857142</v>
      </c>
      <c r="J290" s="665">
        <v>800</v>
      </c>
      <c r="K290" s="666">
        <v>684</v>
      </c>
    </row>
    <row r="291" spans="1:11" ht="14.4" customHeight="1" x14ac:dyDescent="0.3">
      <c r="A291" s="661" t="s">
        <v>521</v>
      </c>
      <c r="B291" s="662" t="s">
        <v>2285</v>
      </c>
      <c r="C291" s="663" t="s">
        <v>534</v>
      </c>
      <c r="D291" s="664" t="s">
        <v>2288</v>
      </c>
      <c r="E291" s="663" t="s">
        <v>4629</v>
      </c>
      <c r="F291" s="664" t="s">
        <v>4630</v>
      </c>
      <c r="G291" s="663" t="s">
        <v>3904</v>
      </c>
      <c r="H291" s="663" t="s">
        <v>3905</v>
      </c>
      <c r="I291" s="665">
        <v>1.5183333333333333</v>
      </c>
      <c r="J291" s="665">
        <v>550</v>
      </c>
      <c r="K291" s="666">
        <v>835.5</v>
      </c>
    </row>
    <row r="292" spans="1:11" ht="14.4" customHeight="1" x14ac:dyDescent="0.3">
      <c r="A292" s="661" t="s">
        <v>521</v>
      </c>
      <c r="B292" s="662" t="s">
        <v>2285</v>
      </c>
      <c r="C292" s="663" t="s">
        <v>534</v>
      </c>
      <c r="D292" s="664" t="s">
        <v>2288</v>
      </c>
      <c r="E292" s="663" t="s">
        <v>4629</v>
      </c>
      <c r="F292" s="664" t="s">
        <v>4630</v>
      </c>
      <c r="G292" s="663" t="s">
        <v>4307</v>
      </c>
      <c r="H292" s="663" t="s">
        <v>4308</v>
      </c>
      <c r="I292" s="665">
        <v>62.45</v>
      </c>
      <c r="J292" s="665">
        <v>24</v>
      </c>
      <c r="K292" s="666">
        <v>1498.8</v>
      </c>
    </row>
    <row r="293" spans="1:11" ht="14.4" customHeight="1" x14ac:dyDescent="0.3">
      <c r="A293" s="661" t="s">
        <v>521</v>
      </c>
      <c r="B293" s="662" t="s">
        <v>2285</v>
      </c>
      <c r="C293" s="663" t="s">
        <v>534</v>
      </c>
      <c r="D293" s="664" t="s">
        <v>2288</v>
      </c>
      <c r="E293" s="663" t="s">
        <v>4629</v>
      </c>
      <c r="F293" s="664" t="s">
        <v>4630</v>
      </c>
      <c r="G293" s="663" t="s">
        <v>4309</v>
      </c>
      <c r="H293" s="663" t="s">
        <v>4310</v>
      </c>
      <c r="I293" s="665">
        <v>1.1739999999999999</v>
      </c>
      <c r="J293" s="665">
        <v>550</v>
      </c>
      <c r="K293" s="666">
        <v>647</v>
      </c>
    </row>
    <row r="294" spans="1:11" ht="14.4" customHeight="1" x14ac:dyDescent="0.3">
      <c r="A294" s="661" t="s">
        <v>521</v>
      </c>
      <c r="B294" s="662" t="s">
        <v>2285</v>
      </c>
      <c r="C294" s="663" t="s">
        <v>534</v>
      </c>
      <c r="D294" s="664" t="s">
        <v>2288</v>
      </c>
      <c r="E294" s="663" t="s">
        <v>4629</v>
      </c>
      <c r="F294" s="664" t="s">
        <v>4630</v>
      </c>
      <c r="G294" s="663" t="s">
        <v>3807</v>
      </c>
      <c r="H294" s="663" t="s">
        <v>3808</v>
      </c>
      <c r="I294" s="665">
        <v>44.67</v>
      </c>
      <c r="J294" s="665">
        <v>50</v>
      </c>
      <c r="K294" s="666">
        <v>2233.3000000000002</v>
      </c>
    </row>
    <row r="295" spans="1:11" ht="14.4" customHeight="1" x14ac:dyDescent="0.3">
      <c r="A295" s="661" t="s">
        <v>521</v>
      </c>
      <c r="B295" s="662" t="s">
        <v>2285</v>
      </c>
      <c r="C295" s="663" t="s">
        <v>534</v>
      </c>
      <c r="D295" s="664" t="s">
        <v>2288</v>
      </c>
      <c r="E295" s="663" t="s">
        <v>4631</v>
      </c>
      <c r="F295" s="664" t="s">
        <v>4632</v>
      </c>
      <c r="G295" s="663" t="s">
        <v>3950</v>
      </c>
      <c r="H295" s="663" t="s">
        <v>3951</v>
      </c>
      <c r="I295" s="665">
        <v>11.14384615384615</v>
      </c>
      <c r="J295" s="665">
        <v>1260</v>
      </c>
      <c r="K295" s="666">
        <v>14041.6</v>
      </c>
    </row>
    <row r="296" spans="1:11" ht="14.4" customHeight="1" x14ac:dyDescent="0.3">
      <c r="A296" s="661" t="s">
        <v>521</v>
      </c>
      <c r="B296" s="662" t="s">
        <v>2285</v>
      </c>
      <c r="C296" s="663" t="s">
        <v>534</v>
      </c>
      <c r="D296" s="664" t="s">
        <v>2288</v>
      </c>
      <c r="E296" s="663" t="s">
        <v>4631</v>
      </c>
      <c r="F296" s="664" t="s">
        <v>4632</v>
      </c>
      <c r="G296" s="663" t="s">
        <v>3952</v>
      </c>
      <c r="H296" s="663" t="s">
        <v>3953</v>
      </c>
      <c r="I296" s="665">
        <v>7.43</v>
      </c>
      <c r="J296" s="665">
        <v>50</v>
      </c>
      <c r="K296" s="666">
        <v>371.5</v>
      </c>
    </row>
    <row r="297" spans="1:11" ht="14.4" customHeight="1" x14ac:dyDescent="0.3">
      <c r="A297" s="661" t="s">
        <v>521</v>
      </c>
      <c r="B297" s="662" t="s">
        <v>2285</v>
      </c>
      <c r="C297" s="663" t="s">
        <v>534</v>
      </c>
      <c r="D297" s="664" t="s">
        <v>2288</v>
      </c>
      <c r="E297" s="663" t="s">
        <v>4631</v>
      </c>
      <c r="F297" s="664" t="s">
        <v>4632</v>
      </c>
      <c r="G297" s="663" t="s">
        <v>3811</v>
      </c>
      <c r="H297" s="663" t="s">
        <v>3812</v>
      </c>
      <c r="I297" s="665">
        <v>1.0907692307692307</v>
      </c>
      <c r="J297" s="665">
        <v>7000</v>
      </c>
      <c r="K297" s="666">
        <v>7634</v>
      </c>
    </row>
    <row r="298" spans="1:11" ht="14.4" customHeight="1" x14ac:dyDescent="0.3">
      <c r="A298" s="661" t="s">
        <v>521</v>
      </c>
      <c r="B298" s="662" t="s">
        <v>2285</v>
      </c>
      <c r="C298" s="663" t="s">
        <v>534</v>
      </c>
      <c r="D298" s="664" t="s">
        <v>2288</v>
      </c>
      <c r="E298" s="663" t="s">
        <v>4631</v>
      </c>
      <c r="F298" s="664" t="s">
        <v>4632</v>
      </c>
      <c r="G298" s="663" t="s">
        <v>3813</v>
      </c>
      <c r="H298" s="663" t="s">
        <v>3814</v>
      </c>
      <c r="I298" s="665">
        <v>1.6753846153846157</v>
      </c>
      <c r="J298" s="665">
        <v>6900</v>
      </c>
      <c r="K298" s="666">
        <v>11553</v>
      </c>
    </row>
    <row r="299" spans="1:11" ht="14.4" customHeight="1" x14ac:dyDescent="0.3">
      <c r="A299" s="661" t="s">
        <v>521</v>
      </c>
      <c r="B299" s="662" t="s">
        <v>2285</v>
      </c>
      <c r="C299" s="663" t="s">
        <v>534</v>
      </c>
      <c r="D299" s="664" t="s">
        <v>2288</v>
      </c>
      <c r="E299" s="663" t="s">
        <v>4631</v>
      </c>
      <c r="F299" s="664" t="s">
        <v>4632</v>
      </c>
      <c r="G299" s="663" t="s">
        <v>3956</v>
      </c>
      <c r="H299" s="663" t="s">
        <v>3957</v>
      </c>
      <c r="I299" s="665">
        <v>0.47739130434782617</v>
      </c>
      <c r="J299" s="665">
        <v>4300</v>
      </c>
      <c r="K299" s="666">
        <v>2055</v>
      </c>
    </row>
    <row r="300" spans="1:11" ht="14.4" customHeight="1" x14ac:dyDescent="0.3">
      <c r="A300" s="661" t="s">
        <v>521</v>
      </c>
      <c r="B300" s="662" t="s">
        <v>2285</v>
      </c>
      <c r="C300" s="663" t="s">
        <v>534</v>
      </c>
      <c r="D300" s="664" t="s">
        <v>2288</v>
      </c>
      <c r="E300" s="663" t="s">
        <v>4631</v>
      </c>
      <c r="F300" s="664" t="s">
        <v>4632</v>
      </c>
      <c r="G300" s="663" t="s">
        <v>3815</v>
      </c>
      <c r="H300" s="663" t="s">
        <v>3816</v>
      </c>
      <c r="I300" s="665">
        <v>0.67000000000000015</v>
      </c>
      <c r="J300" s="665">
        <v>6400</v>
      </c>
      <c r="K300" s="666">
        <v>4288</v>
      </c>
    </row>
    <row r="301" spans="1:11" ht="14.4" customHeight="1" x14ac:dyDescent="0.3">
      <c r="A301" s="661" t="s">
        <v>521</v>
      </c>
      <c r="B301" s="662" t="s">
        <v>2285</v>
      </c>
      <c r="C301" s="663" t="s">
        <v>534</v>
      </c>
      <c r="D301" s="664" t="s">
        <v>2288</v>
      </c>
      <c r="E301" s="663" t="s">
        <v>4631</v>
      </c>
      <c r="F301" s="664" t="s">
        <v>4632</v>
      </c>
      <c r="G301" s="663" t="s">
        <v>4311</v>
      </c>
      <c r="H301" s="663" t="s">
        <v>4312</v>
      </c>
      <c r="I301" s="665">
        <v>17.91</v>
      </c>
      <c r="J301" s="665">
        <v>10</v>
      </c>
      <c r="K301" s="666">
        <v>179.1</v>
      </c>
    </row>
    <row r="302" spans="1:11" ht="14.4" customHeight="1" x14ac:dyDescent="0.3">
      <c r="A302" s="661" t="s">
        <v>521</v>
      </c>
      <c r="B302" s="662" t="s">
        <v>2285</v>
      </c>
      <c r="C302" s="663" t="s">
        <v>534</v>
      </c>
      <c r="D302" s="664" t="s">
        <v>2288</v>
      </c>
      <c r="E302" s="663" t="s">
        <v>4631</v>
      </c>
      <c r="F302" s="664" t="s">
        <v>4632</v>
      </c>
      <c r="G302" s="663" t="s">
        <v>3962</v>
      </c>
      <c r="H302" s="663" t="s">
        <v>3963</v>
      </c>
      <c r="I302" s="665">
        <v>17.908333333333331</v>
      </c>
      <c r="J302" s="665">
        <v>100</v>
      </c>
      <c r="K302" s="666">
        <v>1790.8999999999999</v>
      </c>
    </row>
    <row r="303" spans="1:11" ht="14.4" customHeight="1" x14ac:dyDescent="0.3">
      <c r="A303" s="661" t="s">
        <v>521</v>
      </c>
      <c r="B303" s="662" t="s">
        <v>2285</v>
      </c>
      <c r="C303" s="663" t="s">
        <v>534</v>
      </c>
      <c r="D303" s="664" t="s">
        <v>2288</v>
      </c>
      <c r="E303" s="663" t="s">
        <v>4631</v>
      </c>
      <c r="F303" s="664" t="s">
        <v>4632</v>
      </c>
      <c r="G303" s="663" t="s">
        <v>4313</v>
      </c>
      <c r="H303" s="663" t="s">
        <v>4314</v>
      </c>
      <c r="I303" s="665">
        <v>105.03</v>
      </c>
      <c r="J303" s="665">
        <v>130</v>
      </c>
      <c r="K303" s="666">
        <v>13653.68</v>
      </c>
    </row>
    <row r="304" spans="1:11" ht="14.4" customHeight="1" x14ac:dyDescent="0.3">
      <c r="A304" s="661" t="s">
        <v>521</v>
      </c>
      <c r="B304" s="662" t="s">
        <v>2285</v>
      </c>
      <c r="C304" s="663" t="s">
        <v>534</v>
      </c>
      <c r="D304" s="664" t="s">
        <v>2288</v>
      </c>
      <c r="E304" s="663" t="s">
        <v>4631</v>
      </c>
      <c r="F304" s="664" t="s">
        <v>4632</v>
      </c>
      <c r="G304" s="663" t="s">
        <v>4315</v>
      </c>
      <c r="H304" s="663" t="s">
        <v>4316</v>
      </c>
      <c r="I304" s="665">
        <v>105.02999999999999</v>
      </c>
      <c r="J304" s="665">
        <v>120</v>
      </c>
      <c r="K304" s="666">
        <v>12603.400000000001</v>
      </c>
    </row>
    <row r="305" spans="1:11" ht="14.4" customHeight="1" x14ac:dyDescent="0.3">
      <c r="A305" s="661" t="s">
        <v>521</v>
      </c>
      <c r="B305" s="662" t="s">
        <v>2285</v>
      </c>
      <c r="C305" s="663" t="s">
        <v>534</v>
      </c>
      <c r="D305" s="664" t="s">
        <v>2288</v>
      </c>
      <c r="E305" s="663" t="s">
        <v>4631</v>
      </c>
      <c r="F305" s="664" t="s">
        <v>4632</v>
      </c>
      <c r="G305" s="663" t="s">
        <v>4317</v>
      </c>
      <c r="H305" s="663" t="s">
        <v>4318</v>
      </c>
      <c r="I305" s="665">
        <v>81.733333333333334</v>
      </c>
      <c r="J305" s="665">
        <v>114</v>
      </c>
      <c r="K305" s="666">
        <v>9317.61</v>
      </c>
    </row>
    <row r="306" spans="1:11" ht="14.4" customHeight="1" x14ac:dyDescent="0.3">
      <c r="A306" s="661" t="s">
        <v>521</v>
      </c>
      <c r="B306" s="662" t="s">
        <v>2285</v>
      </c>
      <c r="C306" s="663" t="s">
        <v>534</v>
      </c>
      <c r="D306" s="664" t="s">
        <v>2288</v>
      </c>
      <c r="E306" s="663" t="s">
        <v>4631</v>
      </c>
      <c r="F306" s="664" t="s">
        <v>4632</v>
      </c>
      <c r="G306" s="663" t="s">
        <v>3980</v>
      </c>
      <c r="H306" s="663" t="s">
        <v>3981</v>
      </c>
      <c r="I306" s="665">
        <v>9.1449999999999996</v>
      </c>
      <c r="J306" s="665">
        <v>300</v>
      </c>
      <c r="K306" s="666">
        <v>2743</v>
      </c>
    </row>
    <row r="307" spans="1:11" ht="14.4" customHeight="1" x14ac:dyDescent="0.3">
      <c r="A307" s="661" t="s">
        <v>521</v>
      </c>
      <c r="B307" s="662" t="s">
        <v>2285</v>
      </c>
      <c r="C307" s="663" t="s">
        <v>534</v>
      </c>
      <c r="D307" s="664" t="s">
        <v>2288</v>
      </c>
      <c r="E307" s="663" t="s">
        <v>4631</v>
      </c>
      <c r="F307" s="664" t="s">
        <v>4632</v>
      </c>
      <c r="G307" s="663" t="s">
        <v>4319</v>
      </c>
      <c r="H307" s="663" t="s">
        <v>4320</v>
      </c>
      <c r="I307" s="665">
        <v>17.909411764705883</v>
      </c>
      <c r="J307" s="665">
        <v>560</v>
      </c>
      <c r="K307" s="666">
        <v>10029.199999999999</v>
      </c>
    </row>
    <row r="308" spans="1:11" ht="14.4" customHeight="1" x14ac:dyDescent="0.3">
      <c r="A308" s="661" t="s">
        <v>521</v>
      </c>
      <c r="B308" s="662" t="s">
        <v>2285</v>
      </c>
      <c r="C308" s="663" t="s">
        <v>534</v>
      </c>
      <c r="D308" s="664" t="s">
        <v>2288</v>
      </c>
      <c r="E308" s="663" t="s">
        <v>4631</v>
      </c>
      <c r="F308" s="664" t="s">
        <v>4632</v>
      </c>
      <c r="G308" s="663" t="s">
        <v>4321</v>
      </c>
      <c r="H308" s="663" t="s">
        <v>4322</v>
      </c>
      <c r="I308" s="665">
        <v>17.908235294117645</v>
      </c>
      <c r="J308" s="665">
        <v>560</v>
      </c>
      <c r="K308" s="666">
        <v>10028.900000000001</v>
      </c>
    </row>
    <row r="309" spans="1:11" ht="14.4" customHeight="1" x14ac:dyDescent="0.3">
      <c r="A309" s="661" t="s">
        <v>521</v>
      </c>
      <c r="B309" s="662" t="s">
        <v>2285</v>
      </c>
      <c r="C309" s="663" t="s">
        <v>534</v>
      </c>
      <c r="D309" s="664" t="s">
        <v>2288</v>
      </c>
      <c r="E309" s="663" t="s">
        <v>4631</v>
      </c>
      <c r="F309" s="664" t="s">
        <v>4632</v>
      </c>
      <c r="G309" s="663" t="s">
        <v>4323</v>
      </c>
      <c r="H309" s="663" t="s">
        <v>4324</v>
      </c>
      <c r="I309" s="665">
        <v>17.905999999999999</v>
      </c>
      <c r="J309" s="665">
        <v>203</v>
      </c>
      <c r="K309" s="666">
        <v>3635.0299999999997</v>
      </c>
    </row>
    <row r="310" spans="1:11" ht="14.4" customHeight="1" x14ac:dyDescent="0.3">
      <c r="A310" s="661" t="s">
        <v>521</v>
      </c>
      <c r="B310" s="662" t="s">
        <v>2285</v>
      </c>
      <c r="C310" s="663" t="s">
        <v>534</v>
      </c>
      <c r="D310" s="664" t="s">
        <v>2288</v>
      </c>
      <c r="E310" s="663" t="s">
        <v>4631</v>
      </c>
      <c r="F310" s="664" t="s">
        <v>4632</v>
      </c>
      <c r="G310" s="663" t="s">
        <v>4325</v>
      </c>
      <c r="H310" s="663" t="s">
        <v>4326</v>
      </c>
      <c r="I310" s="665">
        <v>17.908749999999998</v>
      </c>
      <c r="J310" s="665">
        <v>110</v>
      </c>
      <c r="K310" s="666">
        <v>1969.9999999999998</v>
      </c>
    </row>
    <row r="311" spans="1:11" ht="14.4" customHeight="1" x14ac:dyDescent="0.3">
      <c r="A311" s="661" t="s">
        <v>521</v>
      </c>
      <c r="B311" s="662" t="s">
        <v>2285</v>
      </c>
      <c r="C311" s="663" t="s">
        <v>534</v>
      </c>
      <c r="D311" s="664" t="s">
        <v>2288</v>
      </c>
      <c r="E311" s="663" t="s">
        <v>4631</v>
      </c>
      <c r="F311" s="664" t="s">
        <v>4632</v>
      </c>
      <c r="G311" s="663" t="s">
        <v>4327</v>
      </c>
      <c r="H311" s="663" t="s">
        <v>4328</v>
      </c>
      <c r="I311" s="665">
        <v>2.7833333333333332</v>
      </c>
      <c r="J311" s="665">
        <v>1500</v>
      </c>
      <c r="K311" s="666">
        <v>4176.9000000000005</v>
      </c>
    </row>
    <row r="312" spans="1:11" ht="14.4" customHeight="1" x14ac:dyDescent="0.3">
      <c r="A312" s="661" t="s">
        <v>521</v>
      </c>
      <c r="B312" s="662" t="s">
        <v>2285</v>
      </c>
      <c r="C312" s="663" t="s">
        <v>534</v>
      </c>
      <c r="D312" s="664" t="s">
        <v>2288</v>
      </c>
      <c r="E312" s="663" t="s">
        <v>4631</v>
      </c>
      <c r="F312" s="664" t="s">
        <v>4632</v>
      </c>
      <c r="G312" s="663" t="s">
        <v>4329</v>
      </c>
      <c r="H312" s="663" t="s">
        <v>4330</v>
      </c>
      <c r="I312" s="665">
        <v>17.905000000000001</v>
      </c>
      <c r="J312" s="665">
        <v>40</v>
      </c>
      <c r="K312" s="666">
        <v>716.18000000000006</v>
      </c>
    </row>
    <row r="313" spans="1:11" ht="14.4" customHeight="1" x14ac:dyDescent="0.3">
      <c r="A313" s="661" t="s">
        <v>521</v>
      </c>
      <c r="B313" s="662" t="s">
        <v>2285</v>
      </c>
      <c r="C313" s="663" t="s">
        <v>534</v>
      </c>
      <c r="D313" s="664" t="s">
        <v>2288</v>
      </c>
      <c r="E313" s="663" t="s">
        <v>4631</v>
      </c>
      <c r="F313" s="664" t="s">
        <v>4632</v>
      </c>
      <c r="G313" s="663" t="s">
        <v>4331</v>
      </c>
      <c r="H313" s="663" t="s">
        <v>4332</v>
      </c>
      <c r="I313" s="665">
        <v>17.907727272727275</v>
      </c>
      <c r="J313" s="665">
        <v>955</v>
      </c>
      <c r="K313" s="666">
        <v>17102.400000000001</v>
      </c>
    </row>
    <row r="314" spans="1:11" ht="14.4" customHeight="1" x14ac:dyDescent="0.3">
      <c r="A314" s="661" t="s">
        <v>521</v>
      </c>
      <c r="B314" s="662" t="s">
        <v>2285</v>
      </c>
      <c r="C314" s="663" t="s">
        <v>534</v>
      </c>
      <c r="D314" s="664" t="s">
        <v>2288</v>
      </c>
      <c r="E314" s="663" t="s">
        <v>4631</v>
      </c>
      <c r="F314" s="664" t="s">
        <v>4632</v>
      </c>
      <c r="G314" s="663" t="s">
        <v>4333</v>
      </c>
      <c r="H314" s="663" t="s">
        <v>4334</v>
      </c>
      <c r="I314" s="665">
        <v>23.351999999999997</v>
      </c>
      <c r="J314" s="665">
        <v>100</v>
      </c>
      <c r="K314" s="666">
        <v>2335.36</v>
      </c>
    </row>
    <row r="315" spans="1:11" ht="14.4" customHeight="1" x14ac:dyDescent="0.3">
      <c r="A315" s="661" t="s">
        <v>521</v>
      </c>
      <c r="B315" s="662" t="s">
        <v>2285</v>
      </c>
      <c r="C315" s="663" t="s">
        <v>534</v>
      </c>
      <c r="D315" s="664" t="s">
        <v>2288</v>
      </c>
      <c r="E315" s="663" t="s">
        <v>4631</v>
      </c>
      <c r="F315" s="664" t="s">
        <v>4632</v>
      </c>
      <c r="G315" s="663" t="s">
        <v>4335</v>
      </c>
      <c r="H315" s="663" t="s">
        <v>4336</v>
      </c>
      <c r="I315" s="665">
        <v>403.04</v>
      </c>
      <c r="J315" s="665">
        <v>290</v>
      </c>
      <c r="K315" s="666">
        <v>116881.23999999999</v>
      </c>
    </row>
    <row r="316" spans="1:11" ht="14.4" customHeight="1" x14ac:dyDescent="0.3">
      <c r="A316" s="661" t="s">
        <v>521</v>
      </c>
      <c r="B316" s="662" t="s">
        <v>2285</v>
      </c>
      <c r="C316" s="663" t="s">
        <v>534</v>
      </c>
      <c r="D316" s="664" t="s">
        <v>2288</v>
      </c>
      <c r="E316" s="663" t="s">
        <v>4631</v>
      </c>
      <c r="F316" s="664" t="s">
        <v>4632</v>
      </c>
      <c r="G316" s="663" t="s">
        <v>4337</v>
      </c>
      <c r="H316" s="663" t="s">
        <v>4338</v>
      </c>
      <c r="I316" s="665">
        <v>33.880000000000003</v>
      </c>
      <c r="J316" s="665">
        <v>10</v>
      </c>
      <c r="K316" s="666">
        <v>338.8</v>
      </c>
    </row>
    <row r="317" spans="1:11" ht="14.4" customHeight="1" x14ac:dyDescent="0.3">
      <c r="A317" s="661" t="s">
        <v>521</v>
      </c>
      <c r="B317" s="662" t="s">
        <v>2285</v>
      </c>
      <c r="C317" s="663" t="s">
        <v>534</v>
      </c>
      <c r="D317" s="664" t="s">
        <v>2288</v>
      </c>
      <c r="E317" s="663" t="s">
        <v>4631</v>
      </c>
      <c r="F317" s="664" t="s">
        <v>4632</v>
      </c>
      <c r="G317" s="663" t="s">
        <v>4014</v>
      </c>
      <c r="H317" s="663" t="s">
        <v>4015</v>
      </c>
      <c r="I317" s="665">
        <v>393.25</v>
      </c>
      <c r="J317" s="665">
        <v>3</v>
      </c>
      <c r="K317" s="666">
        <v>1179.75</v>
      </c>
    </row>
    <row r="318" spans="1:11" ht="14.4" customHeight="1" x14ac:dyDescent="0.3">
      <c r="A318" s="661" t="s">
        <v>521</v>
      </c>
      <c r="B318" s="662" t="s">
        <v>2285</v>
      </c>
      <c r="C318" s="663" t="s">
        <v>534</v>
      </c>
      <c r="D318" s="664" t="s">
        <v>2288</v>
      </c>
      <c r="E318" s="663" t="s">
        <v>4631</v>
      </c>
      <c r="F318" s="664" t="s">
        <v>4632</v>
      </c>
      <c r="G318" s="663" t="s">
        <v>4339</v>
      </c>
      <c r="H318" s="663" t="s">
        <v>4340</v>
      </c>
      <c r="I318" s="665">
        <v>393.25</v>
      </c>
      <c r="J318" s="665">
        <v>3</v>
      </c>
      <c r="K318" s="666">
        <v>1179.75</v>
      </c>
    </row>
    <row r="319" spans="1:11" ht="14.4" customHeight="1" x14ac:dyDescent="0.3">
      <c r="A319" s="661" t="s">
        <v>521</v>
      </c>
      <c r="B319" s="662" t="s">
        <v>2285</v>
      </c>
      <c r="C319" s="663" t="s">
        <v>534</v>
      </c>
      <c r="D319" s="664" t="s">
        <v>2288</v>
      </c>
      <c r="E319" s="663" t="s">
        <v>4631</v>
      </c>
      <c r="F319" s="664" t="s">
        <v>4632</v>
      </c>
      <c r="G319" s="663" t="s">
        <v>4018</v>
      </c>
      <c r="H319" s="663" t="s">
        <v>4019</v>
      </c>
      <c r="I319" s="665">
        <v>1.934230769230769</v>
      </c>
      <c r="J319" s="665">
        <v>10350</v>
      </c>
      <c r="K319" s="666">
        <v>20022.5</v>
      </c>
    </row>
    <row r="320" spans="1:11" ht="14.4" customHeight="1" x14ac:dyDescent="0.3">
      <c r="A320" s="661" t="s">
        <v>521</v>
      </c>
      <c r="B320" s="662" t="s">
        <v>2285</v>
      </c>
      <c r="C320" s="663" t="s">
        <v>534</v>
      </c>
      <c r="D320" s="664" t="s">
        <v>2288</v>
      </c>
      <c r="E320" s="663" t="s">
        <v>4631</v>
      </c>
      <c r="F320" s="664" t="s">
        <v>4632</v>
      </c>
      <c r="G320" s="663" t="s">
        <v>4341</v>
      </c>
      <c r="H320" s="663" t="s">
        <v>4342</v>
      </c>
      <c r="I320" s="665">
        <v>22.364999999999998</v>
      </c>
      <c r="J320" s="665">
        <v>40</v>
      </c>
      <c r="K320" s="666">
        <v>897.35</v>
      </c>
    </row>
    <row r="321" spans="1:11" ht="14.4" customHeight="1" x14ac:dyDescent="0.3">
      <c r="A321" s="661" t="s">
        <v>521</v>
      </c>
      <c r="B321" s="662" t="s">
        <v>2285</v>
      </c>
      <c r="C321" s="663" t="s">
        <v>534</v>
      </c>
      <c r="D321" s="664" t="s">
        <v>2288</v>
      </c>
      <c r="E321" s="663" t="s">
        <v>4631</v>
      </c>
      <c r="F321" s="664" t="s">
        <v>4632</v>
      </c>
      <c r="G321" s="663" t="s">
        <v>4036</v>
      </c>
      <c r="H321" s="663" t="s">
        <v>4037</v>
      </c>
      <c r="I321" s="665">
        <v>23.14692307692308</v>
      </c>
      <c r="J321" s="665">
        <v>900</v>
      </c>
      <c r="K321" s="666">
        <v>20832.059999999994</v>
      </c>
    </row>
    <row r="322" spans="1:11" ht="14.4" customHeight="1" x14ac:dyDescent="0.3">
      <c r="A322" s="661" t="s">
        <v>521</v>
      </c>
      <c r="B322" s="662" t="s">
        <v>2285</v>
      </c>
      <c r="C322" s="663" t="s">
        <v>534</v>
      </c>
      <c r="D322" s="664" t="s">
        <v>2288</v>
      </c>
      <c r="E322" s="663" t="s">
        <v>4631</v>
      </c>
      <c r="F322" s="664" t="s">
        <v>4632</v>
      </c>
      <c r="G322" s="663" t="s">
        <v>4343</v>
      </c>
      <c r="H322" s="663" t="s">
        <v>4344</v>
      </c>
      <c r="I322" s="665">
        <v>140.4</v>
      </c>
      <c r="J322" s="665">
        <v>1</v>
      </c>
      <c r="K322" s="666">
        <v>140.4</v>
      </c>
    </row>
    <row r="323" spans="1:11" ht="14.4" customHeight="1" x14ac:dyDescent="0.3">
      <c r="A323" s="661" t="s">
        <v>521</v>
      </c>
      <c r="B323" s="662" t="s">
        <v>2285</v>
      </c>
      <c r="C323" s="663" t="s">
        <v>534</v>
      </c>
      <c r="D323" s="664" t="s">
        <v>2288</v>
      </c>
      <c r="E323" s="663" t="s">
        <v>4631</v>
      </c>
      <c r="F323" s="664" t="s">
        <v>4632</v>
      </c>
      <c r="G323" s="663" t="s">
        <v>4345</v>
      </c>
      <c r="H323" s="663" t="s">
        <v>4346</v>
      </c>
      <c r="I323" s="665">
        <v>17.979999999999997</v>
      </c>
      <c r="J323" s="665">
        <v>650</v>
      </c>
      <c r="K323" s="666">
        <v>11687</v>
      </c>
    </row>
    <row r="324" spans="1:11" ht="14.4" customHeight="1" x14ac:dyDescent="0.3">
      <c r="A324" s="661" t="s">
        <v>521</v>
      </c>
      <c r="B324" s="662" t="s">
        <v>2285</v>
      </c>
      <c r="C324" s="663" t="s">
        <v>534</v>
      </c>
      <c r="D324" s="664" t="s">
        <v>2288</v>
      </c>
      <c r="E324" s="663" t="s">
        <v>4631</v>
      </c>
      <c r="F324" s="664" t="s">
        <v>4632</v>
      </c>
      <c r="G324" s="663" t="s">
        <v>4347</v>
      </c>
      <c r="H324" s="663" t="s">
        <v>4348</v>
      </c>
      <c r="I324" s="665">
        <v>17.98</v>
      </c>
      <c r="J324" s="665">
        <v>1650</v>
      </c>
      <c r="K324" s="666">
        <v>29667</v>
      </c>
    </row>
    <row r="325" spans="1:11" ht="14.4" customHeight="1" x14ac:dyDescent="0.3">
      <c r="A325" s="661" t="s">
        <v>521</v>
      </c>
      <c r="B325" s="662" t="s">
        <v>2285</v>
      </c>
      <c r="C325" s="663" t="s">
        <v>534</v>
      </c>
      <c r="D325" s="664" t="s">
        <v>2288</v>
      </c>
      <c r="E325" s="663" t="s">
        <v>4631</v>
      </c>
      <c r="F325" s="664" t="s">
        <v>4632</v>
      </c>
      <c r="G325" s="663" t="s">
        <v>4042</v>
      </c>
      <c r="H325" s="663" t="s">
        <v>4043</v>
      </c>
      <c r="I325" s="665">
        <v>11.496666666666668</v>
      </c>
      <c r="J325" s="665">
        <v>4110</v>
      </c>
      <c r="K325" s="666">
        <v>47251.5</v>
      </c>
    </row>
    <row r="326" spans="1:11" ht="14.4" customHeight="1" x14ac:dyDescent="0.3">
      <c r="A326" s="661" t="s">
        <v>521</v>
      </c>
      <c r="B326" s="662" t="s">
        <v>2285</v>
      </c>
      <c r="C326" s="663" t="s">
        <v>534</v>
      </c>
      <c r="D326" s="664" t="s">
        <v>2288</v>
      </c>
      <c r="E326" s="663" t="s">
        <v>4631</v>
      </c>
      <c r="F326" s="664" t="s">
        <v>4632</v>
      </c>
      <c r="G326" s="663" t="s">
        <v>4349</v>
      </c>
      <c r="H326" s="663" t="s">
        <v>4350</v>
      </c>
      <c r="I326" s="665">
        <v>17.98</v>
      </c>
      <c r="J326" s="665">
        <v>100</v>
      </c>
      <c r="K326" s="666">
        <v>1798.09</v>
      </c>
    </row>
    <row r="327" spans="1:11" ht="14.4" customHeight="1" x14ac:dyDescent="0.3">
      <c r="A327" s="661" t="s">
        <v>521</v>
      </c>
      <c r="B327" s="662" t="s">
        <v>2285</v>
      </c>
      <c r="C327" s="663" t="s">
        <v>534</v>
      </c>
      <c r="D327" s="664" t="s">
        <v>2288</v>
      </c>
      <c r="E327" s="663" t="s">
        <v>4631</v>
      </c>
      <c r="F327" s="664" t="s">
        <v>4632</v>
      </c>
      <c r="G327" s="663" t="s">
        <v>4351</v>
      </c>
      <c r="H327" s="663" t="s">
        <v>4352</v>
      </c>
      <c r="I327" s="665">
        <v>17.98</v>
      </c>
      <c r="J327" s="665">
        <v>250</v>
      </c>
      <c r="K327" s="666">
        <v>4495</v>
      </c>
    </row>
    <row r="328" spans="1:11" ht="14.4" customHeight="1" x14ac:dyDescent="0.3">
      <c r="A328" s="661" t="s">
        <v>521</v>
      </c>
      <c r="B328" s="662" t="s">
        <v>2285</v>
      </c>
      <c r="C328" s="663" t="s">
        <v>534</v>
      </c>
      <c r="D328" s="664" t="s">
        <v>2288</v>
      </c>
      <c r="E328" s="663" t="s">
        <v>4631</v>
      </c>
      <c r="F328" s="664" t="s">
        <v>4632</v>
      </c>
      <c r="G328" s="663" t="s">
        <v>4353</v>
      </c>
      <c r="H328" s="663" t="s">
        <v>4354</v>
      </c>
      <c r="I328" s="665">
        <v>38.5</v>
      </c>
      <c r="J328" s="665">
        <v>100</v>
      </c>
      <c r="K328" s="666">
        <v>3850.21</v>
      </c>
    </row>
    <row r="329" spans="1:11" ht="14.4" customHeight="1" x14ac:dyDescent="0.3">
      <c r="A329" s="661" t="s">
        <v>521</v>
      </c>
      <c r="B329" s="662" t="s">
        <v>2285</v>
      </c>
      <c r="C329" s="663" t="s">
        <v>534</v>
      </c>
      <c r="D329" s="664" t="s">
        <v>2288</v>
      </c>
      <c r="E329" s="663" t="s">
        <v>4631</v>
      </c>
      <c r="F329" s="664" t="s">
        <v>4632</v>
      </c>
      <c r="G329" s="663" t="s">
        <v>4355</v>
      </c>
      <c r="H329" s="663" t="s">
        <v>4356</v>
      </c>
      <c r="I329" s="665">
        <v>2.4</v>
      </c>
      <c r="J329" s="665">
        <v>90</v>
      </c>
      <c r="K329" s="666">
        <v>216</v>
      </c>
    </row>
    <row r="330" spans="1:11" ht="14.4" customHeight="1" x14ac:dyDescent="0.3">
      <c r="A330" s="661" t="s">
        <v>521</v>
      </c>
      <c r="B330" s="662" t="s">
        <v>2285</v>
      </c>
      <c r="C330" s="663" t="s">
        <v>534</v>
      </c>
      <c r="D330" s="664" t="s">
        <v>2288</v>
      </c>
      <c r="E330" s="663" t="s">
        <v>4631</v>
      </c>
      <c r="F330" s="664" t="s">
        <v>4632</v>
      </c>
      <c r="G330" s="663" t="s">
        <v>4050</v>
      </c>
      <c r="H330" s="663" t="s">
        <v>4051</v>
      </c>
      <c r="I330" s="665">
        <v>17.98</v>
      </c>
      <c r="J330" s="665">
        <v>100</v>
      </c>
      <c r="K330" s="666">
        <v>1798.09</v>
      </c>
    </row>
    <row r="331" spans="1:11" ht="14.4" customHeight="1" x14ac:dyDescent="0.3">
      <c r="A331" s="661" t="s">
        <v>521</v>
      </c>
      <c r="B331" s="662" t="s">
        <v>2285</v>
      </c>
      <c r="C331" s="663" t="s">
        <v>534</v>
      </c>
      <c r="D331" s="664" t="s">
        <v>2288</v>
      </c>
      <c r="E331" s="663" t="s">
        <v>4631</v>
      </c>
      <c r="F331" s="664" t="s">
        <v>4632</v>
      </c>
      <c r="G331" s="663" t="s">
        <v>4357</v>
      </c>
      <c r="H331" s="663" t="s">
        <v>4358</v>
      </c>
      <c r="I331" s="665">
        <v>12.107222222222227</v>
      </c>
      <c r="J331" s="665">
        <v>325</v>
      </c>
      <c r="K331" s="666">
        <v>3934.8499999999995</v>
      </c>
    </row>
    <row r="332" spans="1:11" ht="14.4" customHeight="1" x14ac:dyDescent="0.3">
      <c r="A332" s="661" t="s">
        <v>521</v>
      </c>
      <c r="B332" s="662" t="s">
        <v>2285</v>
      </c>
      <c r="C332" s="663" t="s">
        <v>534</v>
      </c>
      <c r="D332" s="664" t="s">
        <v>2288</v>
      </c>
      <c r="E332" s="663" t="s">
        <v>4631</v>
      </c>
      <c r="F332" s="664" t="s">
        <v>4632</v>
      </c>
      <c r="G332" s="663" t="s">
        <v>4359</v>
      </c>
      <c r="H332" s="663" t="s">
        <v>4360</v>
      </c>
      <c r="I332" s="665">
        <v>11.495000000000001</v>
      </c>
      <c r="J332" s="665">
        <v>15</v>
      </c>
      <c r="K332" s="666">
        <v>172.4</v>
      </c>
    </row>
    <row r="333" spans="1:11" ht="14.4" customHeight="1" x14ac:dyDescent="0.3">
      <c r="A333" s="661" t="s">
        <v>521</v>
      </c>
      <c r="B333" s="662" t="s">
        <v>2285</v>
      </c>
      <c r="C333" s="663" t="s">
        <v>534</v>
      </c>
      <c r="D333" s="664" t="s">
        <v>2288</v>
      </c>
      <c r="E333" s="663" t="s">
        <v>4631</v>
      </c>
      <c r="F333" s="664" t="s">
        <v>4632</v>
      </c>
      <c r="G333" s="663" t="s">
        <v>4078</v>
      </c>
      <c r="H333" s="663" t="s">
        <v>4079</v>
      </c>
      <c r="I333" s="665">
        <v>0.46999999999999992</v>
      </c>
      <c r="J333" s="665">
        <v>4600</v>
      </c>
      <c r="K333" s="666">
        <v>2162</v>
      </c>
    </row>
    <row r="334" spans="1:11" ht="14.4" customHeight="1" x14ac:dyDescent="0.3">
      <c r="A334" s="661" t="s">
        <v>521</v>
      </c>
      <c r="B334" s="662" t="s">
        <v>2285</v>
      </c>
      <c r="C334" s="663" t="s">
        <v>534</v>
      </c>
      <c r="D334" s="664" t="s">
        <v>2288</v>
      </c>
      <c r="E334" s="663" t="s">
        <v>4631</v>
      </c>
      <c r="F334" s="664" t="s">
        <v>4632</v>
      </c>
      <c r="G334" s="663" t="s">
        <v>4080</v>
      </c>
      <c r="H334" s="663" t="s">
        <v>4081</v>
      </c>
      <c r="I334" s="665">
        <v>4.0296551724137943</v>
      </c>
      <c r="J334" s="665">
        <v>4900</v>
      </c>
      <c r="K334" s="666">
        <v>19746</v>
      </c>
    </row>
    <row r="335" spans="1:11" ht="14.4" customHeight="1" x14ac:dyDescent="0.3">
      <c r="A335" s="661" t="s">
        <v>521</v>
      </c>
      <c r="B335" s="662" t="s">
        <v>2285</v>
      </c>
      <c r="C335" s="663" t="s">
        <v>534</v>
      </c>
      <c r="D335" s="664" t="s">
        <v>2288</v>
      </c>
      <c r="E335" s="663" t="s">
        <v>4631</v>
      </c>
      <c r="F335" s="664" t="s">
        <v>4632</v>
      </c>
      <c r="G335" s="663" t="s">
        <v>4361</v>
      </c>
      <c r="H335" s="663" t="s">
        <v>4362</v>
      </c>
      <c r="I335" s="665">
        <v>2.9050000000000002</v>
      </c>
      <c r="J335" s="665">
        <v>100</v>
      </c>
      <c r="K335" s="666">
        <v>290.5</v>
      </c>
    </row>
    <row r="336" spans="1:11" ht="14.4" customHeight="1" x14ac:dyDescent="0.3">
      <c r="A336" s="661" t="s">
        <v>521</v>
      </c>
      <c r="B336" s="662" t="s">
        <v>2285</v>
      </c>
      <c r="C336" s="663" t="s">
        <v>534</v>
      </c>
      <c r="D336" s="664" t="s">
        <v>2288</v>
      </c>
      <c r="E336" s="663" t="s">
        <v>4631</v>
      </c>
      <c r="F336" s="664" t="s">
        <v>4632</v>
      </c>
      <c r="G336" s="663" t="s">
        <v>4082</v>
      </c>
      <c r="H336" s="663" t="s">
        <v>4083</v>
      </c>
      <c r="I336" s="665">
        <v>2.9</v>
      </c>
      <c r="J336" s="665">
        <v>250</v>
      </c>
      <c r="K336" s="666">
        <v>725</v>
      </c>
    </row>
    <row r="337" spans="1:11" ht="14.4" customHeight="1" x14ac:dyDescent="0.3">
      <c r="A337" s="661" t="s">
        <v>521</v>
      </c>
      <c r="B337" s="662" t="s">
        <v>2285</v>
      </c>
      <c r="C337" s="663" t="s">
        <v>534</v>
      </c>
      <c r="D337" s="664" t="s">
        <v>2288</v>
      </c>
      <c r="E337" s="663" t="s">
        <v>4631</v>
      </c>
      <c r="F337" s="664" t="s">
        <v>4632</v>
      </c>
      <c r="G337" s="663" t="s">
        <v>4084</v>
      </c>
      <c r="H337" s="663" t="s">
        <v>4085</v>
      </c>
      <c r="I337" s="665">
        <v>2.9033333333333338</v>
      </c>
      <c r="J337" s="665">
        <v>350</v>
      </c>
      <c r="K337" s="666">
        <v>1016.5</v>
      </c>
    </row>
    <row r="338" spans="1:11" ht="14.4" customHeight="1" x14ac:dyDescent="0.3">
      <c r="A338" s="661" t="s">
        <v>521</v>
      </c>
      <c r="B338" s="662" t="s">
        <v>2285</v>
      </c>
      <c r="C338" s="663" t="s">
        <v>534</v>
      </c>
      <c r="D338" s="664" t="s">
        <v>2288</v>
      </c>
      <c r="E338" s="663" t="s">
        <v>4631</v>
      </c>
      <c r="F338" s="664" t="s">
        <v>4632</v>
      </c>
      <c r="G338" s="663" t="s">
        <v>4363</v>
      </c>
      <c r="H338" s="663" t="s">
        <v>4364</v>
      </c>
      <c r="I338" s="665">
        <v>2.9</v>
      </c>
      <c r="J338" s="665">
        <v>100</v>
      </c>
      <c r="K338" s="666">
        <v>290</v>
      </c>
    </row>
    <row r="339" spans="1:11" ht="14.4" customHeight="1" x14ac:dyDescent="0.3">
      <c r="A339" s="661" t="s">
        <v>521</v>
      </c>
      <c r="B339" s="662" t="s">
        <v>2285</v>
      </c>
      <c r="C339" s="663" t="s">
        <v>534</v>
      </c>
      <c r="D339" s="664" t="s">
        <v>2288</v>
      </c>
      <c r="E339" s="663" t="s">
        <v>4631</v>
      </c>
      <c r="F339" s="664" t="s">
        <v>4632</v>
      </c>
      <c r="G339" s="663" t="s">
        <v>4365</v>
      </c>
      <c r="H339" s="663" t="s">
        <v>4366</v>
      </c>
      <c r="I339" s="665">
        <v>17.91</v>
      </c>
      <c r="J339" s="665">
        <v>10</v>
      </c>
      <c r="K339" s="666">
        <v>179.06</v>
      </c>
    </row>
    <row r="340" spans="1:11" ht="14.4" customHeight="1" x14ac:dyDescent="0.3">
      <c r="A340" s="661" t="s">
        <v>521</v>
      </c>
      <c r="B340" s="662" t="s">
        <v>2285</v>
      </c>
      <c r="C340" s="663" t="s">
        <v>534</v>
      </c>
      <c r="D340" s="664" t="s">
        <v>2288</v>
      </c>
      <c r="E340" s="663" t="s">
        <v>4631</v>
      </c>
      <c r="F340" s="664" t="s">
        <v>4632</v>
      </c>
      <c r="G340" s="663" t="s">
        <v>4367</v>
      </c>
      <c r="H340" s="663" t="s">
        <v>4368</v>
      </c>
      <c r="I340" s="665">
        <v>40.99</v>
      </c>
      <c r="J340" s="665">
        <v>20</v>
      </c>
      <c r="K340" s="666">
        <v>819.9</v>
      </c>
    </row>
    <row r="341" spans="1:11" ht="14.4" customHeight="1" x14ac:dyDescent="0.3">
      <c r="A341" s="661" t="s">
        <v>521</v>
      </c>
      <c r="B341" s="662" t="s">
        <v>2285</v>
      </c>
      <c r="C341" s="663" t="s">
        <v>534</v>
      </c>
      <c r="D341" s="664" t="s">
        <v>2288</v>
      </c>
      <c r="E341" s="663" t="s">
        <v>4631</v>
      </c>
      <c r="F341" s="664" t="s">
        <v>4632</v>
      </c>
      <c r="G341" s="663" t="s">
        <v>4369</v>
      </c>
      <c r="H341" s="663" t="s">
        <v>4370</v>
      </c>
      <c r="I341" s="665">
        <v>197.95666666666668</v>
      </c>
      <c r="J341" s="665">
        <v>30</v>
      </c>
      <c r="K341" s="666">
        <v>5938.67</v>
      </c>
    </row>
    <row r="342" spans="1:11" ht="14.4" customHeight="1" x14ac:dyDescent="0.3">
      <c r="A342" s="661" t="s">
        <v>521</v>
      </c>
      <c r="B342" s="662" t="s">
        <v>2285</v>
      </c>
      <c r="C342" s="663" t="s">
        <v>534</v>
      </c>
      <c r="D342" s="664" t="s">
        <v>2288</v>
      </c>
      <c r="E342" s="663" t="s">
        <v>4631</v>
      </c>
      <c r="F342" s="664" t="s">
        <v>4632</v>
      </c>
      <c r="G342" s="663" t="s">
        <v>4371</v>
      </c>
      <c r="H342" s="663" t="s">
        <v>4372</v>
      </c>
      <c r="I342" s="665">
        <v>434.4</v>
      </c>
      <c r="J342" s="665">
        <v>2</v>
      </c>
      <c r="K342" s="666">
        <v>868.8</v>
      </c>
    </row>
    <row r="343" spans="1:11" ht="14.4" customHeight="1" x14ac:dyDescent="0.3">
      <c r="A343" s="661" t="s">
        <v>521</v>
      </c>
      <c r="B343" s="662" t="s">
        <v>2285</v>
      </c>
      <c r="C343" s="663" t="s">
        <v>534</v>
      </c>
      <c r="D343" s="664" t="s">
        <v>2288</v>
      </c>
      <c r="E343" s="663" t="s">
        <v>4631</v>
      </c>
      <c r="F343" s="664" t="s">
        <v>4632</v>
      </c>
      <c r="G343" s="663" t="s">
        <v>4373</v>
      </c>
      <c r="H343" s="663" t="s">
        <v>4374</v>
      </c>
      <c r="I343" s="665">
        <v>197.96</v>
      </c>
      <c r="J343" s="665">
        <v>10</v>
      </c>
      <c r="K343" s="666">
        <v>1979.56</v>
      </c>
    </row>
    <row r="344" spans="1:11" ht="14.4" customHeight="1" x14ac:dyDescent="0.3">
      <c r="A344" s="661" t="s">
        <v>521</v>
      </c>
      <c r="B344" s="662" t="s">
        <v>2285</v>
      </c>
      <c r="C344" s="663" t="s">
        <v>534</v>
      </c>
      <c r="D344" s="664" t="s">
        <v>2288</v>
      </c>
      <c r="E344" s="663" t="s">
        <v>4631</v>
      </c>
      <c r="F344" s="664" t="s">
        <v>4632</v>
      </c>
      <c r="G344" s="663" t="s">
        <v>4375</v>
      </c>
      <c r="H344" s="663" t="s">
        <v>4376</v>
      </c>
      <c r="I344" s="665">
        <v>49.974999999999994</v>
      </c>
      <c r="J344" s="665">
        <v>20</v>
      </c>
      <c r="K344" s="666">
        <v>999.48</v>
      </c>
    </row>
    <row r="345" spans="1:11" ht="14.4" customHeight="1" x14ac:dyDescent="0.3">
      <c r="A345" s="661" t="s">
        <v>521</v>
      </c>
      <c r="B345" s="662" t="s">
        <v>2285</v>
      </c>
      <c r="C345" s="663" t="s">
        <v>534</v>
      </c>
      <c r="D345" s="664" t="s">
        <v>2288</v>
      </c>
      <c r="E345" s="663" t="s">
        <v>4631</v>
      </c>
      <c r="F345" s="664" t="s">
        <v>4632</v>
      </c>
      <c r="G345" s="663" t="s">
        <v>4377</v>
      </c>
      <c r="H345" s="663" t="s">
        <v>4378</v>
      </c>
      <c r="I345" s="665">
        <v>49.97</v>
      </c>
      <c r="J345" s="665">
        <v>10</v>
      </c>
      <c r="K345" s="666">
        <v>499.73</v>
      </c>
    </row>
    <row r="346" spans="1:11" ht="14.4" customHeight="1" x14ac:dyDescent="0.3">
      <c r="A346" s="661" t="s">
        <v>521</v>
      </c>
      <c r="B346" s="662" t="s">
        <v>2285</v>
      </c>
      <c r="C346" s="663" t="s">
        <v>534</v>
      </c>
      <c r="D346" s="664" t="s">
        <v>2288</v>
      </c>
      <c r="E346" s="663" t="s">
        <v>4631</v>
      </c>
      <c r="F346" s="664" t="s">
        <v>4632</v>
      </c>
      <c r="G346" s="663" t="s">
        <v>4379</v>
      </c>
      <c r="H346" s="663" t="s">
        <v>4380</v>
      </c>
      <c r="I346" s="665">
        <v>49.97</v>
      </c>
      <c r="J346" s="665">
        <v>10</v>
      </c>
      <c r="K346" s="666">
        <v>499.7</v>
      </c>
    </row>
    <row r="347" spans="1:11" ht="14.4" customHeight="1" x14ac:dyDescent="0.3">
      <c r="A347" s="661" t="s">
        <v>521</v>
      </c>
      <c r="B347" s="662" t="s">
        <v>2285</v>
      </c>
      <c r="C347" s="663" t="s">
        <v>534</v>
      </c>
      <c r="D347" s="664" t="s">
        <v>2288</v>
      </c>
      <c r="E347" s="663" t="s">
        <v>4631</v>
      </c>
      <c r="F347" s="664" t="s">
        <v>4632</v>
      </c>
      <c r="G347" s="663" t="s">
        <v>4381</v>
      </c>
      <c r="H347" s="663" t="s">
        <v>4382</v>
      </c>
      <c r="I347" s="665">
        <v>13.31</v>
      </c>
      <c r="J347" s="665">
        <v>50</v>
      </c>
      <c r="K347" s="666">
        <v>665.5</v>
      </c>
    </row>
    <row r="348" spans="1:11" ht="14.4" customHeight="1" x14ac:dyDescent="0.3">
      <c r="A348" s="661" t="s">
        <v>521</v>
      </c>
      <c r="B348" s="662" t="s">
        <v>2285</v>
      </c>
      <c r="C348" s="663" t="s">
        <v>534</v>
      </c>
      <c r="D348" s="664" t="s">
        <v>2288</v>
      </c>
      <c r="E348" s="663" t="s">
        <v>4631</v>
      </c>
      <c r="F348" s="664" t="s">
        <v>4632</v>
      </c>
      <c r="G348" s="663" t="s">
        <v>4383</v>
      </c>
      <c r="H348" s="663" t="s">
        <v>4384</v>
      </c>
      <c r="I348" s="665">
        <v>197.95666666666668</v>
      </c>
      <c r="J348" s="665">
        <v>30</v>
      </c>
      <c r="K348" s="666">
        <v>5938.67</v>
      </c>
    </row>
    <row r="349" spans="1:11" ht="14.4" customHeight="1" x14ac:dyDescent="0.3">
      <c r="A349" s="661" t="s">
        <v>521</v>
      </c>
      <c r="B349" s="662" t="s">
        <v>2285</v>
      </c>
      <c r="C349" s="663" t="s">
        <v>534</v>
      </c>
      <c r="D349" s="664" t="s">
        <v>2288</v>
      </c>
      <c r="E349" s="663" t="s">
        <v>4631</v>
      </c>
      <c r="F349" s="664" t="s">
        <v>4632</v>
      </c>
      <c r="G349" s="663" t="s">
        <v>4385</v>
      </c>
      <c r="H349" s="663" t="s">
        <v>4386</v>
      </c>
      <c r="I349" s="665">
        <v>14.52</v>
      </c>
      <c r="J349" s="665">
        <v>5</v>
      </c>
      <c r="K349" s="666">
        <v>72.599999999999994</v>
      </c>
    </row>
    <row r="350" spans="1:11" ht="14.4" customHeight="1" x14ac:dyDescent="0.3">
      <c r="A350" s="661" t="s">
        <v>521</v>
      </c>
      <c r="B350" s="662" t="s">
        <v>2285</v>
      </c>
      <c r="C350" s="663" t="s">
        <v>534</v>
      </c>
      <c r="D350" s="664" t="s">
        <v>2288</v>
      </c>
      <c r="E350" s="663" t="s">
        <v>4631</v>
      </c>
      <c r="F350" s="664" t="s">
        <v>4632</v>
      </c>
      <c r="G350" s="663" t="s">
        <v>4387</v>
      </c>
      <c r="H350" s="663" t="s">
        <v>4388</v>
      </c>
      <c r="I350" s="665">
        <v>9.44</v>
      </c>
      <c r="J350" s="665">
        <v>50</v>
      </c>
      <c r="K350" s="666">
        <v>471.9</v>
      </c>
    </row>
    <row r="351" spans="1:11" ht="14.4" customHeight="1" x14ac:dyDescent="0.3">
      <c r="A351" s="661" t="s">
        <v>521</v>
      </c>
      <c r="B351" s="662" t="s">
        <v>2285</v>
      </c>
      <c r="C351" s="663" t="s">
        <v>534</v>
      </c>
      <c r="D351" s="664" t="s">
        <v>2288</v>
      </c>
      <c r="E351" s="663" t="s">
        <v>4631</v>
      </c>
      <c r="F351" s="664" t="s">
        <v>4632</v>
      </c>
      <c r="G351" s="663" t="s">
        <v>4389</v>
      </c>
      <c r="H351" s="663" t="s">
        <v>4390</v>
      </c>
      <c r="I351" s="665">
        <v>77.430000000000007</v>
      </c>
      <c r="J351" s="665">
        <v>20</v>
      </c>
      <c r="K351" s="666">
        <v>1548.6</v>
      </c>
    </row>
    <row r="352" spans="1:11" ht="14.4" customHeight="1" x14ac:dyDescent="0.3">
      <c r="A352" s="661" t="s">
        <v>521</v>
      </c>
      <c r="B352" s="662" t="s">
        <v>2285</v>
      </c>
      <c r="C352" s="663" t="s">
        <v>534</v>
      </c>
      <c r="D352" s="664" t="s">
        <v>2288</v>
      </c>
      <c r="E352" s="663" t="s">
        <v>4631</v>
      </c>
      <c r="F352" s="664" t="s">
        <v>4632</v>
      </c>
      <c r="G352" s="663" t="s">
        <v>4391</v>
      </c>
      <c r="H352" s="663" t="s">
        <v>4392</v>
      </c>
      <c r="I352" s="665">
        <v>72.150000000000006</v>
      </c>
      <c r="J352" s="665">
        <v>125</v>
      </c>
      <c r="K352" s="666">
        <v>9019.1</v>
      </c>
    </row>
    <row r="353" spans="1:11" ht="14.4" customHeight="1" x14ac:dyDescent="0.3">
      <c r="A353" s="661" t="s">
        <v>521</v>
      </c>
      <c r="B353" s="662" t="s">
        <v>2285</v>
      </c>
      <c r="C353" s="663" t="s">
        <v>534</v>
      </c>
      <c r="D353" s="664" t="s">
        <v>2288</v>
      </c>
      <c r="E353" s="663" t="s">
        <v>4631</v>
      </c>
      <c r="F353" s="664" t="s">
        <v>4632</v>
      </c>
      <c r="G353" s="663" t="s">
        <v>4393</v>
      </c>
      <c r="H353" s="663" t="s">
        <v>4394</v>
      </c>
      <c r="I353" s="665">
        <v>21.78</v>
      </c>
      <c r="J353" s="665">
        <v>150</v>
      </c>
      <c r="K353" s="666">
        <v>3267</v>
      </c>
    </row>
    <row r="354" spans="1:11" ht="14.4" customHeight="1" x14ac:dyDescent="0.3">
      <c r="A354" s="661" t="s">
        <v>521</v>
      </c>
      <c r="B354" s="662" t="s">
        <v>2285</v>
      </c>
      <c r="C354" s="663" t="s">
        <v>534</v>
      </c>
      <c r="D354" s="664" t="s">
        <v>2288</v>
      </c>
      <c r="E354" s="663" t="s">
        <v>4631</v>
      </c>
      <c r="F354" s="664" t="s">
        <v>4632</v>
      </c>
      <c r="G354" s="663" t="s">
        <v>4130</v>
      </c>
      <c r="H354" s="663" t="s">
        <v>4131</v>
      </c>
      <c r="I354" s="665">
        <v>17.91</v>
      </c>
      <c r="J354" s="665">
        <v>30</v>
      </c>
      <c r="K354" s="666">
        <v>537.29999999999995</v>
      </c>
    </row>
    <row r="355" spans="1:11" ht="14.4" customHeight="1" x14ac:dyDescent="0.3">
      <c r="A355" s="661" t="s">
        <v>521</v>
      </c>
      <c r="B355" s="662" t="s">
        <v>2285</v>
      </c>
      <c r="C355" s="663" t="s">
        <v>534</v>
      </c>
      <c r="D355" s="664" t="s">
        <v>2288</v>
      </c>
      <c r="E355" s="663" t="s">
        <v>4631</v>
      </c>
      <c r="F355" s="664" t="s">
        <v>4632</v>
      </c>
      <c r="G355" s="663" t="s">
        <v>4395</v>
      </c>
      <c r="H355" s="663" t="s">
        <v>4396</v>
      </c>
      <c r="I355" s="665">
        <v>302.67</v>
      </c>
      <c r="J355" s="665">
        <v>3</v>
      </c>
      <c r="K355" s="666">
        <v>908</v>
      </c>
    </row>
    <row r="356" spans="1:11" ht="14.4" customHeight="1" x14ac:dyDescent="0.3">
      <c r="A356" s="661" t="s">
        <v>521</v>
      </c>
      <c r="B356" s="662" t="s">
        <v>2285</v>
      </c>
      <c r="C356" s="663" t="s">
        <v>534</v>
      </c>
      <c r="D356" s="664" t="s">
        <v>2288</v>
      </c>
      <c r="E356" s="663" t="s">
        <v>4631</v>
      </c>
      <c r="F356" s="664" t="s">
        <v>4632</v>
      </c>
      <c r="G356" s="663" t="s">
        <v>4132</v>
      </c>
      <c r="H356" s="663" t="s">
        <v>4133</v>
      </c>
      <c r="I356" s="665">
        <v>8.4700000000000006</v>
      </c>
      <c r="J356" s="665">
        <v>750</v>
      </c>
      <c r="K356" s="666">
        <v>6352.5</v>
      </c>
    </row>
    <row r="357" spans="1:11" ht="14.4" customHeight="1" x14ac:dyDescent="0.3">
      <c r="A357" s="661" t="s">
        <v>521</v>
      </c>
      <c r="B357" s="662" t="s">
        <v>2285</v>
      </c>
      <c r="C357" s="663" t="s">
        <v>534</v>
      </c>
      <c r="D357" s="664" t="s">
        <v>2288</v>
      </c>
      <c r="E357" s="663" t="s">
        <v>4631</v>
      </c>
      <c r="F357" s="664" t="s">
        <v>4632</v>
      </c>
      <c r="G357" s="663" t="s">
        <v>4397</v>
      </c>
      <c r="H357" s="663" t="s">
        <v>4398</v>
      </c>
      <c r="I357" s="665">
        <v>17.91</v>
      </c>
      <c r="J357" s="665">
        <v>40</v>
      </c>
      <c r="K357" s="666">
        <v>716.32</v>
      </c>
    </row>
    <row r="358" spans="1:11" ht="14.4" customHeight="1" x14ac:dyDescent="0.3">
      <c r="A358" s="661" t="s">
        <v>521</v>
      </c>
      <c r="B358" s="662" t="s">
        <v>2285</v>
      </c>
      <c r="C358" s="663" t="s">
        <v>534</v>
      </c>
      <c r="D358" s="664" t="s">
        <v>2288</v>
      </c>
      <c r="E358" s="663" t="s">
        <v>4631</v>
      </c>
      <c r="F358" s="664" t="s">
        <v>4632</v>
      </c>
      <c r="G358" s="663" t="s">
        <v>4399</v>
      </c>
      <c r="H358" s="663" t="s">
        <v>4400</v>
      </c>
      <c r="I358" s="665">
        <v>55.27</v>
      </c>
      <c r="J358" s="665">
        <v>2</v>
      </c>
      <c r="K358" s="666">
        <v>110.55</v>
      </c>
    </row>
    <row r="359" spans="1:11" ht="14.4" customHeight="1" x14ac:dyDescent="0.3">
      <c r="A359" s="661" t="s">
        <v>521</v>
      </c>
      <c r="B359" s="662" t="s">
        <v>2285</v>
      </c>
      <c r="C359" s="663" t="s">
        <v>534</v>
      </c>
      <c r="D359" s="664" t="s">
        <v>2288</v>
      </c>
      <c r="E359" s="663" t="s">
        <v>4631</v>
      </c>
      <c r="F359" s="664" t="s">
        <v>4632</v>
      </c>
      <c r="G359" s="663" t="s">
        <v>4401</v>
      </c>
      <c r="H359" s="663" t="s">
        <v>4402</v>
      </c>
      <c r="I359" s="665">
        <v>130.68</v>
      </c>
      <c r="J359" s="665">
        <v>10</v>
      </c>
      <c r="K359" s="666">
        <v>1306.8</v>
      </c>
    </row>
    <row r="360" spans="1:11" ht="14.4" customHeight="1" x14ac:dyDescent="0.3">
      <c r="A360" s="661" t="s">
        <v>521</v>
      </c>
      <c r="B360" s="662" t="s">
        <v>2285</v>
      </c>
      <c r="C360" s="663" t="s">
        <v>534</v>
      </c>
      <c r="D360" s="664" t="s">
        <v>2288</v>
      </c>
      <c r="E360" s="663" t="s">
        <v>4631</v>
      </c>
      <c r="F360" s="664" t="s">
        <v>4632</v>
      </c>
      <c r="G360" s="663" t="s">
        <v>4403</v>
      </c>
      <c r="H360" s="663" t="s">
        <v>4404</v>
      </c>
      <c r="I360" s="665">
        <v>49.98</v>
      </c>
      <c r="J360" s="665">
        <v>10</v>
      </c>
      <c r="K360" s="666">
        <v>499.76</v>
      </c>
    </row>
    <row r="361" spans="1:11" ht="14.4" customHeight="1" x14ac:dyDescent="0.3">
      <c r="A361" s="661" t="s">
        <v>521</v>
      </c>
      <c r="B361" s="662" t="s">
        <v>2285</v>
      </c>
      <c r="C361" s="663" t="s">
        <v>534</v>
      </c>
      <c r="D361" s="664" t="s">
        <v>2288</v>
      </c>
      <c r="E361" s="663" t="s">
        <v>4631</v>
      </c>
      <c r="F361" s="664" t="s">
        <v>4632</v>
      </c>
      <c r="G361" s="663" t="s">
        <v>4405</v>
      </c>
      <c r="H361" s="663" t="s">
        <v>4406</v>
      </c>
      <c r="I361" s="665">
        <v>49.97</v>
      </c>
      <c r="J361" s="665">
        <v>20</v>
      </c>
      <c r="K361" s="666">
        <v>999.43000000000006</v>
      </c>
    </row>
    <row r="362" spans="1:11" ht="14.4" customHeight="1" x14ac:dyDescent="0.3">
      <c r="A362" s="661" t="s">
        <v>521</v>
      </c>
      <c r="B362" s="662" t="s">
        <v>2285</v>
      </c>
      <c r="C362" s="663" t="s">
        <v>534</v>
      </c>
      <c r="D362" s="664" t="s">
        <v>2288</v>
      </c>
      <c r="E362" s="663" t="s">
        <v>4631</v>
      </c>
      <c r="F362" s="664" t="s">
        <v>4632</v>
      </c>
      <c r="G362" s="663" t="s">
        <v>4407</v>
      </c>
      <c r="H362" s="663" t="s">
        <v>4408</v>
      </c>
      <c r="I362" s="665">
        <v>49.97</v>
      </c>
      <c r="J362" s="665">
        <v>10</v>
      </c>
      <c r="K362" s="666">
        <v>499.73</v>
      </c>
    </row>
    <row r="363" spans="1:11" ht="14.4" customHeight="1" x14ac:dyDescent="0.3">
      <c r="A363" s="661" t="s">
        <v>521</v>
      </c>
      <c r="B363" s="662" t="s">
        <v>2285</v>
      </c>
      <c r="C363" s="663" t="s">
        <v>534</v>
      </c>
      <c r="D363" s="664" t="s">
        <v>2288</v>
      </c>
      <c r="E363" s="663" t="s">
        <v>4631</v>
      </c>
      <c r="F363" s="664" t="s">
        <v>4632</v>
      </c>
      <c r="G363" s="663" t="s">
        <v>4152</v>
      </c>
      <c r="H363" s="663" t="s">
        <v>4153</v>
      </c>
      <c r="I363" s="665">
        <v>350.9</v>
      </c>
      <c r="J363" s="665">
        <v>2</v>
      </c>
      <c r="K363" s="666">
        <v>701.8</v>
      </c>
    </row>
    <row r="364" spans="1:11" ht="14.4" customHeight="1" x14ac:dyDescent="0.3">
      <c r="A364" s="661" t="s">
        <v>521</v>
      </c>
      <c r="B364" s="662" t="s">
        <v>2285</v>
      </c>
      <c r="C364" s="663" t="s">
        <v>534</v>
      </c>
      <c r="D364" s="664" t="s">
        <v>2288</v>
      </c>
      <c r="E364" s="663" t="s">
        <v>4631</v>
      </c>
      <c r="F364" s="664" t="s">
        <v>4632</v>
      </c>
      <c r="G364" s="663" t="s">
        <v>4409</v>
      </c>
      <c r="H364" s="663" t="s">
        <v>4410</v>
      </c>
      <c r="I364" s="665">
        <v>49.974999999999994</v>
      </c>
      <c r="J364" s="665">
        <v>20</v>
      </c>
      <c r="K364" s="666">
        <v>999.49</v>
      </c>
    </row>
    <row r="365" spans="1:11" ht="14.4" customHeight="1" x14ac:dyDescent="0.3">
      <c r="A365" s="661" t="s">
        <v>521</v>
      </c>
      <c r="B365" s="662" t="s">
        <v>2285</v>
      </c>
      <c r="C365" s="663" t="s">
        <v>534</v>
      </c>
      <c r="D365" s="664" t="s">
        <v>2288</v>
      </c>
      <c r="E365" s="663" t="s">
        <v>4631</v>
      </c>
      <c r="F365" s="664" t="s">
        <v>4632</v>
      </c>
      <c r="G365" s="663" t="s">
        <v>4411</v>
      </c>
      <c r="H365" s="663" t="s">
        <v>4412</v>
      </c>
      <c r="I365" s="665">
        <v>422.3</v>
      </c>
      <c r="J365" s="665">
        <v>4</v>
      </c>
      <c r="K365" s="666">
        <v>1689.2</v>
      </c>
    </row>
    <row r="366" spans="1:11" ht="14.4" customHeight="1" x14ac:dyDescent="0.3">
      <c r="A366" s="661" t="s">
        <v>521</v>
      </c>
      <c r="B366" s="662" t="s">
        <v>2285</v>
      </c>
      <c r="C366" s="663" t="s">
        <v>534</v>
      </c>
      <c r="D366" s="664" t="s">
        <v>2288</v>
      </c>
      <c r="E366" s="663" t="s">
        <v>4631</v>
      </c>
      <c r="F366" s="664" t="s">
        <v>4632</v>
      </c>
      <c r="G366" s="663" t="s">
        <v>4413</v>
      </c>
      <c r="H366" s="663" t="s">
        <v>4414</v>
      </c>
      <c r="I366" s="665">
        <v>9.44</v>
      </c>
      <c r="J366" s="665">
        <v>50</v>
      </c>
      <c r="K366" s="666">
        <v>471.9</v>
      </c>
    </row>
    <row r="367" spans="1:11" ht="14.4" customHeight="1" x14ac:dyDescent="0.3">
      <c r="A367" s="661" t="s">
        <v>521</v>
      </c>
      <c r="B367" s="662" t="s">
        <v>2285</v>
      </c>
      <c r="C367" s="663" t="s">
        <v>534</v>
      </c>
      <c r="D367" s="664" t="s">
        <v>2288</v>
      </c>
      <c r="E367" s="663" t="s">
        <v>4631</v>
      </c>
      <c r="F367" s="664" t="s">
        <v>4632</v>
      </c>
      <c r="G367" s="663" t="s">
        <v>4415</v>
      </c>
      <c r="H367" s="663" t="s">
        <v>4416</v>
      </c>
      <c r="I367" s="665">
        <v>13.31</v>
      </c>
      <c r="J367" s="665">
        <v>50</v>
      </c>
      <c r="K367" s="666">
        <v>665.5</v>
      </c>
    </row>
    <row r="368" spans="1:11" ht="14.4" customHeight="1" x14ac:dyDescent="0.3">
      <c r="A368" s="661" t="s">
        <v>521</v>
      </c>
      <c r="B368" s="662" t="s">
        <v>2285</v>
      </c>
      <c r="C368" s="663" t="s">
        <v>534</v>
      </c>
      <c r="D368" s="664" t="s">
        <v>2288</v>
      </c>
      <c r="E368" s="663" t="s">
        <v>4631</v>
      </c>
      <c r="F368" s="664" t="s">
        <v>4632</v>
      </c>
      <c r="G368" s="663" t="s">
        <v>4417</v>
      </c>
      <c r="H368" s="663" t="s">
        <v>4418</v>
      </c>
      <c r="I368" s="665">
        <v>13.31</v>
      </c>
      <c r="J368" s="665">
        <v>30</v>
      </c>
      <c r="K368" s="666">
        <v>399.3</v>
      </c>
    </row>
    <row r="369" spans="1:11" ht="14.4" customHeight="1" x14ac:dyDescent="0.3">
      <c r="A369" s="661" t="s">
        <v>521</v>
      </c>
      <c r="B369" s="662" t="s">
        <v>2285</v>
      </c>
      <c r="C369" s="663" t="s">
        <v>534</v>
      </c>
      <c r="D369" s="664" t="s">
        <v>2288</v>
      </c>
      <c r="E369" s="663" t="s">
        <v>4631</v>
      </c>
      <c r="F369" s="664" t="s">
        <v>4632</v>
      </c>
      <c r="G369" s="663" t="s">
        <v>4419</v>
      </c>
      <c r="H369" s="663" t="s">
        <v>4420</v>
      </c>
      <c r="I369" s="665">
        <v>105.03</v>
      </c>
      <c r="J369" s="665">
        <v>10</v>
      </c>
      <c r="K369" s="666">
        <v>1050.28</v>
      </c>
    </row>
    <row r="370" spans="1:11" ht="14.4" customHeight="1" x14ac:dyDescent="0.3">
      <c r="A370" s="661" t="s">
        <v>521</v>
      </c>
      <c r="B370" s="662" t="s">
        <v>2285</v>
      </c>
      <c r="C370" s="663" t="s">
        <v>534</v>
      </c>
      <c r="D370" s="664" t="s">
        <v>2288</v>
      </c>
      <c r="E370" s="663" t="s">
        <v>4631</v>
      </c>
      <c r="F370" s="664" t="s">
        <v>4632</v>
      </c>
      <c r="G370" s="663" t="s">
        <v>4421</v>
      </c>
      <c r="H370" s="663" t="s">
        <v>4422</v>
      </c>
      <c r="I370" s="665">
        <v>74.260000000000005</v>
      </c>
      <c r="J370" s="665">
        <v>25</v>
      </c>
      <c r="K370" s="666">
        <v>1856.44</v>
      </c>
    </row>
    <row r="371" spans="1:11" ht="14.4" customHeight="1" x14ac:dyDescent="0.3">
      <c r="A371" s="661" t="s">
        <v>521</v>
      </c>
      <c r="B371" s="662" t="s">
        <v>2285</v>
      </c>
      <c r="C371" s="663" t="s">
        <v>534</v>
      </c>
      <c r="D371" s="664" t="s">
        <v>2288</v>
      </c>
      <c r="E371" s="663" t="s">
        <v>4631</v>
      </c>
      <c r="F371" s="664" t="s">
        <v>4632</v>
      </c>
      <c r="G371" s="663" t="s">
        <v>3817</v>
      </c>
      <c r="H371" s="663" t="s">
        <v>3818</v>
      </c>
      <c r="I371" s="665">
        <v>3.4138095238095243</v>
      </c>
      <c r="J371" s="665">
        <v>4480</v>
      </c>
      <c r="K371" s="666">
        <v>15286.800000000003</v>
      </c>
    </row>
    <row r="372" spans="1:11" ht="14.4" customHeight="1" x14ac:dyDescent="0.3">
      <c r="A372" s="661" t="s">
        <v>521</v>
      </c>
      <c r="B372" s="662" t="s">
        <v>2285</v>
      </c>
      <c r="C372" s="663" t="s">
        <v>534</v>
      </c>
      <c r="D372" s="664" t="s">
        <v>2288</v>
      </c>
      <c r="E372" s="663" t="s">
        <v>4631</v>
      </c>
      <c r="F372" s="664" t="s">
        <v>4632</v>
      </c>
      <c r="G372" s="663" t="s">
        <v>4164</v>
      </c>
      <c r="H372" s="663" t="s">
        <v>4165</v>
      </c>
      <c r="I372" s="665">
        <v>6.0739285714285725</v>
      </c>
      <c r="J372" s="665">
        <v>2720</v>
      </c>
      <c r="K372" s="666">
        <v>16518.599999999999</v>
      </c>
    </row>
    <row r="373" spans="1:11" ht="14.4" customHeight="1" x14ac:dyDescent="0.3">
      <c r="A373" s="661" t="s">
        <v>521</v>
      </c>
      <c r="B373" s="662" t="s">
        <v>2285</v>
      </c>
      <c r="C373" s="663" t="s">
        <v>534</v>
      </c>
      <c r="D373" s="664" t="s">
        <v>2288</v>
      </c>
      <c r="E373" s="663" t="s">
        <v>4631</v>
      </c>
      <c r="F373" s="664" t="s">
        <v>4632</v>
      </c>
      <c r="G373" s="663" t="s">
        <v>4423</v>
      </c>
      <c r="H373" s="663" t="s">
        <v>4424</v>
      </c>
      <c r="I373" s="665">
        <v>77.44</v>
      </c>
      <c r="J373" s="665">
        <v>20</v>
      </c>
      <c r="K373" s="666">
        <v>1548.8</v>
      </c>
    </row>
    <row r="374" spans="1:11" ht="14.4" customHeight="1" x14ac:dyDescent="0.3">
      <c r="A374" s="661" t="s">
        <v>521</v>
      </c>
      <c r="B374" s="662" t="s">
        <v>2285</v>
      </c>
      <c r="C374" s="663" t="s">
        <v>534</v>
      </c>
      <c r="D374" s="664" t="s">
        <v>2288</v>
      </c>
      <c r="E374" s="663" t="s">
        <v>4631</v>
      </c>
      <c r="F374" s="664" t="s">
        <v>4632</v>
      </c>
      <c r="G374" s="663" t="s">
        <v>4425</v>
      </c>
      <c r="H374" s="663" t="s">
        <v>4426</v>
      </c>
      <c r="I374" s="665">
        <v>55.27</v>
      </c>
      <c r="J374" s="665">
        <v>2</v>
      </c>
      <c r="K374" s="666">
        <v>110.55</v>
      </c>
    </row>
    <row r="375" spans="1:11" ht="14.4" customHeight="1" x14ac:dyDescent="0.3">
      <c r="A375" s="661" t="s">
        <v>521</v>
      </c>
      <c r="B375" s="662" t="s">
        <v>2285</v>
      </c>
      <c r="C375" s="663" t="s">
        <v>534</v>
      </c>
      <c r="D375" s="664" t="s">
        <v>2288</v>
      </c>
      <c r="E375" s="663" t="s">
        <v>4631</v>
      </c>
      <c r="F375" s="664" t="s">
        <v>4632</v>
      </c>
      <c r="G375" s="663" t="s">
        <v>4427</v>
      </c>
      <c r="H375" s="663" t="s">
        <v>4428</v>
      </c>
      <c r="I375" s="665">
        <v>185.13</v>
      </c>
      <c r="J375" s="665">
        <v>10</v>
      </c>
      <c r="K375" s="666">
        <v>1851.3</v>
      </c>
    </row>
    <row r="376" spans="1:11" ht="14.4" customHeight="1" x14ac:dyDescent="0.3">
      <c r="A376" s="661" t="s">
        <v>521</v>
      </c>
      <c r="B376" s="662" t="s">
        <v>2285</v>
      </c>
      <c r="C376" s="663" t="s">
        <v>534</v>
      </c>
      <c r="D376" s="664" t="s">
        <v>2288</v>
      </c>
      <c r="E376" s="663" t="s">
        <v>4631</v>
      </c>
      <c r="F376" s="664" t="s">
        <v>4632</v>
      </c>
      <c r="G376" s="663" t="s">
        <v>4174</v>
      </c>
      <c r="H376" s="663" t="s">
        <v>4175</v>
      </c>
      <c r="I376" s="665">
        <v>64.150000000000006</v>
      </c>
      <c r="J376" s="665">
        <v>1</v>
      </c>
      <c r="K376" s="666">
        <v>64.150000000000006</v>
      </c>
    </row>
    <row r="377" spans="1:11" ht="14.4" customHeight="1" x14ac:dyDescent="0.3">
      <c r="A377" s="661" t="s">
        <v>521</v>
      </c>
      <c r="B377" s="662" t="s">
        <v>2285</v>
      </c>
      <c r="C377" s="663" t="s">
        <v>534</v>
      </c>
      <c r="D377" s="664" t="s">
        <v>2288</v>
      </c>
      <c r="E377" s="663" t="s">
        <v>4631</v>
      </c>
      <c r="F377" s="664" t="s">
        <v>4632</v>
      </c>
      <c r="G377" s="663" t="s">
        <v>4429</v>
      </c>
      <c r="H377" s="663" t="s">
        <v>4430</v>
      </c>
      <c r="I377" s="665">
        <v>396.03</v>
      </c>
      <c r="J377" s="665">
        <v>5</v>
      </c>
      <c r="K377" s="666">
        <v>1980.15</v>
      </c>
    </row>
    <row r="378" spans="1:11" ht="14.4" customHeight="1" x14ac:dyDescent="0.3">
      <c r="A378" s="661" t="s">
        <v>521</v>
      </c>
      <c r="B378" s="662" t="s">
        <v>2285</v>
      </c>
      <c r="C378" s="663" t="s">
        <v>534</v>
      </c>
      <c r="D378" s="664" t="s">
        <v>2288</v>
      </c>
      <c r="E378" s="663" t="s">
        <v>4631</v>
      </c>
      <c r="F378" s="664" t="s">
        <v>4632</v>
      </c>
      <c r="G378" s="663" t="s">
        <v>4431</v>
      </c>
      <c r="H378" s="663" t="s">
        <v>4432</v>
      </c>
      <c r="I378" s="665">
        <v>396.03</v>
      </c>
      <c r="J378" s="665">
        <v>5</v>
      </c>
      <c r="K378" s="666">
        <v>1980.17</v>
      </c>
    </row>
    <row r="379" spans="1:11" ht="14.4" customHeight="1" x14ac:dyDescent="0.3">
      <c r="A379" s="661" t="s">
        <v>521</v>
      </c>
      <c r="B379" s="662" t="s">
        <v>2285</v>
      </c>
      <c r="C379" s="663" t="s">
        <v>534</v>
      </c>
      <c r="D379" s="664" t="s">
        <v>2288</v>
      </c>
      <c r="E379" s="663" t="s">
        <v>4631</v>
      </c>
      <c r="F379" s="664" t="s">
        <v>4632</v>
      </c>
      <c r="G379" s="663" t="s">
        <v>4433</v>
      </c>
      <c r="H379" s="663" t="s">
        <v>4434</v>
      </c>
      <c r="I379" s="665">
        <v>396.03</v>
      </c>
      <c r="J379" s="665">
        <v>5</v>
      </c>
      <c r="K379" s="666">
        <v>1980.17</v>
      </c>
    </row>
    <row r="380" spans="1:11" ht="14.4" customHeight="1" x14ac:dyDescent="0.3">
      <c r="A380" s="661" t="s">
        <v>521</v>
      </c>
      <c r="B380" s="662" t="s">
        <v>2285</v>
      </c>
      <c r="C380" s="663" t="s">
        <v>534</v>
      </c>
      <c r="D380" s="664" t="s">
        <v>2288</v>
      </c>
      <c r="E380" s="663" t="s">
        <v>4631</v>
      </c>
      <c r="F380" s="664" t="s">
        <v>4632</v>
      </c>
      <c r="G380" s="663" t="s">
        <v>4435</v>
      </c>
      <c r="H380" s="663" t="s">
        <v>4436</v>
      </c>
      <c r="I380" s="665">
        <v>197.95499999999998</v>
      </c>
      <c r="J380" s="665">
        <v>20</v>
      </c>
      <c r="K380" s="666">
        <v>3959.1099999999997</v>
      </c>
    </row>
    <row r="381" spans="1:11" ht="14.4" customHeight="1" x14ac:dyDescent="0.3">
      <c r="A381" s="661" t="s">
        <v>521</v>
      </c>
      <c r="B381" s="662" t="s">
        <v>2285</v>
      </c>
      <c r="C381" s="663" t="s">
        <v>534</v>
      </c>
      <c r="D381" s="664" t="s">
        <v>2288</v>
      </c>
      <c r="E381" s="663" t="s">
        <v>4631</v>
      </c>
      <c r="F381" s="664" t="s">
        <v>4632</v>
      </c>
      <c r="G381" s="663" t="s">
        <v>4437</v>
      </c>
      <c r="H381" s="663" t="s">
        <v>4438</v>
      </c>
      <c r="I381" s="665">
        <v>13.31</v>
      </c>
      <c r="J381" s="665">
        <v>50</v>
      </c>
      <c r="K381" s="666">
        <v>665.5</v>
      </c>
    </row>
    <row r="382" spans="1:11" ht="14.4" customHeight="1" x14ac:dyDescent="0.3">
      <c r="A382" s="661" t="s">
        <v>521</v>
      </c>
      <c r="B382" s="662" t="s">
        <v>2285</v>
      </c>
      <c r="C382" s="663" t="s">
        <v>534</v>
      </c>
      <c r="D382" s="664" t="s">
        <v>2288</v>
      </c>
      <c r="E382" s="663" t="s">
        <v>4631</v>
      </c>
      <c r="F382" s="664" t="s">
        <v>4632</v>
      </c>
      <c r="G382" s="663" t="s">
        <v>4439</v>
      </c>
      <c r="H382" s="663" t="s">
        <v>4440</v>
      </c>
      <c r="I382" s="665">
        <v>9.44</v>
      </c>
      <c r="J382" s="665">
        <v>50</v>
      </c>
      <c r="K382" s="666">
        <v>471.9</v>
      </c>
    </row>
    <row r="383" spans="1:11" ht="14.4" customHeight="1" x14ac:dyDescent="0.3">
      <c r="A383" s="661" t="s">
        <v>521</v>
      </c>
      <c r="B383" s="662" t="s">
        <v>2285</v>
      </c>
      <c r="C383" s="663" t="s">
        <v>534</v>
      </c>
      <c r="D383" s="664" t="s">
        <v>2288</v>
      </c>
      <c r="E383" s="663" t="s">
        <v>4631</v>
      </c>
      <c r="F383" s="664" t="s">
        <v>4632</v>
      </c>
      <c r="G383" s="663" t="s">
        <v>4441</v>
      </c>
      <c r="H383" s="663" t="s">
        <v>4442</v>
      </c>
      <c r="I383" s="665">
        <v>45.65</v>
      </c>
      <c r="J383" s="665">
        <v>20</v>
      </c>
      <c r="K383" s="666">
        <v>913.07</v>
      </c>
    </row>
    <row r="384" spans="1:11" ht="14.4" customHeight="1" x14ac:dyDescent="0.3">
      <c r="A384" s="661" t="s">
        <v>521</v>
      </c>
      <c r="B384" s="662" t="s">
        <v>2285</v>
      </c>
      <c r="C384" s="663" t="s">
        <v>534</v>
      </c>
      <c r="D384" s="664" t="s">
        <v>2288</v>
      </c>
      <c r="E384" s="663" t="s">
        <v>4631</v>
      </c>
      <c r="F384" s="664" t="s">
        <v>4632</v>
      </c>
      <c r="G384" s="663" t="s">
        <v>4443</v>
      </c>
      <c r="H384" s="663" t="s">
        <v>4444</v>
      </c>
      <c r="I384" s="665">
        <v>17.91</v>
      </c>
      <c r="J384" s="665">
        <v>10</v>
      </c>
      <c r="K384" s="666">
        <v>179.08</v>
      </c>
    </row>
    <row r="385" spans="1:11" ht="14.4" customHeight="1" x14ac:dyDescent="0.3">
      <c r="A385" s="661" t="s">
        <v>521</v>
      </c>
      <c r="B385" s="662" t="s">
        <v>2285</v>
      </c>
      <c r="C385" s="663" t="s">
        <v>534</v>
      </c>
      <c r="D385" s="664" t="s">
        <v>2288</v>
      </c>
      <c r="E385" s="663" t="s">
        <v>4631</v>
      </c>
      <c r="F385" s="664" t="s">
        <v>4632</v>
      </c>
      <c r="G385" s="663" t="s">
        <v>4445</v>
      </c>
      <c r="H385" s="663" t="s">
        <v>4446</v>
      </c>
      <c r="I385" s="665">
        <v>510.74</v>
      </c>
      <c r="J385" s="665">
        <v>10</v>
      </c>
      <c r="K385" s="666">
        <v>5107.3999999999996</v>
      </c>
    </row>
    <row r="386" spans="1:11" ht="14.4" customHeight="1" x14ac:dyDescent="0.3">
      <c r="A386" s="661" t="s">
        <v>521</v>
      </c>
      <c r="B386" s="662" t="s">
        <v>2285</v>
      </c>
      <c r="C386" s="663" t="s">
        <v>534</v>
      </c>
      <c r="D386" s="664" t="s">
        <v>2288</v>
      </c>
      <c r="E386" s="663" t="s">
        <v>4631</v>
      </c>
      <c r="F386" s="664" t="s">
        <v>4632</v>
      </c>
      <c r="G386" s="663" t="s">
        <v>4447</v>
      </c>
      <c r="H386" s="663" t="s">
        <v>4448</v>
      </c>
      <c r="I386" s="665">
        <v>197.95</v>
      </c>
      <c r="J386" s="665">
        <v>10</v>
      </c>
      <c r="K386" s="666">
        <v>1979.55</v>
      </c>
    </row>
    <row r="387" spans="1:11" ht="14.4" customHeight="1" x14ac:dyDescent="0.3">
      <c r="A387" s="661" t="s">
        <v>521</v>
      </c>
      <c r="B387" s="662" t="s">
        <v>2285</v>
      </c>
      <c r="C387" s="663" t="s">
        <v>534</v>
      </c>
      <c r="D387" s="664" t="s">
        <v>2288</v>
      </c>
      <c r="E387" s="663" t="s">
        <v>4631</v>
      </c>
      <c r="F387" s="664" t="s">
        <v>4632</v>
      </c>
      <c r="G387" s="663" t="s">
        <v>4449</v>
      </c>
      <c r="H387" s="663" t="s">
        <v>4450</v>
      </c>
      <c r="I387" s="665">
        <v>49.97</v>
      </c>
      <c r="J387" s="665">
        <v>10</v>
      </c>
      <c r="K387" s="666">
        <v>499.72</v>
      </c>
    </row>
    <row r="388" spans="1:11" ht="14.4" customHeight="1" x14ac:dyDescent="0.3">
      <c r="A388" s="661" t="s">
        <v>521</v>
      </c>
      <c r="B388" s="662" t="s">
        <v>2285</v>
      </c>
      <c r="C388" s="663" t="s">
        <v>534</v>
      </c>
      <c r="D388" s="664" t="s">
        <v>2288</v>
      </c>
      <c r="E388" s="663" t="s">
        <v>4641</v>
      </c>
      <c r="F388" s="664" t="s">
        <v>4642</v>
      </c>
      <c r="G388" s="663" t="s">
        <v>4214</v>
      </c>
      <c r="H388" s="663" t="s">
        <v>4215</v>
      </c>
      <c r="I388" s="665">
        <v>8.1691304347826037</v>
      </c>
      <c r="J388" s="665">
        <v>4200</v>
      </c>
      <c r="K388" s="666">
        <v>34310</v>
      </c>
    </row>
    <row r="389" spans="1:11" ht="14.4" customHeight="1" x14ac:dyDescent="0.3">
      <c r="A389" s="661" t="s">
        <v>521</v>
      </c>
      <c r="B389" s="662" t="s">
        <v>2285</v>
      </c>
      <c r="C389" s="663" t="s">
        <v>534</v>
      </c>
      <c r="D389" s="664" t="s">
        <v>2288</v>
      </c>
      <c r="E389" s="663" t="s">
        <v>4641</v>
      </c>
      <c r="F389" s="664" t="s">
        <v>4642</v>
      </c>
      <c r="G389" s="663" t="s">
        <v>4216</v>
      </c>
      <c r="H389" s="663" t="s">
        <v>4217</v>
      </c>
      <c r="I389" s="665">
        <v>16.456666666666667</v>
      </c>
      <c r="J389" s="665">
        <v>300</v>
      </c>
      <c r="K389" s="666">
        <v>4936.5</v>
      </c>
    </row>
    <row r="390" spans="1:11" ht="14.4" customHeight="1" x14ac:dyDescent="0.3">
      <c r="A390" s="661" t="s">
        <v>521</v>
      </c>
      <c r="B390" s="662" t="s">
        <v>2285</v>
      </c>
      <c r="C390" s="663" t="s">
        <v>534</v>
      </c>
      <c r="D390" s="664" t="s">
        <v>2288</v>
      </c>
      <c r="E390" s="663" t="s">
        <v>4641</v>
      </c>
      <c r="F390" s="664" t="s">
        <v>4642</v>
      </c>
      <c r="G390" s="663" t="s">
        <v>4451</v>
      </c>
      <c r="H390" s="663" t="s">
        <v>4452</v>
      </c>
      <c r="I390" s="665">
        <v>7</v>
      </c>
      <c r="J390" s="665">
        <v>105</v>
      </c>
      <c r="K390" s="666">
        <v>735</v>
      </c>
    </row>
    <row r="391" spans="1:11" ht="14.4" customHeight="1" x14ac:dyDescent="0.3">
      <c r="A391" s="661" t="s">
        <v>521</v>
      </c>
      <c r="B391" s="662" t="s">
        <v>2285</v>
      </c>
      <c r="C391" s="663" t="s">
        <v>534</v>
      </c>
      <c r="D391" s="664" t="s">
        <v>2288</v>
      </c>
      <c r="E391" s="663" t="s">
        <v>4633</v>
      </c>
      <c r="F391" s="664" t="s">
        <v>4634</v>
      </c>
      <c r="G391" s="663" t="s">
        <v>3819</v>
      </c>
      <c r="H391" s="663" t="s">
        <v>3820</v>
      </c>
      <c r="I391" s="665">
        <v>180.43800000000002</v>
      </c>
      <c r="J391" s="665">
        <v>150</v>
      </c>
      <c r="K391" s="666">
        <v>27065.510000000002</v>
      </c>
    </row>
    <row r="392" spans="1:11" ht="14.4" customHeight="1" x14ac:dyDescent="0.3">
      <c r="A392" s="661" t="s">
        <v>521</v>
      </c>
      <c r="B392" s="662" t="s">
        <v>2285</v>
      </c>
      <c r="C392" s="663" t="s">
        <v>534</v>
      </c>
      <c r="D392" s="664" t="s">
        <v>2288</v>
      </c>
      <c r="E392" s="663" t="s">
        <v>4633</v>
      </c>
      <c r="F392" s="664" t="s">
        <v>4634</v>
      </c>
      <c r="G392" s="663" t="s">
        <v>3821</v>
      </c>
      <c r="H392" s="663" t="s">
        <v>3822</v>
      </c>
      <c r="I392" s="665">
        <v>0.30142857142857143</v>
      </c>
      <c r="J392" s="665">
        <v>900</v>
      </c>
      <c r="K392" s="666">
        <v>272</v>
      </c>
    </row>
    <row r="393" spans="1:11" ht="14.4" customHeight="1" x14ac:dyDescent="0.3">
      <c r="A393" s="661" t="s">
        <v>521</v>
      </c>
      <c r="B393" s="662" t="s">
        <v>2285</v>
      </c>
      <c r="C393" s="663" t="s">
        <v>534</v>
      </c>
      <c r="D393" s="664" t="s">
        <v>2288</v>
      </c>
      <c r="E393" s="663" t="s">
        <v>4633</v>
      </c>
      <c r="F393" s="664" t="s">
        <v>4634</v>
      </c>
      <c r="G393" s="663" t="s">
        <v>3823</v>
      </c>
      <c r="H393" s="663" t="s">
        <v>3824</v>
      </c>
      <c r="I393" s="665">
        <v>0.308</v>
      </c>
      <c r="J393" s="665">
        <v>700</v>
      </c>
      <c r="K393" s="666">
        <v>216</v>
      </c>
    </row>
    <row r="394" spans="1:11" ht="14.4" customHeight="1" x14ac:dyDescent="0.3">
      <c r="A394" s="661" t="s">
        <v>521</v>
      </c>
      <c r="B394" s="662" t="s">
        <v>2285</v>
      </c>
      <c r="C394" s="663" t="s">
        <v>534</v>
      </c>
      <c r="D394" s="664" t="s">
        <v>2288</v>
      </c>
      <c r="E394" s="663" t="s">
        <v>4633</v>
      </c>
      <c r="F394" s="664" t="s">
        <v>4634</v>
      </c>
      <c r="G394" s="663" t="s">
        <v>4453</v>
      </c>
      <c r="H394" s="663" t="s">
        <v>4454</v>
      </c>
      <c r="I394" s="665">
        <v>48.82</v>
      </c>
      <c r="J394" s="665">
        <v>75</v>
      </c>
      <c r="K394" s="666">
        <v>3661.7699999999995</v>
      </c>
    </row>
    <row r="395" spans="1:11" ht="14.4" customHeight="1" x14ac:dyDescent="0.3">
      <c r="A395" s="661" t="s">
        <v>521</v>
      </c>
      <c r="B395" s="662" t="s">
        <v>2285</v>
      </c>
      <c r="C395" s="663" t="s">
        <v>534</v>
      </c>
      <c r="D395" s="664" t="s">
        <v>2288</v>
      </c>
      <c r="E395" s="663" t="s">
        <v>4633</v>
      </c>
      <c r="F395" s="664" t="s">
        <v>4634</v>
      </c>
      <c r="G395" s="663" t="s">
        <v>3825</v>
      </c>
      <c r="H395" s="663" t="s">
        <v>3826</v>
      </c>
      <c r="I395" s="665">
        <v>0.48210526315789493</v>
      </c>
      <c r="J395" s="665">
        <v>5000</v>
      </c>
      <c r="K395" s="666">
        <v>2410</v>
      </c>
    </row>
    <row r="396" spans="1:11" ht="14.4" customHeight="1" x14ac:dyDescent="0.3">
      <c r="A396" s="661" t="s">
        <v>521</v>
      </c>
      <c r="B396" s="662" t="s">
        <v>2285</v>
      </c>
      <c r="C396" s="663" t="s">
        <v>534</v>
      </c>
      <c r="D396" s="664" t="s">
        <v>2288</v>
      </c>
      <c r="E396" s="663" t="s">
        <v>4633</v>
      </c>
      <c r="F396" s="664" t="s">
        <v>4634</v>
      </c>
      <c r="G396" s="663" t="s">
        <v>4455</v>
      </c>
      <c r="H396" s="663" t="s">
        <v>4456</v>
      </c>
      <c r="I396" s="665">
        <v>48.823333333333331</v>
      </c>
      <c r="J396" s="665">
        <v>100</v>
      </c>
      <c r="K396" s="666">
        <v>4882.3600000000006</v>
      </c>
    </row>
    <row r="397" spans="1:11" ht="14.4" customHeight="1" x14ac:dyDescent="0.3">
      <c r="A397" s="661" t="s">
        <v>521</v>
      </c>
      <c r="B397" s="662" t="s">
        <v>2285</v>
      </c>
      <c r="C397" s="663" t="s">
        <v>534</v>
      </c>
      <c r="D397" s="664" t="s">
        <v>2288</v>
      </c>
      <c r="E397" s="663" t="s">
        <v>4633</v>
      </c>
      <c r="F397" s="664" t="s">
        <v>4634</v>
      </c>
      <c r="G397" s="663" t="s">
        <v>4457</v>
      </c>
      <c r="H397" s="663" t="s">
        <v>4458</v>
      </c>
      <c r="I397" s="665">
        <v>48.822499999999998</v>
      </c>
      <c r="J397" s="665">
        <v>100</v>
      </c>
      <c r="K397" s="666">
        <v>4882.4400000000005</v>
      </c>
    </row>
    <row r="398" spans="1:11" ht="14.4" customHeight="1" x14ac:dyDescent="0.3">
      <c r="A398" s="661" t="s">
        <v>521</v>
      </c>
      <c r="B398" s="662" t="s">
        <v>2285</v>
      </c>
      <c r="C398" s="663" t="s">
        <v>534</v>
      </c>
      <c r="D398" s="664" t="s">
        <v>2288</v>
      </c>
      <c r="E398" s="663" t="s">
        <v>4633</v>
      </c>
      <c r="F398" s="664" t="s">
        <v>4634</v>
      </c>
      <c r="G398" s="663" t="s">
        <v>3827</v>
      </c>
      <c r="H398" s="663" t="s">
        <v>3828</v>
      </c>
      <c r="I398" s="665">
        <v>29.4</v>
      </c>
      <c r="J398" s="665">
        <v>26</v>
      </c>
      <c r="K398" s="666">
        <v>764.4</v>
      </c>
    </row>
    <row r="399" spans="1:11" ht="14.4" customHeight="1" x14ac:dyDescent="0.3">
      <c r="A399" s="661" t="s">
        <v>521</v>
      </c>
      <c r="B399" s="662" t="s">
        <v>2285</v>
      </c>
      <c r="C399" s="663" t="s">
        <v>534</v>
      </c>
      <c r="D399" s="664" t="s">
        <v>2288</v>
      </c>
      <c r="E399" s="663" t="s">
        <v>4633</v>
      </c>
      <c r="F399" s="664" t="s">
        <v>4634</v>
      </c>
      <c r="G399" s="663" t="s">
        <v>4459</v>
      </c>
      <c r="H399" s="663" t="s">
        <v>4460</v>
      </c>
      <c r="I399" s="665">
        <v>140.11000000000001</v>
      </c>
      <c r="J399" s="665">
        <v>50</v>
      </c>
      <c r="K399" s="666">
        <v>7005.3</v>
      </c>
    </row>
    <row r="400" spans="1:11" ht="14.4" customHeight="1" x14ac:dyDescent="0.3">
      <c r="A400" s="661" t="s">
        <v>521</v>
      </c>
      <c r="B400" s="662" t="s">
        <v>2285</v>
      </c>
      <c r="C400" s="663" t="s">
        <v>534</v>
      </c>
      <c r="D400" s="664" t="s">
        <v>2288</v>
      </c>
      <c r="E400" s="663" t="s">
        <v>4633</v>
      </c>
      <c r="F400" s="664" t="s">
        <v>4634</v>
      </c>
      <c r="G400" s="663" t="s">
        <v>4461</v>
      </c>
      <c r="H400" s="663" t="s">
        <v>4462</v>
      </c>
      <c r="I400" s="665">
        <v>48.82</v>
      </c>
      <c r="J400" s="665">
        <v>25</v>
      </c>
      <c r="K400" s="666">
        <v>1220.5899999999999</v>
      </c>
    </row>
    <row r="401" spans="1:11" ht="14.4" customHeight="1" x14ac:dyDescent="0.3">
      <c r="A401" s="661" t="s">
        <v>521</v>
      </c>
      <c r="B401" s="662" t="s">
        <v>2285</v>
      </c>
      <c r="C401" s="663" t="s">
        <v>534</v>
      </c>
      <c r="D401" s="664" t="s">
        <v>2288</v>
      </c>
      <c r="E401" s="663" t="s">
        <v>4633</v>
      </c>
      <c r="F401" s="664" t="s">
        <v>4634</v>
      </c>
      <c r="G401" s="663" t="s">
        <v>4463</v>
      </c>
      <c r="H401" s="663" t="s">
        <v>4464</v>
      </c>
      <c r="I401" s="665">
        <v>29.4</v>
      </c>
      <c r="J401" s="665">
        <v>25</v>
      </c>
      <c r="K401" s="666">
        <v>735.08</v>
      </c>
    </row>
    <row r="402" spans="1:11" ht="14.4" customHeight="1" x14ac:dyDescent="0.3">
      <c r="A402" s="661" t="s">
        <v>521</v>
      </c>
      <c r="B402" s="662" t="s">
        <v>2285</v>
      </c>
      <c r="C402" s="663" t="s">
        <v>534</v>
      </c>
      <c r="D402" s="664" t="s">
        <v>2288</v>
      </c>
      <c r="E402" s="663" t="s">
        <v>4633</v>
      </c>
      <c r="F402" s="664" t="s">
        <v>4634</v>
      </c>
      <c r="G402" s="663" t="s">
        <v>3833</v>
      </c>
      <c r="H402" s="663" t="s">
        <v>3834</v>
      </c>
      <c r="I402" s="665">
        <v>1.5122222222222226</v>
      </c>
      <c r="J402" s="665">
        <v>5200</v>
      </c>
      <c r="K402" s="666">
        <v>7863.25</v>
      </c>
    </row>
    <row r="403" spans="1:11" ht="14.4" customHeight="1" x14ac:dyDescent="0.3">
      <c r="A403" s="661" t="s">
        <v>521</v>
      </c>
      <c r="B403" s="662" t="s">
        <v>2285</v>
      </c>
      <c r="C403" s="663" t="s">
        <v>534</v>
      </c>
      <c r="D403" s="664" t="s">
        <v>2288</v>
      </c>
      <c r="E403" s="663" t="s">
        <v>4633</v>
      </c>
      <c r="F403" s="664" t="s">
        <v>4634</v>
      </c>
      <c r="G403" s="663" t="s">
        <v>4465</v>
      </c>
      <c r="H403" s="663" t="s">
        <v>4466</v>
      </c>
      <c r="I403" s="665">
        <v>319.2</v>
      </c>
      <c r="J403" s="665">
        <v>20</v>
      </c>
      <c r="K403" s="666">
        <v>6384</v>
      </c>
    </row>
    <row r="404" spans="1:11" ht="14.4" customHeight="1" x14ac:dyDescent="0.3">
      <c r="A404" s="661" t="s">
        <v>521</v>
      </c>
      <c r="B404" s="662" t="s">
        <v>2285</v>
      </c>
      <c r="C404" s="663" t="s">
        <v>534</v>
      </c>
      <c r="D404" s="664" t="s">
        <v>2288</v>
      </c>
      <c r="E404" s="663" t="s">
        <v>4633</v>
      </c>
      <c r="F404" s="664" t="s">
        <v>4634</v>
      </c>
      <c r="G404" s="663" t="s">
        <v>4467</v>
      </c>
      <c r="H404" s="663" t="s">
        <v>4468</v>
      </c>
      <c r="I404" s="665">
        <v>51.91</v>
      </c>
      <c r="J404" s="665">
        <v>25</v>
      </c>
      <c r="K404" s="666">
        <v>1297.73</v>
      </c>
    </row>
    <row r="405" spans="1:11" ht="14.4" customHeight="1" x14ac:dyDescent="0.3">
      <c r="A405" s="661" t="s">
        <v>521</v>
      </c>
      <c r="B405" s="662" t="s">
        <v>2285</v>
      </c>
      <c r="C405" s="663" t="s">
        <v>534</v>
      </c>
      <c r="D405" s="664" t="s">
        <v>2288</v>
      </c>
      <c r="E405" s="663" t="s">
        <v>4633</v>
      </c>
      <c r="F405" s="664" t="s">
        <v>4634</v>
      </c>
      <c r="G405" s="663" t="s">
        <v>4469</v>
      </c>
      <c r="H405" s="663" t="s">
        <v>4470</v>
      </c>
      <c r="I405" s="665">
        <v>180.43</v>
      </c>
      <c r="J405" s="665">
        <v>25</v>
      </c>
      <c r="K405" s="666">
        <v>4510.87</v>
      </c>
    </row>
    <row r="406" spans="1:11" ht="14.4" customHeight="1" x14ac:dyDescent="0.3">
      <c r="A406" s="661" t="s">
        <v>521</v>
      </c>
      <c r="B406" s="662" t="s">
        <v>2285</v>
      </c>
      <c r="C406" s="663" t="s">
        <v>534</v>
      </c>
      <c r="D406" s="664" t="s">
        <v>2288</v>
      </c>
      <c r="E406" s="663" t="s">
        <v>4635</v>
      </c>
      <c r="F406" s="664" t="s">
        <v>4636</v>
      </c>
      <c r="G406" s="663" t="s">
        <v>4471</v>
      </c>
      <c r="H406" s="663" t="s">
        <v>4472</v>
      </c>
      <c r="I406" s="665">
        <v>1.22</v>
      </c>
      <c r="J406" s="665">
        <v>200</v>
      </c>
      <c r="K406" s="666">
        <v>244</v>
      </c>
    </row>
    <row r="407" spans="1:11" ht="14.4" customHeight="1" x14ac:dyDescent="0.3">
      <c r="A407" s="661" t="s">
        <v>521</v>
      </c>
      <c r="B407" s="662" t="s">
        <v>2285</v>
      </c>
      <c r="C407" s="663" t="s">
        <v>534</v>
      </c>
      <c r="D407" s="664" t="s">
        <v>2288</v>
      </c>
      <c r="E407" s="663" t="s">
        <v>4635</v>
      </c>
      <c r="F407" s="664" t="s">
        <v>4636</v>
      </c>
      <c r="G407" s="663" t="s">
        <v>3841</v>
      </c>
      <c r="H407" s="663" t="s">
        <v>3842</v>
      </c>
      <c r="I407" s="665">
        <v>0.71000000000000041</v>
      </c>
      <c r="J407" s="665">
        <v>19400</v>
      </c>
      <c r="K407" s="666">
        <v>13774</v>
      </c>
    </row>
    <row r="408" spans="1:11" ht="14.4" customHeight="1" x14ac:dyDescent="0.3">
      <c r="A408" s="661" t="s">
        <v>521</v>
      </c>
      <c r="B408" s="662" t="s">
        <v>2285</v>
      </c>
      <c r="C408" s="663" t="s">
        <v>534</v>
      </c>
      <c r="D408" s="664" t="s">
        <v>2288</v>
      </c>
      <c r="E408" s="663" t="s">
        <v>4635</v>
      </c>
      <c r="F408" s="664" t="s">
        <v>4636</v>
      </c>
      <c r="G408" s="663" t="s">
        <v>4238</v>
      </c>
      <c r="H408" s="663" t="s">
        <v>4239</v>
      </c>
      <c r="I408" s="665">
        <v>0.7100000000000003</v>
      </c>
      <c r="J408" s="665">
        <v>8800</v>
      </c>
      <c r="K408" s="666">
        <v>6248</v>
      </c>
    </row>
    <row r="409" spans="1:11" ht="14.4" customHeight="1" x14ac:dyDescent="0.3">
      <c r="A409" s="661" t="s">
        <v>521</v>
      </c>
      <c r="B409" s="662" t="s">
        <v>2285</v>
      </c>
      <c r="C409" s="663" t="s">
        <v>534</v>
      </c>
      <c r="D409" s="664" t="s">
        <v>2288</v>
      </c>
      <c r="E409" s="663" t="s">
        <v>4635</v>
      </c>
      <c r="F409" s="664" t="s">
        <v>4636</v>
      </c>
      <c r="G409" s="663" t="s">
        <v>3843</v>
      </c>
      <c r="H409" s="663" t="s">
        <v>3844</v>
      </c>
      <c r="I409" s="665">
        <v>0.71000000000000019</v>
      </c>
      <c r="J409" s="665">
        <v>9200</v>
      </c>
      <c r="K409" s="666">
        <v>6532</v>
      </c>
    </row>
    <row r="410" spans="1:11" ht="14.4" customHeight="1" x14ac:dyDescent="0.3">
      <c r="A410" s="661" t="s">
        <v>521</v>
      </c>
      <c r="B410" s="662" t="s">
        <v>2285</v>
      </c>
      <c r="C410" s="663" t="s">
        <v>534</v>
      </c>
      <c r="D410" s="664" t="s">
        <v>2288</v>
      </c>
      <c r="E410" s="663" t="s">
        <v>4645</v>
      </c>
      <c r="F410" s="664" t="s">
        <v>4646</v>
      </c>
      <c r="G410" s="663" t="s">
        <v>4256</v>
      </c>
      <c r="H410" s="663" t="s">
        <v>4257</v>
      </c>
      <c r="I410" s="665">
        <v>142.78</v>
      </c>
      <c r="J410" s="665">
        <v>12</v>
      </c>
      <c r="K410" s="666">
        <v>1713.36</v>
      </c>
    </row>
    <row r="411" spans="1:11" ht="14.4" customHeight="1" x14ac:dyDescent="0.3">
      <c r="A411" s="661" t="s">
        <v>521</v>
      </c>
      <c r="B411" s="662" t="s">
        <v>2285</v>
      </c>
      <c r="C411" s="663" t="s">
        <v>534</v>
      </c>
      <c r="D411" s="664" t="s">
        <v>2288</v>
      </c>
      <c r="E411" s="663" t="s">
        <v>4649</v>
      </c>
      <c r="F411" s="664" t="s">
        <v>4650</v>
      </c>
      <c r="G411" s="663" t="s">
        <v>4473</v>
      </c>
      <c r="H411" s="663" t="s">
        <v>4474</v>
      </c>
      <c r="I411" s="665">
        <v>199</v>
      </c>
      <c r="J411" s="665">
        <v>30</v>
      </c>
      <c r="K411" s="666">
        <v>5969.9400000000005</v>
      </c>
    </row>
    <row r="412" spans="1:11" ht="14.4" customHeight="1" x14ac:dyDescent="0.3">
      <c r="A412" s="661" t="s">
        <v>521</v>
      </c>
      <c r="B412" s="662" t="s">
        <v>2285</v>
      </c>
      <c r="C412" s="663" t="s">
        <v>534</v>
      </c>
      <c r="D412" s="664" t="s">
        <v>2288</v>
      </c>
      <c r="E412" s="663" t="s">
        <v>4649</v>
      </c>
      <c r="F412" s="664" t="s">
        <v>4650</v>
      </c>
      <c r="G412" s="663" t="s">
        <v>4475</v>
      </c>
      <c r="H412" s="663" t="s">
        <v>4476</v>
      </c>
      <c r="I412" s="665">
        <v>15.610000000000005</v>
      </c>
      <c r="J412" s="665">
        <v>320</v>
      </c>
      <c r="K412" s="666">
        <v>4995.2</v>
      </c>
    </row>
    <row r="413" spans="1:11" ht="14.4" customHeight="1" x14ac:dyDescent="0.3">
      <c r="A413" s="661" t="s">
        <v>521</v>
      </c>
      <c r="B413" s="662" t="s">
        <v>2285</v>
      </c>
      <c r="C413" s="663" t="s">
        <v>534</v>
      </c>
      <c r="D413" s="664" t="s">
        <v>2288</v>
      </c>
      <c r="E413" s="663" t="s">
        <v>4649</v>
      </c>
      <c r="F413" s="664" t="s">
        <v>4650</v>
      </c>
      <c r="G413" s="663" t="s">
        <v>4477</v>
      </c>
      <c r="H413" s="663" t="s">
        <v>4478</v>
      </c>
      <c r="I413" s="665">
        <v>36.829999999999991</v>
      </c>
      <c r="J413" s="665">
        <v>250</v>
      </c>
      <c r="K413" s="666">
        <v>9208.0999999999985</v>
      </c>
    </row>
    <row r="414" spans="1:11" ht="14.4" customHeight="1" x14ac:dyDescent="0.3">
      <c r="A414" s="661" t="s">
        <v>521</v>
      </c>
      <c r="B414" s="662" t="s">
        <v>2285</v>
      </c>
      <c r="C414" s="663" t="s">
        <v>534</v>
      </c>
      <c r="D414" s="664" t="s">
        <v>2288</v>
      </c>
      <c r="E414" s="663" t="s">
        <v>4649</v>
      </c>
      <c r="F414" s="664" t="s">
        <v>4650</v>
      </c>
      <c r="G414" s="663" t="s">
        <v>4479</v>
      </c>
      <c r="H414" s="663" t="s">
        <v>4480</v>
      </c>
      <c r="I414" s="665">
        <v>15.206666666666669</v>
      </c>
      <c r="J414" s="665">
        <v>150</v>
      </c>
      <c r="K414" s="666">
        <v>2281.15</v>
      </c>
    </row>
    <row r="415" spans="1:11" ht="14.4" customHeight="1" x14ac:dyDescent="0.3">
      <c r="A415" s="661" t="s">
        <v>521</v>
      </c>
      <c r="B415" s="662" t="s">
        <v>2285</v>
      </c>
      <c r="C415" s="663" t="s">
        <v>534</v>
      </c>
      <c r="D415" s="664" t="s">
        <v>2288</v>
      </c>
      <c r="E415" s="663" t="s">
        <v>4649</v>
      </c>
      <c r="F415" s="664" t="s">
        <v>4650</v>
      </c>
      <c r="G415" s="663" t="s">
        <v>4481</v>
      </c>
      <c r="H415" s="663" t="s">
        <v>4482</v>
      </c>
      <c r="I415" s="665">
        <v>119.99624999999999</v>
      </c>
      <c r="J415" s="665">
        <v>571</v>
      </c>
      <c r="K415" s="666">
        <v>68517.37</v>
      </c>
    </row>
    <row r="416" spans="1:11" ht="14.4" customHeight="1" x14ac:dyDescent="0.3">
      <c r="A416" s="661" t="s">
        <v>521</v>
      </c>
      <c r="B416" s="662" t="s">
        <v>2285</v>
      </c>
      <c r="C416" s="663" t="s">
        <v>534</v>
      </c>
      <c r="D416" s="664" t="s">
        <v>2288</v>
      </c>
      <c r="E416" s="663" t="s">
        <v>4649</v>
      </c>
      <c r="F416" s="664" t="s">
        <v>4650</v>
      </c>
      <c r="G416" s="663" t="s">
        <v>4483</v>
      </c>
      <c r="H416" s="663" t="s">
        <v>4484</v>
      </c>
      <c r="I416" s="665">
        <v>36.83</v>
      </c>
      <c r="J416" s="665">
        <v>1</v>
      </c>
      <c r="K416" s="666">
        <v>36.83</v>
      </c>
    </row>
    <row r="417" spans="1:11" ht="14.4" customHeight="1" x14ac:dyDescent="0.3">
      <c r="A417" s="661" t="s">
        <v>521</v>
      </c>
      <c r="B417" s="662" t="s">
        <v>2285</v>
      </c>
      <c r="C417" s="663" t="s">
        <v>534</v>
      </c>
      <c r="D417" s="664" t="s">
        <v>2288</v>
      </c>
      <c r="E417" s="663" t="s">
        <v>4649</v>
      </c>
      <c r="F417" s="664" t="s">
        <v>4650</v>
      </c>
      <c r="G417" s="663" t="s">
        <v>4485</v>
      </c>
      <c r="H417" s="663" t="s">
        <v>4486</v>
      </c>
      <c r="I417" s="665">
        <v>104.06</v>
      </c>
      <c r="J417" s="665">
        <v>20</v>
      </c>
      <c r="K417" s="666">
        <v>2081.1999999999998</v>
      </c>
    </row>
    <row r="418" spans="1:11" ht="14.4" customHeight="1" x14ac:dyDescent="0.3">
      <c r="A418" s="661" t="s">
        <v>521</v>
      </c>
      <c r="B418" s="662" t="s">
        <v>2285</v>
      </c>
      <c r="C418" s="663" t="s">
        <v>534</v>
      </c>
      <c r="D418" s="664" t="s">
        <v>2288</v>
      </c>
      <c r="E418" s="663" t="s">
        <v>4649</v>
      </c>
      <c r="F418" s="664" t="s">
        <v>4650</v>
      </c>
      <c r="G418" s="663" t="s">
        <v>4487</v>
      </c>
      <c r="H418" s="663" t="s">
        <v>4488</v>
      </c>
      <c r="I418" s="665">
        <v>209.37</v>
      </c>
      <c r="J418" s="665">
        <v>30</v>
      </c>
      <c r="K418" s="666">
        <v>6281.0199999999995</v>
      </c>
    </row>
    <row r="419" spans="1:11" ht="14.4" customHeight="1" x14ac:dyDescent="0.3">
      <c r="A419" s="661" t="s">
        <v>521</v>
      </c>
      <c r="B419" s="662" t="s">
        <v>2285</v>
      </c>
      <c r="C419" s="663" t="s">
        <v>534</v>
      </c>
      <c r="D419" s="664" t="s">
        <v>2288</v>
      </c>
      <c r="E419" s="663" t="s">
        <v>4649</v>
      </c>
      <c r="F419" s="664" t="s">
        <v>4650</v>
      </c>
      <c r="G419" s="663" t="s">
        <v>4489</v>
      </c>
      <c r="H419" s="663" t="s">
        <v>4490</v>
      </c>
      <c r="I419" s="665">
        <v>104.05999999999999</v>
      </c>
      <c r="J419" s="665">
        <v>210</v>
      </c>
      <c r="K419" s="666">
        <v>21852.6</v>
      </c>
    </row>
    <row r="420" spans="1:11" ht="14.4" customHeight="1" x14ac:dyDescent="0.3">
      <c r="A420" s="661" t="s">
        <v>521</v>
      </c>
      <c r="B420" s="662" t="s">
        <v>2285</v>
      </c>
      <c r="C420" s="663" t="s">
        <v>534</v>
      </c>
      <c r="D420" s="664" t="s">
        <v>2288</v>
      </c>
      <c r="E420" s="663" t="s">
        <v>4649</v>
      </c>
      <c r="F420" s="664" t="s">
        <v>4650</v>
      </c>
      <c r="G420" s="663" t="s">
        <v>4491</v>
      </c>
      <c r="H420" s="663" t="s">
        <v>4492</v>
      </c>
      <c r="I420" s="665">
        <v>104.06</v>
      </c>
      <c r="J420" s="665">
        <v>180</v>
      </c>
      <c r="K420" s="666">
        <v>18730.8</v>
      </c>
    </row>
    <row r="421" spans="1:11" ht="14.4" customHeight="1" x14ac:dyDescent="0.3">
      <c r="A421" s="661" t="s">
        <v>521</v>
      </c>
      <c r="B421" s="662" t="s">
        <v>2285</v>
      </c>
      <c r="C421" s="663" t="s">
        <v>534</v>
      </c>
      <c r="D421" s="664" t="s">
        <v>2288</v>
      </c>
      <c r="E421" s="663" t="s">
        <v>4649</v>
      </c>
      <c r="F421" s="664" t="s">
        <v>4650</v>
      </c>
      <c r="G421" s="663" t="s">
        <v>4493</v>
      </c>
      <c r="H421" s="663" t="s">
        <v>4494</v>
      </c>
      <c r="I421" s="665">
        <v>209.37</v>
      </c>
      <c r="J421" s="665">
        <v>20</v>
      </c>
      <c r="K421" s="666">
        <v>4187.32</v>
      </c>
    </row>
    <row r="422" spans="1:11" ht="14.4" customHeight="1" x14ac:dyDescent="0.3">
      <c r="A422" s="661" t="s">
        <v>521</v>
      </c>
      <c r="B422" s="662" t="s">
        <v>2285</v>
      </c>
      <c r="C422" s="663" t="s">
        <v>534</v>
      </c>
      <c r="D422" s="664" t="s">
        <v>2288</v>
      </c>
      <c r="E422" s="663" t="s">
        <v>4649</v>
      </c>
      <c r="F422" s="664" t="s">
        <v>4650</v>
      </c>
      <c r="G422" s="663" t="s">
        <v>4495</v>
      </c>
      <c r="H422" s="663" t="s">
        <v>4496</v>
      </c>
      <c r="I422" s="665">
        <v>209.37</v>
      </c>
      <c r="J422" s="665">
        <v>20</v>
      </c>
      <c r="K422" s="666">
        <v>4187.32</v>
      </c>
    </row>
    <row r="423" spans="1:11" ht="14.4" customHeight="1" x14ac:dyDescent="0.3">
      <c r="A423" s="661" t="s">
        <v>521</v>
      </c>
      <c r="B423" s="662" t="s">
        <v>2285</v>
      </c>
      <c r="C423" s="663" t="s">
        <v>534</v>
      </c>
      <c r="D423" s="664" t="s">
        <v>2288</v>
      </c>
      <c r="E423" s="663" t="s">
        <v>4649</v>
      </c>
      <c r="F423" s="664" t="s">
        <v>4650</v>
      </c>
      <c r="G423" s="663" t="s">
        <v>4497</v>
      </c>
      <c r="H423" s="663" t="s">
        <v>4498</v>
      </c>
      <c r="I423" s="665">
        <v>366.935</v>
      </c>
      <c r="J423" s="665">
        <v>5</v>
      </c>
      <c r="K423" s="666">
        <v>1832.5500000000002</v>
      </c>
    </row>
    <row r="424" spans="1:11" ht="14.4" customHeight="1" x14ac:dyDescent="0.3">
      <c r="A424" s="661" t="s">
        <v>521</v>
      </c>
      <c r="B424" s="662" t="s">
        <v>2285</v>
      </c>
      <c r="C424" s="663" t="s">
        <v>534</v>
      </c>
      <c r="D424" s="664" t="s">
        <v>2288</v>
      </c>
      <c r="E424" s="663" t="s">
        <v>4649</v>
      </c>
      <c r="F424" s="664" t="s">
        <v>4650</v>
      </c>
      <c r="G424" s="663" t="s">
        <v>4499</v>
      </c>
      <c r="H424" s="663" t="s">
        <v>4500</v>
      </c>
      <c r="I424" s="665">
        <v>366.935</v>
      </c>
      <c r="J424" s="665">
        <v>5</v>
      </c>
      <c r="K424" s="666">
        <v>1832.5500000000002</v>
      </c>
    </row>
    <row r="425" spans="1:11" ht="14.4" customHeight="1" x14ac:dyDescent="0.3">
      <c r="A425" s="661" t="s">
        <v>521</v>
      </c>
      <c r="B425" s="662" t="s">
        <v>2285</v>
      </c>
      <c r="C425" s="663" t="s">
        <v>534</v>
      </c>
      <c r="D425" s="664" t="s">
        <v>2288</v>
      </c>
      <c r="E425" s="663" t="s">
        <v>4649</v>
      </c>
      <c r="F425" s="664" t="s">
        <v>4650</v>
      </c>
      <c r="G425" s="663" t="s">
        <v>4501</v>
      </c>
      <c r="H425" s="663" t="s">
        <v>4502</v>
      </c>
      <c r="I425" s="665">
        <v>199</v>
      </c>
      <c r="J425" s="665">
        <v>20</v>
      </c>
      <c r="K425" s="666">
        <v>3979.93</v>
      </c>
    </row>
    <row r="426" spans="1:11" ht="14.4" customHeight="1" x14ac:dyDescent="0.3">
      <c r="A426" s="661" t="s">
        <v>521</v>
      </c>
      <c r="B426" s="662" t="s">
        <v>2285</v>
      </c>
      <c r="C426" s="663" t="s">
        <v>534</v>
      </c>
      <c r="D426" s="664" t="s">
        <v>2288</v>
      </c>
      <c r="E426" s="663" t="s">
        <v>4649</v>
      </c>
      <c r="F426" s="664" t="s">
        <v>4650</v>
      </c>
      <c r="G426" s="663" t="s">
        <v>4503</v>
      </c>
      <c r="H426" s="663" t="s">
        <v>4504</v>
      </c>
      <c r="I426" s="665">
        <v>369.05</v>
      </c>
      <c r="J426" s="665">
        <v>2</v>
      </c>
      <c r="K426" s="666">
        <v>738.1</v>
      </c>
    </row>
    <row r="427" spans="1:11" ht="14.4" customHeight="1" x14ac:dyDescent="0.3">
      <c r="A427" s="661" t="s">
        <v>521</v>
      </c>
      <c r="B427" s="662" t="s">
        <v>2285</v>
      </c>
      <c r="C427" s="663" t="s">
        <v>534</v>
      </c>
      <c r="D427" s="664" t="s">
        <v>2288</v>
      </c>
      <c r="E427" s="663" t="s">
        <v>4649</v>
      </c>
      <c r="F427" s="664" t="s">
        <v>4650</v>
      </c>
      <c r="G427" s="663" t="s">
        <v>4505</v>
      </c>
      <c r="H427" s="663" t="s">
        <v>4506</v>
      </c>
      <c r="I427" s="665">
        <v>36.829999999999991</v>
      </c>
      <c r="J427" s="665">
        <v>270</v>
      </c>
      <c r="K427" s="666">
        <v>9944.74</v>
      </c>
    </row>
    <row r="428" spans="1:11" ht="14.4" customHeight="1" x14ac:dyDescent="0.3">
      <c r="A428" s="661" t="s">
        <v>521</v>
      </c>
      <c r="B428" s="662" t="s">
        <v>2285</v>
      </c>
      <c r="C428" s="663" t="s">
        <v>534</v>
      </c>
      <c r="D428" s="664" t="s">
        <v>2288</v>
      </c>
      <c r="E428" s="663" t="s">
        <v>4649</v>
      </c>
      <c r="F428" s="664" t="s">
        <v>4650</v>
      </c>
      <c r="G428" s="663" t="s">
        <v>4507</v>
      </c>
      <c r="H428" s="663" t="s">
        <v>4508</v>
      </c>
      <c r="I428" s="665">
        <v>121</v>
      </c>
      <c r="J428" s="665">
        <v>100</v>
      </c>
      <c r="K428" s="666">
        <v>12100</v>
      </c>
    </row>
    <row r="429" spans="1:11" ht="14.4" customHeight="1" x14ac:dyDescent="0.3">
      <c r="A429" s="661" t="s">
        <v>521</v>
      </c>
      <c r="B429" s="662" t="s">
        <v>2285</v>
      </c>
      <c r="C429" s="663" t="s">
        <v>534</v>
      </c>
      <c r="D429" s="664" t="s">
        <v>2288</v>
      </c>
      <c r="E429" s="663" t="s">
        <v>4649</v>
      </c>
      <c r="F429" s="664" t="s">
        <v>4650</v>
      </c>
      <c r="G429" s="663" t="s">
        <v>4509</v>
      </c>
      <c r="H429" s="663" t="s">
        <v>4510</v>
      </c>
      <c r="I429" s="665">
        <v>121</v>
      </c>
      <c r="J429" s="665">
        <v>50</v>
      </c>
      <c r="K429" s="666">
        <v>6050</v>
      </c>
    </row>
    <row r="430" spans="1:11" ht="14.4" customHeight="1" x14ac:dyDescent="0.3">
      <c r="A430" s="661" t="s">
        <v>521</v>
      </c>
      <c r="B430" s="662" t="s">
        <v>2285</v>
      </c>
      <c r="C430" s="663" t="s">
        <v>534</v>
      </c>
      <c r="D430" s="664" t="s">
        <v>2288</v>
      </c>
      <c r="E430" s="663" t="s">
        <v>4649</v>
      </c>
      <c r="F430" s="664" t="s">
        <v>4650</v>
      </c>
      <c r="G430" s="663" t="s">
        <v>4511</v>
      </c>
      <c r="H430" s="663" t="s">
        <v>4512</v>
      </c>
      <c r="I430" s="665">
        <v>199</v>
      </c>
      <c r="J430" s="665">
        <v>20</v>
      </c>
      <c r="K430" s="666">
        <v>3979.93</v>
      </c>
    </row>
    <row r="431" spans="1:11" ht="14.4" customHeight="1" x14ac:dyDescent="0.3">
      <c r="A431" s="661" t="s">
        <v>521</v>
      </c>
      <c r="B431" s="662" t="s">
        <v>2285</v>
      </c>
      <c r="C431" s="663" t="s">
        <v>537</v>
      </c>
      <c r="D431" s="664" t="s">
        <v>2289</v>
      </c>
      <c r="E431" s="663" t="s">
        <v>4629</v>
      </c>
      <c r="F431" s="664" t="s">
        <v>4630</v>
      </c>
      <c r="G431" s="663" t="s">
        <v>4294</v>
      </c>
      <c r="H431" s="663" t="s">
        <v>4295</v>
      </c>
      <c r="I431" s="665">
        <v>34.695</v>
      </c>
      <c r="J431" s="665">
        <v>36</v>
      </c>
      <c r="K431" s="666">
        <v>1248.98</v>
      </c>
    </row>
    <row r="432" spans="1:11" ht="14.4" customHeight="1" x14ac:dyDescent="0.3">
      <c r="A432" s="661" t="s">
        <v>521</v>
      </c>
      <c r="B432" s="662" t="s">
        <v>2285</v>
      </c>
      <c r="C432" s="663" t="s">
        <v>537</v>
      </c>
      <c r="D432" s="664" t="s">
        <v>2289</v>
      </c>
      <c r="E432" s="663" t="s">
        <v>4629</v>
      </c>
      <c r="F432" s="664" t="s">
        <v>4630</v>
      </c>
      <c r="G432" s="663" t="s">
        <v>4296</v>
      </c>
      <c r="H432" s="663" t="s">
        <v>4297</v>
      </c>
      <c r="I432" s="665">
        <v>14.997499999999999</v>
      </c>
      <c r="J432" s="665">
        <v>120</v>
      </c>
      <c r="K432" s="666">
        <v>1798.4999999999995</v>
      </c>
    </row>
    <row r="433" spans="1:11" ht="14.4" customHeight="1" x14ac:dyDescent="0.3">
      <c r="A433" s="661" t="s">
        <v>521</v>
      </c>
      <c r="B433" s="662" t="s">
        <v>2285</v>
      </c>
      <c r="C433" s="663" t="s">
        <v>537</v>
      </c>
      <c r="D433" s="664" t="s">
        <v>2289</v>
      </c>
      <c r="E433" s="663" t="s">
        <v>4629</v>
      </c>
      <c r="F433" s="664" t="s">
        <v>4630</v>
      </c>
      <c r="G433" s="663" t="s">
        <v>3787</v>
      </c>
      <c r="H433" s="663" t="s">
        <v>3788</v>
      </c>
      <c r="I433" s="665">
        <v>25.56</v>
      </c>
      <c r="J433" s="665">
        <v>48</v>
      </c>
      <c r="K433" s="666">
        <v>1226.8800000000001</v>
      </c>
    </row>
    <row r="434" spans="1:11" ht="14.4" customHeight="1" x14ac:dyDescent="0.3">
      <c r="A434" s="661" t="s">
        <v>521</v>
      </c>
      <c r="B434" s="662" t="s">
        <v>2285</v>
      </c>
      <c r="C434" s="663" t="s">
        <v>537</v>
      </c>
      <c r="D434" s="664" t="s">
        <v>2289</v>
      </c>
      <c r="E434" s="663" t="s">
        <v>4629</v>
      </c>
      <c r="F434" s="664" t="s">
        <v>4630</v>
      </c>
      <c r="G434" s="663" t="s">
        <v>3789</v>
      </c>
      <c r="H434" s="663" t="s">
        <v>3790</v>
      </c>
      <c r="I434" s="665">
        <v>1.38</v>
      </c>
      <c r="J434" s="665">
        <v>1900</v>
      </c>
      <c r="K434" s="666">
        <v>2622</v>
      </c>
    </row>
    <row r="435" spans="1:11" ht="14.4" customHeight="1" x14ac:dyDescent="0.3">
      <c r="A435" s="661" t="s">
        <v>521</v>
      </c>
      <c r="B435" s="662" t="s">
        <v>2285</v>
      </c>
      <c r="C435" s="663" t="s">
        <v>537</v>
      </c>
      <c r="D435" s="664" t="s">
        <v>2289</v>
      </c>
      <c r="E435" s="663" t="s">
        <v>4629</v>
      </c>
      <c r="F435" s="664" t="s">
        <v>4630</v>
      </c>
      <c r="G435" s="663" t="s">
        <v>3791</v>
      </c>
      <c r="H435" s="663" t="s">
        <v>3792</v>
      </c>
      <c r="I435" s="665">
        <v>41.537777777777784</v>
      </c>
      <c r="J435" s="665">
        <v>532</v>
      </c>
      <c r="K435" s="666">
        <v>22098.44</v>
      </c>
    </row>
    <row r="436" spans="1:11" ht="14.4" customHeight="1" x14ac:dyDescent="0.3">
      <c r="A436" s="661" t="s">
        <v>521</v>
      </c>
      <c r="B436" s="662" t="s">
        <v>2285</v>
      </c>
      <c r="C436" s="663" t="s">
        <v>537</v>
      </c>
      <c r="D436" s="664" t="s">
        <v>2289</v>
      </c>
      <c r="E436" s="663" t="s">
        <v>4629</v>
      </c>
      <c r="F436" s="664" t="s">
        <v>4630</v>
      </c>
      <c r="G436" s="663" t="s">
        <v>3793</v>
      </c>
      <c r="H436" s="663" t="s">
        <v>3794</v>
      </c>
      <c r="I436" s="665">
        <v>39.11</v>
      </c>
      <c r="J436" s="665">
        <v>40</v>
      </c>
      <c r="K436" s="666">
        <v>1564.4</v>
      </c>
    </row>
    <row r="437" spans="1:11" ht="14.4" customHeight="1" x14ac:dyDescent="0.3">
      <c r="A437" s="661" t="s">
        <v>521</v>
      </c>
      <c r="B437" s="662" t="s">
        <v>2285</v>
      </c>
      <c r="C437" s="663" t="s">
        <v>537</v>
      </c>
      <c r="D437" s="664" t="s">
        <v>2289</v>
      </c>
      <c r="E437" s="663" t="s">
        <v>4629</v>
      </c>
      <c r="F437" s="664" t="s">
        <v>4630</v>
      </c>
      <c r="G437" s="663" t="s">
        <v>3795</v>
      </c>
      <c r="H437" s="663" t="s">
        <v>3796</v>
      </c>
      <c r="I437" s="665">
        <v>0.66666666666666663</v>
      </c>
      <c r="J437" s="665">
        <v>3750</v>
      </c>
      <c r="K437" s="666">
        <v>2502.5</v>
      </c>
    </row>
    <row r="438" spans="1:11" ht="14.4" customHeight="1" x14ac:dyDescent="0.3">
      <c r="A438" s="661" t="s">
        <v>521</v>
      </c>
      <c r="B438" s="662" t="s">
        <v>2285</v>
      </c>
      <c r="C438" s="663" t="s">
        <v>537</v>
      </c>
      <c r="D438" s="664" t="s">
        <v>2289</v>
      </c>
      <c r="E438" s="663" t="s">
        <v>4629</v>
      </c>
      <c r="F438" s="664" t="s">
        <v>4630</v>
      </c>
      <c r="G438" s="663" t="s">
        <v>3882</v>
      </c>
      <c r="H438" s="663" t="s">
        <v>3883</v>
      </c>
      <c r="I438" s="665">
        <v>66.239999999999995</v>
      </c>
      <c r="J438" s="665">
        <v>60</v>
      </c>
      <c r="K438" s="666">
        <v>3974.4</v>
      </c>
    </row>
    <row r="439" spans="1:11" ht="14.4" customHeight="1" x14ac:dyDescent="0.3">
      <c r="A439" s="661" t="s">
        <v>521</v>
      </c>
      <c r="B439" s="662" t="s">
        <v>2285</v>
      </c>
      <c r="C439" s="663" t="s">
        <v>537</v>
      </c>
      <c r="D439" s="664" t="s">
        <v>2289</v>
      </c>
      <c r="E439" s="663" t="s">
        <v>4629</v>
      </c>
      <c r="F439" s="664" t="s">
        <v>4630</v>
      </c>
      <c r="G439" s="663" t="s">
        <v>4301</v>
      </c>
      <c r="H439" s="663" t="s">
        <v>4302</v>
      </c>
      <c r="I439" s="665">
        <v>23.916666666666668</v>
      </c>
      <c r="J439" s="665">
        <v>40</v>
      </c>
      <c r="K439" s="666">
        <v>956.69999999999993</v>
      </c>
    </row>
    <row r="440" spans="1:11" ht="14.4" customHeight="1" x14ac:dyDescent="0.3">
      <c r="A440" s="661" t="s">
        <v>521</v>
      </c>
      <c r="B440" s="662" t="s">
        <v>2285</v>
      </c>
      <c r="C440" s="663" t="s">
        <v>537</v>
      </c>
      <c r="D440" s="664" t="s">
        <v>2289</v>
      </c>
      <c r="E440" s="663" t="s">
        <v>4629</v>
      </c>
      <c r="F440" s="664" t="s">
        <v>4630</v>
      </c>
      <c r="G440" s="663" t="s">
        <v>3797</v>
      </c>
      <c r="H440" s="663" t="s">
        <v>3798</v>
      </c>
      <c r="I440" s="665">
        <v>26.165000000000003</v>
      </c>
      <c r="J440" s="665">
        <v>9</v>
      </c>
      <c r="K440" s="666">
        <v>235.48000000000002</v>
      </c>
    </row>
    <row r="441" spans="1:11" ht="14.4" customHeight="1" x14ac:dyDescent="0.3">
      <c r="A441" s="661" t="s">
        <v>521</v>
      </c>
      <c r="B441" s="662" t="s">
        <v>2285</v>
      </c>
      <c r="C441" s="663" t="s">
        <v>537</v>
      </c>
      <c r="D441" s="664" t="s">
        <v>2289</v>
      </c>
      <c r="E441" s="663" t="s">
        <v>4629</v>
      </c>
      <c r="F441" s="664" t="s">
        <v>4630</v>
      </c>
      <c r="G441" s="663" t="s">
        <v>3896</v>
      </c>
      <c r="H441" s="663" t="s">
        <v>3897</v>
      </c>
      <c r="I441" s="665">
        <v>0.88</v>
      </c>
      <c r="J441" s="665">
        <v>750</v>
      </c>
      <c r="K441" s="666">
        <v>637.5</v>
      </c>
    </row>
    <row r="442" spans="1:11" ht="14.4" customHeight="1" x14ac:dyDescent="0.3">
      <c r="A442" s="661" t="s">
        <v>521</v>
      </c>
      <c r="B442" s="662" t="s">
        <v>2285</v>
      </c>
      <c r="C442" s="663" t="s">
        <v>537</v>
      </c>
      <c r="D442" s="664" t="s">
        <v>2289</v>
      </c>
      <c r="E442" s="663" t="s">
        <v>4629</v>
      </c>
      <c r="F442" s="664" t="s">
        <v>4630</v>
      </c>
      <c r="G442" s="663" t="s">
        <v>4303</v>
      </c>
      <c r="H442" s="663" t="s">
        <v>4304</v>
      </c>
      <c r="I442" s="665">
        <v>0.59</v>
      </c>
      <c r="J442" s="665">
        <v>300</v>
      </c>
      <c r="K442" s="666">
        <v>177</v>
      </c>
    </row>
    <row r="443" spans="1:11" ht="14.4" customHeight="1" x14ac:dyDescent="0.3">
      <c r="A443" s="661" t="s">
        <v>521</v>
      </c>
      <c r="B443" s="662" t="s">
        <v>2285</v>
      </c>
      <c r="C443" s="663" t="s">
        <v>537</v>
      </c>
      <c r="D443" s="664" t="s">
        <v>2289</v>
      </c>
      <c r="E443" s="663" t="s">
        <v>4629</v>
      </c>
      <c r="F443" s="664" t="s">
        <v>4630</v>
      </c>
      <c r="G443" s="663" t="s">
        <v>3900</v>
      </c>
      <c r="H443" s="663" t="s">
        <v>3901</v>
      </c>
      <c r="I443" s="665">
        <v>7.5124999999999993</v>
      </c>
      <c r="J443" s="665">
        <v>50</v>
      </c>
      <c r="K443" s="666">
        <v>375.6</v>
      </c>
    </row>
    <row r="444" spans="1:11" ht="14.4" customHeight="1" x14ac:dyDescent="0.3">
      <c r="A444" s="661" t="s">
        <v>521</v>
      </c>
      <c r="B444" s="662" t="s">
        <v>2285</v>
      </c>
      <c r="C444" s="663" t="s">
        <v>537</v>
      </c>
      <c r="D444" s="664" t="s">
        <v>2289</v>
      </c>
      <c r="E444" s="663" t="s">
        <v>4629</v>
      </c>
      <c r="F444" s="664" t="s">
        <v>4630</v>
      </c>
      <c r="G444" s="663" t="s">
        <v>3902</v>
      </c>
      <c r="H444" s="663" t="s">
        <v>3903</v>
      </c>
      <c r="I444" s="665">
        <v>0.85</v>
      </c>
      <c r="J444" s="665">
        <v>300</v>
      </c>
      <c r="K444" s="666">
        <v>255</v>
      </c>
    </row>
    <row r="445" spans="1:11" ht="14.4" customHeight="1" x14ac:dyDescent="0.3">
      <c r="A445" s="661" t="s">
        <v>521</v>
      </c>
      <c r="B445" s="662" t="s">
        <v>2285</v>
      </c>
      <c r="C445" s="663" t="s">
        <v>537</v>
      </c>
      <c r="D445" s="664" t="s">
        <v>2289</v>
      </c>
      <c r="E445" s="663" t="s">
        <v>4629</v>
      </c>
      <c r="F445" s="664" t="s">
        <v>4630</v>
      </c>
      <c r="G445" s="663" t="s">
        <v>3904</v>
      </c>
      <c r="H445" s="663" t="s">
        <v>3905</v>
      </c>
      <c r="I445" s="665">
        <v>1.52</v>
      </c>
      <c r="J445" s="665">
        <v>550</v>
      </c>
      <c r="K445" s="666">
        <v>836</v>
      </c>
    </row>
    <row r="446" spans="1:11" ht="14.4" customHeight="1" x14ac:dyDescent="0.3">
      <c r="A446" s="661" t="s">
        <v>521</v>
      </c>
      <c r="B446" s="662" t="s">
        <v>2285</v>
      </c>
      <c r="C446" s="663" t="s">
        <v>537</v>
      </c>
      <c r="D446" s="664" t="s">
        <v>2289</v>
      </c>
      <c r="E446" s="663" t="s">
        <v>4629</v>
      </c>
      <c r="F446" s="664" t="s">
        <v>4630</v>
      </c>
      <c r="G446" s="663" t="s">
        <v>4307</v>
      </c>
      <c r="H446" s="663" t="s">
        <v>4308</v>
      </c>
      <c r="I446" s="665">
        <v>62.446000000000005</v>
      </c>
      <c r="J446" s="665">
        <v>240</v>
      </c>
      <c r="K446" s="666">
        <v>14986.68</v>
      </c>
    </row>
    <row r="447" spans="1:11" ht="14.4" customHeight="1" x14ac:dyDescent="0.3">
      <c r="A447" s="661" t="s">
        <v>521</v>
      </c>
      <c r="B447" s="662" t="s">
        <v>2285</v>
      </c>
      <c r="C447" s="663" t="s">
        <v>537</v>
      </c>
      <c r="D447" s="664" t="s">
        <v>2289</v>
      </c>
      <c r="E447" s="663" t="s">
        <v>4629</v>
      </c>
      <c r="F447" s="664" t="s">
        <v>4630</v>
      </c>
      <c r="G447" s="663" t="s">
        <v>4513</v>
      </c>
      <c r="H447" s="663" t="s">
        <v>4514</v>
      </c>
      <c r="I447" s="665">
        <v>127.59</v>
      </c>
      <c r="J447" s="665">
        <v>48</v>
      </c>
      <c r="K447" s="666">
        <v>6124.44</v>
      </c>
    </row>
    <row r="448" spans="1:11" ht="14.4" customHeight="1" x14ac:dyDescent="0.3">
      <c r="A448" s="661" t="s">
        <v>521</v>
      </c>
      <c r="B448" s="662" t="s">
        <v>2285</v>
      </c>
      <c r="C448" s="663" t="s">
        <v>537</v>
      </c>
      <c r="D448" s="664" t="s">
        <v>2289</v>
      </c>
      <c r="E448" s="663" t="s">
        <v>4629</v>
      </c>
      <c r="F448" s="664" t="s">
        <v>4630</v>
      </c>
      <c r="G448" s="663" t="s">
        <v>4515</v>
      </c>
      <c r="H448" s="663" t="s">
        <v>4516</v>
      </c>
      <c r="I448" s="665">
        <v>10.7</v>
      </c>
      <c r="J448" s="665">
        <v>80</v>
      </c>
      <c r="K448" s="666">
        <v>855.6</v>
      </c>
    </row>
    <row r="449" spans="1:11" ht="14.4" customHeight="1" x14ac:dyDescent="0.3">
      <c r="A449" s="661" t="s">
        <v>521</v>
      </c>
      <c r="B449" s="662" t="s">
        <v>2285</v>
      </c>
      <c r="C449" s="663" t="s">
        <v>537</v>
      </c>
      <c r="D449" s="664" t="s">
        <v>2289</v>
      </c>
      <c r="E449" s="663" t="s">
        <v>4629</v>
      </c>
      <c r="F449" s="664" t="s">
        <v>4630</v>
      </c>
      <c r="G449" s="663" t="s">
        <v>4309</v>
      </c>
      <c r="H449" s="663" t="s">
        <v>4310</v>
      </c>
      <c r="I449" s="665">
        <v>1.1749999999999998</v>
      </c>
      <c r="J449" s="665">
        <v>500</v>
      </c>
      <c r="K449" s="666">
        <v>588</v>
      </c>
    </row>
    <row r="450" spans="1:11" ht="14.4" customHeight="1" x14ac:dyDescent="0.3">
      <c r="A450" s="661" t="s">
        <v>521</v>
      </c>
      <c r="B450" s="662" t="s">
        <v>2285</v>
      </c>
      <c r="C450" s="663" t="s">
        <v>537</v>
      </c>
      <c r="D450" s="664" t="s">
        <v>2289</v>
      </c>
      <c r="E450" s="663" t="s">
        <v>4629</v>
      </c>
      <c r="F450" s="664" t="s">
        <v>4630</v>
      </c>
      <c r="G450" s="663" t="s">
        <v>4517</v>
      </c>
      <c r="H450" s="663" t="s">
        <v>4518</v>
      </c>
      <c r="I450" s="665">
        <v>88.5</v>
      </c>
      <c r="J450" s="665">
        <v>110</v>
      </c>
      <c r="K450" s="666">
        <v>9735.44</v>
      </c>
    </row>
    <row r="451" spans="1:11" ht="14.4" customHeight="1" x14ac:dyDescent="0.3">
      <c r="A451" s="661" t="s">
        <v>521</v>
      </c>
      <c r="B451" s="662" t="s">
        <v>2285</v>
      </c>
      <c r="C451" s="663" t="s">
        <v>537</v>
      </c>
      <c r="D451" s="664" t="s">
        <v>2289</v>
      </c>
      <c r="E451" s="663" t="s">
        <v>4629</v>
      </c>
      <c r="F451" s="664" t="s">
        <v>4630</v>
      </c>
      <c r="G451" s="663" t="s">
        <v>3805</v>
      </c>
      <c r="H451" s="663" t="s">
        <v>3806</v>
      </c>
      <c r="I451" s="665">
        <v>53.43</v>
      </c>
      <c r="J451" s="665">
        <v>12</v>
      </c>
      <c r="K451" s="666">
        <v>641.20000000000005</v>
      </c>
    </row>
    <row r="452" spans="1:11" ht="14.4" customHeight="1" x14ac:dyDescent="0.3">
      <c r="A452" s="661" t="s">
        <v>521</v>
      </c>
      <c r="B452" s="662" t="s">
        <v>2285</v>
      </c>
      <c r="C452" s="663" t="s">
        <v>537</v>
      </c>
      <c r="D452" s="664" t="s">
        <v>2289</v>
      </c>
      <c r="E452" s="663" t="s">
        <v>4629</v>
      </c>
      <c r="F452" s="664" t="s">
        <v>4630</v>
      </c>
      <c r="G452" s="663" t="s">
        <v>3807</v>
      </c>
      <c r="H452" s="663" t="s">
        <v>3808</v>
      </c>
      <c r="I452" s="665">
        <v>11.17</v>
      </c>
      <c r="J452" s="665">
        <v>50</v>
      </c>
      <c r="K452" s="666">
        <v>558.33000000000004</v>
      </c>
    </row>
    <row r="453" spans="1:11" ht="14.4" customHeight="1" x14ac:dyDescent="0.3">
      <c r="A453" s="661" t="s">
        <v>521</v>
      </c>
      <c r="B453" s="662" t="s">
        <v>2285</v>
      </c>
      <c r="C453" s="663" t="s">
        <v>537</v>
      </c>
      <c r="D453" s="664" t="s">
        <v>2289</v>
      </c>
      <c r="E453" s="663" t="s">
        <v>4629</v>
      </c>
      <c r="F453" s="664" t="s">
        <v>4630</v>
      </c>
      <c r="G453" s="663" t="s">
        <v>4519</v>
      </c>
      <c r="H453" s="663" t="s">
        <v>4520</v>
      </c>
      <c r="I453" s="665">
        <v>3.51</v>
      </c>
      <c r="J453" s="665">
        <v>100</v>
      </c>
      <c r="K453" s="666">
        <v>350.75</v>
      </c>
    </row>
    <row r="454" spans="1:11" ht="14.4" customHeight="1" x14ac:dyDescent="0.3">
      <c r="A454" s="661" t="s">
        <v>521</v>
      </c>
      <c r="B454" s="662" t="s">
        <v>2285</v>
      </c>
      <c r="C454" s="663" t="s">
        <v>537</v>
      </c>
      <c r="D454" s="664" t="s">
        <v>2289</v>
      </c>
      <c r="E454" s="663" t="s">
        <v>4631</v>
      </c>
      <c r="F454" s="664" t="s">
        <v>4632</v>
      </c>
      <c r="G454" s="663" t="s">
        <v>3950</v>
      </c>
      <c r="H454" s="663" t="s">
        <v>3951</v>
      </c>
      <c r="I454" s="665">
        <v>11.146000000000003</v>
      </c>
      <c r="J454" s="665">
        <v>650</v>
      </c>
      <c r="K454" s="666">
        <v>7245</v>
      </c>
    </row>
    <row r="455" spans="1:11" ht="14.4" customHeight="1" x14ac:dyDescent="0.3">
      <c r="A455" s="661" t="s">
        <v>521</v>
      </c>
      <c r="B455" s="662" t="s">
        <v>2285</v>
      </c>
      <c r="C455" s="663" t="s">
        <v>537</v>
      </c>
      <c r="D455" s="664" t="s">
        <v>2289</v>
      </c>
      <c r="E455" s="663" t="s">
        <v>4631</v>
      </c>
      <c r="F455" s="664" t="s">
        <v>4632</v>
      </c>
      <c r="G455" s="663" t="s">
        <v>4521</v>
      </c>
      <c r="H455" s="663" t="s">
        <v>4522</v>
      </c>
      <c r="I455" s="665">
        <v>30.25</v>
      </c>
      <c r="J455" s="665">
        <v>150</v>
      </c>
      <c r="K455" s="666">
        <v>4537.5</v>
      </c>
    </row>
    <row r="456" spans="1:11" ht="14.4" customHeight="1" x14ac:dyDescent="0.3">
      <c r="A456" s="661" t="s">
        <v>521</v>
      </c>
      <c r="B456" s="662" t="s">
        <v>2285</v>
      </c>
      <c r="C456" s="663" t="s">
        <v>537</v>
      </c>
      <c r="D456" s="664" t="s">
        <v>2289</v>
      </c>
      <c r="E456" s="663" t="s">
        <v>4631</v>
      </c>
      <c r="F456" s="664" t="s">
        <v>4632</v>
      </c>
      <c r="G456" s="663" t="s">
        <v>3952</v>
      </c>
      <c r="H456" s="663" t="s">
        <v>3953</v>
      </c>
      <c r="I456" s="665">
        <v>7.43</v>
      </c>
      <c r="J456" s="665">
        <v>100</v>
      </c>
      <c r="K456" s="666">
        <v>743</v>
      </c>
    </row>
    <row r="457" spans="1:11" ht="14.4" customHeight="1" x14ac:dyDescent="0.3">
      <c r="A457" s="661" t="s">
        <v>521</v>
      </c>
      <c r="B457" s="662" t="s">
        <v>2285</v>
      </c>
      <c r="C457" s="663" t="s">
        <v>537</v>
      </c>
      <c r="D457" s="664" t="s">
        <v>2289</v>
      </c>
      <c r="E457" s="663" t="s">
        <v>4631</v>
      </c>
      <c r="F457" s="664" t="s">
        <v>4632</v>
      </c>
      <c r="G457" s="663" t="s">
        <v>3811</v>
      </c>
      <c r="H457" s="663" t="s">
        <v>3812</v>
      </c>
      <c r="I457" s="665">
        <v>1.091</v>
      </c>
      <c r="J457" s="665">
        <v>6800</v>
      </c>
      <c r="K457" s="666">
        <v>7415</v>
      </c>
    </row>
    <row r="458" spans="1:11" ht="14.4" customHeight="1" x14ac:dyDescent="0.3">
      <c r="A458" s="661" t="s">
        <v>521</v>
      </c>
      <c r="B458" s="662" t="s">
        <v>2285</v>
      </c>
      <c r="C458" s="663" t="s">
        <v>537</v>
      </c>
      <c r="D458" s="664" t="s">
        <v>2289</v>
      </c>
      <c r="E458" s="663" t="s">
        <v>4631</v>
      </c>
      <c r="F458" s="664" t="s">
        <v>4632</v>
      </c>
      <c r="G458" s="663" t="s">
        <v>3813</v>
      </c>
      <c r="H458" s="663" t="s">
        <v>3814</v>
      </c>
      <c r="I458" s="665">
        <v>1.675</v>
      </c>
      <c r="J458" s="665">
        <v>7000</v>
      </c>
      <c r="K458" s="666">
        <v>11720</v>
      </c>
    </row>
    <row r="459" spans="1:11" ht="14.4" customHeight="1" x14ac:dyDescent="0.3">
      <c r="A459" s="661" t="s">
        <v>521</v>
      </c>
      <c r="B459" s="662" t="s">
        <v>2285</v>
      </c>
      <c r="C459" s="663" t="s">
        <v>537</v>
      </c>
      <c r="D459" s="664" t="s">
        <v>2289</v>
      </c>
      <c r="E459" s="663" t="s">
        <v>4631</v>
      </c>
      <c r="F459" s="664" t="s">
        <v>4632</v>
      </c>
      <c r="G459" s="663" t="s">
        <v>3956</v>
      </c>
      <c r="H459" s="663" t="s">
        <v>3957</v>
      </c>
      <c r="I459" s="665">
        <v>0.47666666666666657</v>
      </c>
      <c r="J459" s="665">
        <v>4400</v>
      </c>
      <c r="K459" s="666">
        <v>2105</v>
      </c>
    </row>
    <row r="460" spans="1:11" ht="14.4" customHeight="1" x14ac:dyDescent="0.3">
      <c r="A460" s="661" t="s">
        <v>521</v>
      </c>
      <c r="B460" s="662" t="s">
        <v>2285</v>
      </c>
      <c r="C460" s="663" t="s">
        <v>537</v>
      </c>
      <c r="D460" s="664" t="s">
        <v>2289</v>
      </c>
      <c r="E460" s="663" t="s">
        <v>4631</v>
      </c>
      <c r="F460" s="664" t="s">
        <v>4632</v>
      </c>
      <c r="G460" s="663" t="s">
        <v>3815</v>
      </c>
      <c r="H460" s="663" t="s">
        <v>3816</v>
      </c>
      <c r="I460" s="665">
        <v>0.67</v>
      </c>
      <c r="J460" s="665">
        <v>5600</v>
      </c>
      <c r="K460" s="666">
        <v>3752</v>
      </c>
    </row>
    <row r="461" spans="1:11" ht="14.4" customHeight="1" x14ac:dyDescent="0.3">
      <c r="A461" s="661" t="s">
        <v>521</v>
      </c>
      <c r="B461" s="662" t="s">
        <v>2285</v>
      </c>
      <c r="C461" s="663" t="s">
        <v>537</v>
      </c>
      <c r="D461" s="664" t="s">
        <v>2289</v>
      </c>
      <c r="E461" s="663" t="s">
        <v>4631</v>
      </c>
      <c r="F461" s="664" t="s">
        <v>4632</v>
      </c>
      <c r="G461" s="663" t="s">
        <v>4313</v>
      </c>
      <c r="H461" s="663" t="s">
        <v>4314</v>
      </c>
      <c r="I461" s="665">
        <v>105.03</v>
      </c>
      <c r="J461" s="665">
        <v>20</v>
      </c>
      <c r="K461" s="666">
        <v>2100.5</v>
      </c>
    </row>
    <row r="462" spans="1:11" ht="14.4" customHeight="1" x14ac:dyDescent="0.3">
      <c r="A462" s="661" t="s">
        <v>521</v>
      </c>
      <c r="B462" s="662" t="s">
        <v>2285</v>
      </c>
      <c r="C462" s="663" t="s">
        <v>537</v>
      </c>
      <c r="D462" s="664" t="s">
        <v>2289</v>
      </c>
      <c r="E462" s="663" t="s">
        <v>4631</v>
      </c>
      <c r="F462" s="664" t="s">
        <v>4632</v>
      </c>
      <c r="G462" s="663" t="s">
        <v>4315</v>
      </c>
      <c r="H462" s="663" t="s">
        <v>4316</v>
      </c>
      <c r="I462" s="665">
        <v>105.03</v>
      </c>
      <c r="J462" s="665">
        <v>20</v>
      </c>
      <c r="K462" s="666">
        <v>2100.5</v>
      </c>
    </row>
    <row r="463" spans="1:11" ht="14.4" customHeight="1" x14ac:dyDescent="0.3">
      <c r="A463" s="661" t="s">
        <v>521</v>
      </c>
      <c r="B463" s="662" t="s">
        <v>2285</v>
      </c>
      <c r="C463" s="663" t="s">
        <v>537</v>
      </c>
      <c r="D463" s="664" t="s">
        <v>2289</v>
      </c>
      <c r="E463" s="663" t="s">
        <v>4631</v>
      </c>
      <c r="F463" s="664" t="s">
        <v>4632</v>
      </c>
      <c r="G463" s="663" t="s">
        <v>3980</v>
      </c>
      <c r="H463" s="663" t="s">
        <v>3981</v>
      </c>
      <c r="I463" s="665">
        <v>9.15</v>
      </c>
      <c r="J463" s="665">
        <v>400</v>
      </c>
      <c r="K463" s="666">
        <v>3658.95</v>
      </c>
    </row>
    <row r="464" spans="1:11" ht="14.4" customHeight="1" x14ac:dyDescent="0.3">
      <c r="A464" s="661" t="s">
        <v>521</v>
      </c>
      <c r="B464" s="662" t="s">
        <v>2285</v>
      </c>
      <c r="C464" s="663" t="s">
        <v>537</v>
      </c>
      <c r="D464" s="664" t="s">
        <v>2289</v>
      </c>
      <c r="E464" s="663" t="s">
        <v>4631</v>
      </c>
      <c r="F464" s="664" t="s">
        <v>4632</v>
      </c>
      <c r="G464" s="663" t="s">
        <v>4319</v>
      </c>
      <c r="H464" s="663" t="s">
        <v>4320</v>
      </c>
      <c r="I464" s="665">
        <v>17.905000000000001</v>
      </c>
      <c r="J464" s="665">
        <v>440</v>
      </c>
      <c r="K464" s="666">
        <v>7878.3</v>
      </c>
    </row>
    <row r="465" spans="1:11" ht="14.4" customHeight="1" x14ac:dyDescent="0.3">
      <c r="A465" s="661" t="s">
        <v>521</v>
      </c>
      <c r="B465" s="662" t="s">
        <v>2285</v>
      </c>
      <c r="C465" s="663" t="s">
        <v>537</v>
      </c>
      <c r="D465" s="664" t="s">
        <v>2289</v>
      </c>
      <c r="E465" s="663" t="s">
        <v>4631</v>
      </c>
      <c r="F465" s="664" t="s">
        <v>4632</v>
      </c>
      <c r="G465" s="663" t="s">
        <v>4321</v>
      </c>
      <c r="H465" s="663" t="s">
        <v>4322</v>
      </c>
      <c r="I465" s="665">
        <v>17.908888888888885</v>
      </c>
      <c r="J465" s="665">
        <v>720</v>
      </c>
      <c r="K465" s="666">
        <v>12894.2</v>
      </c>
    </row>
    <row r="466" spans="1:11" ht="14.4" customHeight="1" x14ac:dyDescent="0.3">
      <c r="A466" s="661" t="s">
        <v>521</v>
      </c>
      <c r="B466" s="662" t="s">
        <v>2285</v>
      </c>
      <c r="C466" s="663" t="s">
        <v>537</v>
      </c>
      <c r="D466" s="664" t="s">
        <v>2289</v>
      </c>
      <c r="E466" s="663" t="s">
        <v>4631</v>
      </c>
      <c r="F466" s="664" t="s">
        <v>4632</v>
      </c>
      <c r="G466" s="663" t="s">
        <v>4323</v>
      </c>
      <c r="H466" s="663" t="s">
        <v>4324</v>
      </c>
      <c r="I466" s="665">
        <v>17.908571428571427</v>
      </c>
      <c r="J466" s="665">
        <v>430</v>
      </c>
      <c r="K466" s="666">
        <v>7700.8</v>
      </c>
    </row>
    <row r="467" spans="1:11" ht="14.4" customHeight="1" x14ac:dyDescent="0.3">
      <c r="A467" s="661" t="s">
        <v>521</v>
      </c>
      <c r="B467" s="662" t="s">
        <v>2285</v>
      </c>
      <c r="C467" s="663" t="s">
        <v>537</v>
      </c>
      <c r="D467" s="664" t="s">
        <v>2289</v>
      </c>
      <c r="E467" s="663" t="s">
        <v>4631</v>
      </c>
      <c r="F467" s="664" t="s">
        <v>4632</v>
      </c>
      <c r="G467" s="663" t="s">
        <v>4325</v>
      </c>
      <c r="H467" s="663" t="s">
        <v>4326</v>
      </c>
      <c r="I467" s="665">
        <v>17.91</v>
      </c>
      <c r="J467" s="665">
        <v>20</v>
      </c>
      <c r="K467" s="666">
        <v>358.2</v>
      </c>
    </row>
    <row r="468" spans="1:11" ht="14.4" customHeight="1" x14ac:dyDescent="0.3">
      <c r="A468" s="661" t="s">
        <v>521</v>
      </c>
      <c r="B468" s="662" t="s">
        <v>2285</v>
      </c>
      <c r="C468" s="663" t="s">
        <v>537</v>
      </c>
      <c r="D468" s="664" t="s">
        <v>2289</v>
      </c>
      <c r="E468" s="663" t="s">
        <v>4631</v>
      </c>
      <c r="F468" s="664" t="s">
        <v>4632</v>
      </c>
      <c r="G468" s="663" t="s">
        <v>4329</v>
      </c>
      <c r="H468" s="663" t="s">
        <v>4330</v>
      </c>
      <c r="I468" s="665">
        <v>17.91</v>
      </c>
      <c r="J468" s="665">
        <v>10</v>
      </c>
      <c r="K468" s="666">
        <v>179.1</v>
      </c>
    </row>
    <row r="469" spans="1:11" ht="14.4" customHeight="1" x14ac:dyDescent="0.3">
      <c r="A469" s="661" t="s">
        <v>521</v>
      </c>
      <c r="B469" s="662" t="s">
        <v>2285</v>
      </c>
      <c r="C469" s="663" t="s">
        <v>537</v>
      </c>
      <c r="D469" s="664" t="s">
        <v>2289</v>
      </c>
      <c r="E469" s="663" t="s">
        <v>4631</v>
      </c>
      <c r="F469" s="664" t="s">
        <v>4632</v>
      </c>
      <c r="G469" s="663" t="s">
        <v>4331</v>
      </c>
      <c r="H469" s="663" t="s">
        <v>4332</v>
      </c>
      <c r="I469" s="665">
        <v>17.907499999999999</v>
      </c>
      <c r="J469" s="665">
        <v>530</v>
      </c>
      <c r="K469" s="666">
        <v>9491.2999999999993</v>
      </c>
    </row>
    <row r="470" spans="1:11" ht="14.4" customHeight="1" x14ac:dyDescent="0.3">
      <c r="A470" s="661" t="s">
        <v>521</v>
      </c>
      <c r="B470" s="662" t="s">
        <v>2285</v>
      </c>
      <c r="C470" s="663" t="s">
        <v>537</v>
      </c>
      <c r="D470" s="664" t="s">
        <v>2289</v>
      </c>
      <c r="E470" s="663" t="s">
        <v>4631</v>
      </c>
      <c r="F470" s="664" t="s">
        <v>4632</v>
      </c>
      <c r="G470" s="663" t="s">
        <v>4523</v>
      </c>
      <c r="H470" s="663" t="s">
        <v>4524</v>
      </c>
      <c r="I470" s="665">
        <v>1500.4000000000003</v>
      </c>
      <c r="J470" s="665">
        <v>22</v>
      </c>
      <c r="K470" s="666">
        <v>33008.800000000003</v>
      </c>
    </row>
    <row r="471" spans="1:11" ht="14.4" customHeight="1" x14ac:dyDescent="0.3">
      <c r="A471" s="661" t="s">
        <v>521</v>
      </c>
      <c r="B471" s="662" t="s">
        <v>2285</v>
      </c>
      <c r="C471" s="663" t="s">
        <v>537</v>
      </c>
      <c r="D471" s="664" t="s">
        <v>2289</v>
      </c>
      <c r="E471" s="663" t="s">
        <v>4631</v>
      </c>
      <c r="F471" s="664" t="s">
        <v>4632</v>
      </c>
      <c r="G471" s="663" t="s">
        <v>4335</v>
      </c>
      <c r="H471" s="663" t="s">
        <v>4336</v>
      </c>
      <c r="I471" s="665">
        <v>403.04</v>
      </c>
      <c r="J471" s="665">
        <v>220</v>
      </c>
      <c r="K471" s="666">
        <v>88668.59</v>
      </c>
    </row>
    <row r="472" spans="1:11" ht="14.4" customHeight="1" x14ac:dyDescent="0.3">
      <c r="A472" s="661" t="s">
        <v>521</v>
      </c>
      <c r="B472" s="662" t="s">
        <v>2285</v>
      </c>
      <c r="C472" s="663" t="s">
        <v>537</v>
      </c>
      <c r="D472" s="664" t="s">
        <v>2289</v>
      </c>
      <c r="E472" s="663" t="s">
        <v>4631</v>
      </c>
      <c r="F472" s="664" t="s">
        <v>4632</v>
      </c>
      <c r="G472" s="663" t="s">
        <v>4337</v>
      </c>
      <c r="H472" s="663" t="s">
        <v>4338</v>
      </c>
      <c r="I472" s="665">
        <v>33.880000000000003</v>
      </c>
      <c r="J472" s="665">
        <v>9</v>
      </c>
      <c r="K472" s="666">
        <v>304.92</v>
      </c>
    </row>
    <row r="473" spans="1:11" ht="14.4" customHeight="1" x14ac:dyDescent="0.3">
      <c r="A473" s="661" t="s">
        <v>521</v>
      </c>
      <c r="B473" s="662" t="s">
        <v>2285</v>
      </c>
      <c r="C473" s="663" t="s">
        <v>537</v>
      </c>
      <c r="D473" s="664" t="s">
        <v>2289</v>
      </c>
      <c r="E473" s="663" t="s">
        <v>4631</v>
      </c>
      <c r="F473" s="664" t="s">
        <v>4632</v>
      </c>
      <c r="G473" s="663" t="s">
        <v>4339</v>
      </c>
      <c r="H473" s="663" t="s">
        <v>4340</v>
      </c>
      <c r="I473" s="665">
        <v>393.25</v>
      </c>
      <c r="J473" s="665">
        <v>4</v>
      </c>
      <c r="K473" s="666">
        <v>1573</v>
      </c>
    </row>
    <row r="474" spans="1:11" ht="14.4" customHeight="1" x14ac:dyDescent="0.3">
      <c r="A474" s="661" t="s">
        <v>521</v>
      </c>
      <c r="B474" s="662" t="s">
        <v>2285</v>
      </c>
      <c r="C474" s="663" t="s">
        <v>537</v>
      </c>
      <c r="D474" s="664" t="s">
        <v>2289</v>
      </c>
      <c r="E474" s="663" t="s">
        <v>4631</v>
      </c>
      <c r="F474" s="664" t="s">
        <v>4632</v>
      </c>
      <c r="G474" s="663" t="s">
        <v>4018</v>
      </c>
      <c r="H474" s="663" t="s">
        <v>4019</v>
      </c>
      <c r="I474" s="665">
        <v>1.9345454545454546</v>
      </c>
      <c r="J474" s="665">
        <v>10300</v>
      </c>
      <c r="K474" s="666">
        <v>19941.5</v>
      </c>
    </row>
    <row r="475" spans="1:11" ht="14.4" customHeight="1" x14ac:dyDescent="0.3">
      <c r="A475" s="661" t="s">
        <v>521</v>
      </c>
      <c r="B475" s="662" t="s">
        <v>2285</v>
      </c>
      <c r="C475" s="663" t="s">
        <v>537</v>
      </c>
      <c r="D475" s="664" t="s">
        <v>2289</v>
      </c>
      <c r="E475" s="663" t="s">
        <v>4631</v>
      </c>
      <c r="F475" s="664" t="s">
        <v>4632</v>
      </c>
      <c r="G475" s="663" t="s">
        <v>4341</v>
      </c>
      <c r="H475" s="663" t="s">
        <v>4342</v>
      </c>
      <c r="I475" s="665">
        <v>22.64</v>
      </c>
      <c r="J475" s="665">
        <v>60</v>
      </c>
      <c r="K475" s="666">
        <v>1358.4</v>
      </c>
    </row>
    <row r="476" spans="1:11" ht="14.4" customHeight="1" x14ac:dyDescent="0.3">
      <c r="A476" s="661" t="s">
        <v>521</v>
      </c>
      <c r="B476" s="662" t="s">
        <v>2285</v>
      </c>
      <c r="C476" s="663" t="s">
        <v>537</v>
      </c>
      <c r="D476" s="664" t="s">
        <v>2289</v>
      </c>
      <c r="E476" s="663" t="s">
        <v>4631</v>
      </c>
      <c r="F476" s="664" t="s">
        <v>4632</v>
      </c>
      <c r="G476" s="663" t="s">
        <v>4026</v>
      </c>
      <c r="H476" s="663" t="s">
        <v>4027</v>
      </c>
      <c r="I476" s="665">
        <v>127.05</v>
      </c>
      <c r="J476" s="665">
        <v>6</v>
      </c>
      <c r="K476" s="666">
        <v>762.3</v>
      </c>
    </row>
    <row r="477" spans="1:11" ht="14.4" customHeight="1" x14ac:dyDescent="0.3">
      <c r="A477" s="661" t="s">
        <v>521</v>
      </c>
      <c r="B477" s="662" t="s">
        <v>2285</v>
      </c>
      <c r="C477" s="663" t="s">
        <v>537</v>
      </c>
      <c r="D477" s="664" t="s">
        <v>2289</v>
      </c>
      <c r="E477" s="663" t="s">
        <v>4631</v>
      </c>
      <c r="F477" s="664" t="s">
        <v>4632</v>
      </c>
      <c r="G477" s="663" t="s">
        <v>4345</v>
      </c>
      <c r="H477" s="663" t="s">
        <v>4346</v>
      </c>
      <c r="I477" s="665">
        <v>17.98</v>
      </c>
      <c r="J477" s="665">
        <v>50</v>
      </c>
      <c r="K477" s="666">
        <v>899</v>
      </c>
    </row>
    <row r="478" spans="1:11" ht="14.4" customHeight="1" x14ac:dyDescent="0.3">
      <c r="A478" s="661" t="s">
        <v>521</v>
      </c>
      <c r="B478" s="662" t="s">
        <v>2285</v>
      </c>
      <c r="C478" s="663" t="s">
        <v>537</v>
      </c>
      <c r="D478" s="664" t="s">
        <v>2289</v>
      </c>
      <c r="E478" s="663" t="s">
        <v>4631</v>
      </c>
      <c r="F478" s="664" t="s">
        <v>4632</v>
      </c>
      <c r="G478" s="663" t="s">
        <v>4347</v>
      </c>
      <c r="H478" s="663" t="s">
        <v>4348</v>
      </c>
      <c r="I478" s="665">
        <v>17.980999999999998</v>
      </c>
      <c r="J478" s="665">
        <v>1150</v>
      </c>
      <c r="K478" s="666">
        <v>20678.5</v>
      </c>
    </row>
    <row r="479" spans="1:11" ht="14.4" customHeight="1" x14ac:dyDescent="0.3">
      <c r="A479" s="661" t="s">
        <v>521</v>
      </c>
      <c r="B479" s="662" t="s">
        <v>2285</v>
      </c>
      <c r="C479" s="663" t="s">
        <v>537</v>
      </c>
      <c r="D479" s="664" t="s">
        <v>2289</v>
      </c>
      <c r="E479" s="663" t="s">
        <v>4631</v>
      </c>
      <c r="F479" s="664" t="s">
        <v>4632</v>
      </c>
      <c r="G479" s="663" t="s">
        <v>4042</v>
      </c>
      <c r="H479" s="663" t="s">
        <v>4043</v>
      </c>
      <c r="I479" s="665">
        <v>11.491818181818182</v>
      </c>
      <c r="J479" s="665">
        <v>3656</v>
      </c>
      <c r="K479" s="666">
        <v>42023.76</v>
      </c>
    </row>
    <row r="480" spans="1:11" ht="14.4" customHeight="1" x14ac:dyDescent="0.3">
      <c r="A480" s="661" t="s">
        <v>521</v>
      </c>
      <c r="B480" s="662" t="s">
        <v>2285</v>
      </c>
      <c r="C480" s="663" t="s">
        <v>537</v>
      </c>
      <c r="D480" s="664" t="s">
        <v>2289</v>
      </c>
      <c r="E480" s="663" t="s">
        <v>4631</v>
      </c>
      <c r="F480" s="664" t="s">
        <v>4632</v>
      </c>
      <c r="G480" s="663" t="s">
        <v>4349</v>
      </c>
      <c r="H480" s="663" t="s">
        <v>4350</v>
      </c>
      <c r="I480" s="665">
        <v>17.98</v>
      </c>
      <c r="J480" s="665">
        <v>250</v>
      </c>
      <c r="K480" s="666">
        <v>4495.12</v>
      </c>
    </row>
    <row r="481" spans="1:11" ht="14.4" customHeight="1" x14ac:dyDescent="0.3">
      <c r="A481" s="661" t="s">
        <v>521</v>
      </c>
      <c r="B481" s="662" t="s">
        <v>2285</v>
      </c>
      <c r="C481" s="663" t="s">
        <v>537</v>
      </c>
      <c r="D481" s="664" t="s">
        <v>2289</v>
      </c>
      <c r="E481" s="663" t="s">
        <v>4631</v>
      </c>
      <c r="F481" s="664" t="s">
        <v>4632</v>
      </c>
      <c r="G481" s="663" t="s">
        <v>4351</v>
      </c>
      <c r="H481" s="663" t="s">
        <v>4352</v>
      </c>
      <c r="I481" s="665">
        <v>17.98</v>
      </c>
      <c r="J481" s="665">
        <v>500</v>
      </c>
      <c r="K481" s="666">
        <v>8990</v>
      </c>
    </row>
    <row r="482" spans="1:11" ht="14.4" customHeight="1" x14ac:dyDescent="0.3">
      <c r="A482" s="661" t="s">
        <v>521</v>
      </c>
      <c r="B482" s="662" t="s">
        <v>2285</v>
      </c>
      <c r="C482" s="663" t="s">
        <v>537</v>
      </c>
      <c r="D482" s="664" t="s">
        <v>2289</v>
      </c>
      <c r="E482" s="663" t="s">
        <v>4631</v>
      </c>
      <c r="F482" s="664" t="s">
        <v>4632</v>
      </c>
      <c r="G482" s="663" t="s">
        <v>4353</v>
      </c>
      <c r="H482" s="663" t="s">
        <v>4354</v>
      </c>
      <c r="I482" s="665">
        <v>38.5</v>
      </c>
      <c r="J482" s="665">
        <v>50</v>
      </c>
      <c r="K482" s="666">
        <v>1925</v>
      </c>
    </row>
    <row r="483" spans="1:11" ht="14.4" customHeight="1" x14ac:dyDescent="0.3">
      <c r="A483" s="661" t="s">
        <v>521</v>
      </c>
      <c r="B483" s="662" t="s">
        <v>2285</v>
      </c>
      <c r="C483" s="663" t="s">
        <v>537</v>
      </c>
      <c r="D483" s="664" t="s">
        <v>2289</v>
      </c>
      <c r="E483" s="663" t="s">
        <v>4631</v>
      </c>
      <c r="F483" s="664" t="s">
        <v>4632</v>
      </c>
      <c r="G483" s="663" t="s">
        <v>4050</v>
      </c>
      <c r="H483" s="663" t="s">
        <v>4051</v>
      </c>
      <c r="I483" s="665">
        <v>17.98</v>
      </c>
      <c r="J483" s="665">
        <v>50</v>
      </c>
      <c r="K483" s="666">
        <v>899</v>
      </c>
    </row>
    <row r="484" spans="1:11" ht="14.4" customHeight="1" x14ac:dyDescent="0.3">
      <c r="A484" s="661" t="s">
        <v>521</v>
      </c>
      <c r="B484" s="662" t="s">
        <v>2285</v>
      </c>
      <c r="C484" s="663" t="s">
        <v>537</v>
      </c>
      <c r="D484" s="664" t="s">
        <v>2289</v>
      </c>
      <c r="E484" s="663" t="s">
        <v>4631</v>
      </c>
      <c r="F484" s="664" t="s">
        <v>4632</v>
      </c>
      <c r="G484" s="663" t="s">
        <v>4357</v>
      </c>
      <c r="H484" s="663" t="s">
        <v>4358</v>
      </c>
      <c r="I484" s="665">
        <v>12.10375</v>
      </c>
      <c r="J484" s="665">
        <v>220</v>
      </c>
      <c r="K484" s="666">
        <v>2662.7</v>
      </c>
    </row>
    <row r="485" spans="1:11" ht="14.4" customHeight="1" x14ac:dyDescent="0.3">
      <c r="A485" s="661" t="s">
        <v>521</v>
      </c>
      <c r="B485" s="662" t="s">
        <v>2285</v>
      </c>
      <c r="C485" s="663" t="s">
        <v>537</v>
      </c>
      <c r="D485" s="664" t="s">
        <v>2289</v>
      </c>
      <c r="E485" s="663" t="s">
        <v>4631</v>
      </c>
      <c r="F485" s="664" t="s">
        <v>4632</v>
      </c>
      <c r="G485" s="663" t="s">
        <v>4359</v>
      </c>
      <c r="H485" s="663" t="s">
        <v>4360</v>
      </c>
      <c r="I485" s="665">
        <v>11.5</v>
      </c>
      <c r="J485" s="665">
        <v>10</v>
      </c>
      <c r="K485" s="666">
        <v>115</v>
      </c>
    </row>
    <row r="486" spans="1:11" ht="14.4" customHeight="1" x14ac:dyDescent="0.3">
      <c r="A486" s="661" t="s">
        <v>521</v>
      </c>
      <c r="B486" s="662" t="s">
        <v>2285</v>
      </c>
      <c r="C486" s="663" t="s">
        <v>537</v>
      </c>
      <c r="D486" s="664" t="s">
        <v>2289</v>
      </c>
      <c r="E486" s="663" t="s">
        <v>4631</v>
      </c>
      <c r="F486" s="664" t="s">
        <v>4632</v>
      </c>
      <c r="G486" s="663" t="s">
        <v>4078</v>
      </c>
      <c r="H486" s="663" t="s">
        <v>4079</v>
      </c>
      <c r="I486" s="665">
        <v>0.47111111111111104</v>
      </c>
      <c r="J486" s="665">
        <v>3900</v>
      </c>
      <c r="K486" s="666">
        <v>1836</v>
      </c>
    </row>
    <row r="487" spans="1:11" ht="14.4" customHeight="1" x14ac:dyDescent="0.3">
      <c r="A487" s="661" t="s">
        <v>521</v>
      </c>
      <c r="B487" s="662" t="s">
        <v>2285</v>
      </c>
      <c r="C487" s="663" t="s">
        <v>537</v>
      </c>
      <c r="D487" s="664" t="s">
        <v>2289</v>
      </c>
      <c r="E487" s="663" t="s">
        <v>4631</v>
      </c>
      <c r="F487" s="664" t="s">
        <v>4632</v>
      </c>
      <c r="G487" s="663" t="s">
        <v>4080</v>
      </c>
      <c r="H487" s="663" t="s">
        <v>4081</v>
      </c>
      <c r="I487" s="665">
        <v>4.0290000000000008</v>
      </c>
      <c r="J487" s="665">
        <v>5200</v>
      </c>
      <c r="K487" s="666">
        <v>20952</v>
      </c>
    </row>
    <row r="488" spans="1:11" ht="14.4" customHeight="1" x14ac:dyDescent="0.3">
      <c r="A488" s="661" t="s">
        <v>521</v>
      </c>
      <c r="B488" s="662" t="s">
        <v>2285</v>
      </c>
      <c r="C488" s="663" t="s">
        <v>537</v>
      </c>
      <c r="D488" s="664" t="s">
        <v>2289</v>
      </c>
      <c r="E488" s="663" t="s">
        <v>4631</v>
      </c>
      <c r="F488" s="664" t="s">
        <v>4632</v>
      </c>
      <c r="G488" s="663" t="s">
        <v>4361</v>
      </c>
      <c r="H488" s="663" t="s">
        <v>4362</v>
      </c>
      <c r="I488" s="665">
        <v>2.91</v>
      </c>
      <c r="J488" s="665">
        <v>150</v>
      </c>
      <c r="K488" s="666">
        <v>436.5</v>
      </c>
    </row>
    <row r="489" spans="1:11" ht="14.4" customHeight="1" x14ac:dyDescent="0.3">
      <c r="A489" s="661" t="s">
        <v>521</v>
      </c>
      <c r="B489" s="662" t="s">
        <v>2285</v>
      </c>
      <c r="C489" s="663" t="s">
        <v>537</v>
      </c>
      <c r="D489" s="664" t="s">
        <v>2289</v>
      </c>
      <c r="E489" s="663" t="s">
        <v>4631</v>
      </c>
      <c r="F489" s="664" t="s">
        <v>4632</v>
      </c>
      <c r="G489" s="663" t="s">
        <v>4082</v>
      </c>
      <c r="H489" s="663" t="s">
        <v>4083</v>
      </c>
      <c r="I489" s="665">
        <v>2.9066666666666667</v>
      </c>
      <c r="J489" s="665">
        <v>200</v>
      </c>
      <c r="K489" s="666">
        <v>581.5</v>
      </c>
    </row>
    <row r="490" spans="1:11" ht="14.4" customHeight="1" x14ac:dyDescent="0.3">
      <c r="A490" s="661" t="s">
        <v>521</v>
      </c>
      <c r="B490" s="662" t="s">
        <v>2285</v>
      </c>
      <c r="C490" s="663" t="s">
        <v>537</v>
      </c>
      <c r="D490" s="664" t="s">
        <v>2289</v>
      </c>
      <c r="E490" s="663" t="s">
        <v>4631</v>
      </c>
      <c r="F490" s="664" t="s">
        <v>4632</v>
      </c>
      <c r="G490" s="663" t="s">
        <v>4084</v>
      </c>
      <c r="H490" s="663" t="s">
        <v>4085</v>
      </c>
      <c r="I490" s="665">
        <v>2.902857142857143</v>
      </c>
      <c r="J490" s="665">
        <v>450</v>
      </c>
      <c r="K490" s="666">
        <v>1306.5</v>
      </c>
    </row>
    <row r="491" spans="1:11" ht="14.4" customHeight="1" x14ac:dyDescent="0.3">
      <c r="A491" s="661" t="s">
        <v>521</v>
      </c>
      <c r="B491" s="662" t="s">
        <v>2285</v>
      </c>
      <c r="C491" s="663" t="s">
        <v>537</v>
      </c>
      <c r="D491" s="664" t="s">
        <v>2289</v>
      </c>
      <c r="E491" s="663" t="s">
        <v>4631</v>
      </c>
      <c r="F491" s="664" t="s">
        <v>4632</v>
      </c>
      <c r="G491" s="663" t="s">
        <v>4363</v>
      </c>
      <c r="H491" s="663" t="s">
        <v>4364</v>
      </c>
      <c r="I491" s="665">
        <v>2.9025000000000003</v>
      </c>
      <c r="J491" s="665">
        <v>200</v>
      </c>
      <c r="K491" s="666">
        <v>580.5</v>
      </c>
    </row>
    <row r="492" spans="1:11" ht="14.4" customHeight="1" x14ac:dyDescent="0.3">
      <c r="A492" s="661" t="s">
        <v>521</v>
      </c>
      <c r="B492" s="662" t="s">
        <v>2285</v>
      </c>
      <c r="C492" s="663" t="s">
        <v>537</v>
      </c>
      <c r="D492" s="664" t="s">
        <v>2289</v>
      </c>
      <c r="E492" s="663" t="s">
        <v>4631</v>
      </c>
      <c r="F492" s="664" t="s">
        <v>4632</v>
      </c>
      <c r="G492" s="663" t="s">
        <v>4365</v>
      </c>
      <c r="H492" s="663" t="s">
        <v>4366</v>
      </c>
      <c r="I492" s="665">
        <v>17.91</v>
      </c>
      <c r="J492" s="665">
        <v>10</v>
      </c>
      <c r="K492" s="666">
        <v>179.1</v>
      </c>
    </row>
    <row r="493" spans="1:11" ht="14.4" customHeight="1" x14ac:dyDescent="0.3">
      <c r="A493" s="661" t="s">
        <v>521</v>
      </c>
      <c r="B493" s="662" t="s">
        <v>2285</v>
      </c>
      <c r="C493" s="663" t="s">
        <v>537</v>
      </c>
      <c r="D493" s="664" t="s">
        <v>2289</v>
      </c>
      <c r="E493" s="663" t="s">
        <v>4631</v>
      </c>
      <c r="F493" s="664" t="s">
        <v>4632</v>
      </c>
      <c r="G493" s="663" t="s">
        <v>4367</v>
      </c>
      <c r="H493" s="663" t="s">
        <v>4368</v>
      </c>
      <c r="I493" s="665">
        <v>40.99</v>
      </c>
      <c r="J493" s="665">
        <v>20</v>
      </c>
      <c r="K493" s="666">
        <v>819.9</v>
      </c>
    </row>
    <row r="494" spans="1:11" ht="14.4" customHeight="1" x14ac:dyDescent="0.3">
      <c r="A494" s="661" t="s">
        <v>521</v>
      </c>
      <c r="B494" s="662" t="s">
        <v>2285</v>
      </c>
      <c r="C494" s="663" t="s">
        <v>537</v>
      </c>
      <c r="D494" s="664" t="s">
        <v>2289</v>
      </c>
      <c r="E494" s="663" t="s">
        <v>4631</v>
      </c>
      <c r="F494" s="664" t="s">
        <v>4632</v>
      </c>
      <c r="G494" s="663" t="s">
        <v>4525</v>
      </c>
      <c r="H494" s="663" t="s">
        <v>4526</v>
      </c>
      <c r="I494" s="665">
        <v>1500.4</v>
      </c>
      <c r="J494" s="665">
        <v>11</v>
      </c>
      <c r="K494" s="666">
        <v>16504.400000000001</v>
      </c>
    </row>
    <row r="495" spans="1:11" ht="14.4" customHeight="1" x14ac:dyDescent="0.3">
      <c r="A495" s="661" t="s">
        <v>521</v>
      </c>
      <c r="B495" s="662" t="s">
        <v>2285</v>
      </c>
      <c r="C495" s="663" t="s">
        <v>537</v>
      </c>
      <c r="D495" s="664" t="s">
        <v>2289</v>
      </c>
      <c r="E495" s="663" t="s">
        <v>4631</v>
      </c>
      <c r="F495" s="664" t="s">
        <v>4632</v>
      </c>
      <c r="G495" s="663" t="s">
        <v>4371</v>
      </c>
      <c r="H495" s="663" t="s">
        <v>4372</v>
      </c>
      <c r="I495" s="665">
        <v>434.4</v>
      </c>
      <c r="J495" s="665">
        <v>1</v>
      </c>
      <c r="K495" s="666">
        <v>434.4</v>
      </c>
    </row>
    <row r="496" spans="1:11" ht="14.4" customHeight="1" x14ac:dyDescent="0.3">
      <c r="A496" s="661" t="s">
        <v>521</v>
      </c>
      <c r="B496" s="662" t="s">
        <v>2285</v>
      </c>
      <c r="C496" s="663" t="s">
        <v>537</v>
      </c>
      <c r="D496" s="664" t="s">
        <v>2289</v>
      </c>
      <c r="E496" s="663" t="s">
        <v>4631</v>
      </c>
      <c r="F496" s="664" t="s">
        <v>4632</v>
      </c>
      <c r="G496" s="663" t="s">
        <v>4116</v>
      </c>
      <c r="H496" s="663" t="s">
        <v>4117</v>
      </c>
      <c r="I496" s="665">
        <v>21.9</v>
      </c>
      <c r="J496" s="665">
        <v>100</v>
      </c>
      <c r="K496" s="666">
        <v>2190.1</v>
      </c>
    </row>
    <row r="497" spans="1:11" ht="14.4" customHeight="1" x14ac:dyDescent="0.3">
      <c r="A497" s="661" t="s">
        <v>521</v>
      </c>
      <c r="B497" s="662" t="s">
        <v>2285</v>
      </c>
      <c r="C497" s="663" t="s">
        <v>537</v>
      </c>
      <c r="D497" s="664" t="s">
        <v>2289</v>
      </c>
      <c r="E497" s="663" t="s">
        <v>4631</v>
      </c>
      <c r="F497" s="664" t="s">
        <v>4632</v>
      </c>
      <c r="G497" s="663" t="s">
        <v>4391</v>
      </c>
      <c r="H497" s="663" t="s">
        <v>4392</v>
      </c>
      <c r="I497" s="665">
        <v>72.150000000000006</v>
      </c>
      <c r="J497" s="665">
        <v>50</v>
      </c>
      <c r="K497" s="666">
        <v>3607.6</v>
      </c>
    </row>
    <row r="498" spans="1:11" ht="14.4" customHeight="1" x14ac:dyDescent="0.3">
      <c r="A498" s="661" t="s">
        <v>521</v>
      </c>
      <c r="B498" s="662" t="s">
        <v>2285</v>
      </c>
      <c r="C498" s="663" t="s">
        <v>537</v>
      </c>
      <c r="D498" s="664" t="s">
        <v>2289</v>
      </c>
      <c r="E498" s="663" t="s">
        <v>4631</v>
      </c>
      <c r="F498" s="664" t="s">
        <v>4632</v>
      </c>
      <c r="G498" s="663" t="s">
        <v>4527</v>
      </c>
      <c r="H498" s="663" t="s">
        <v>4528</v>
      </c>
      <c r="I498" s="665">
        <v>2.9</v>
      </c>
      <c r="J498" s="665">
        <v>50</v>
      </c>
      <c r="K498" s="666">
        <v>145</v>
      </c>
    </row>
    <row r="499" spans="1:11" ht="14.4" customHeight="1" x14ac:dyDescent="0.3">
      <c r="A499" s="661" t="s">
        <v>521</v>
      </c>
      <c r="B499" s="662" t="s">
        <v>2285</v>
      </c>
      <c r="C499" s="663" t="s">
        <v>537</v>
      </c>
      <c r="D499" s="664" t="s">
        <v>2289</v>
      </c>
      <c r="E499" s="663" t="s">
        <v>4631</v>
      </c>
      <c r="F499" s="664" t="s">
        <v>4632</v>
      </c>
      <c r="G499" s="663" t="s">
        <v>4130</v>
      </c>
      <c r="H499" s="663" t="s">
        <v>4131</v>
      </c>
      <c r="I499" s="665">
        <v>17.905000000000001</v>
      </c>
      <c r="J499" s="665">
        <v>20</v>
      </c>
      <c r="K499" s="666">
        <v>358.1</v>
      </c>
    </row>
    <row r="500" spans="1:11" ht="14.4" customHeight="1" x14ac:dyDescent="0.3">
      <c r="A500" s="661" t="s">
        <v>521</v>
      </c>
      <c r="B500" s="662" t="s">
        <v>2285</v>
      </c>
      <c r="C500" s="663" t="s">
        <v>537</v>
      </c>
      <c r="D500" s="664" t="s">
        <v>2289</v>
      </c>
      <c r="E500" s="663" t="s">
        <v>4631</v>
      </c>
      <c r="F500" s="664" t="s">
        <v>4632</v>
      </c>
      <c r="G500" s="663" t="s">
        <v>4132</v>
      </c>
      <c r="H500" s="663" t="s">
        <v>4133</v>
      </c>
      <c r="I500" s="665">
        <v>8.4700000000000006</v>
      </c>
      <c r="J500" s="665">
        <v>500</v>
      </c>
      <c r="K500" s="666">
        <v>4235</v>
      </c>
    </row>
    <row r="501" spans="1:11" ht="14.4" customHeight="1" x14ac:dyDescent="0.3">
      <c r="A501" s="661" t="s">
        <v>521</v>
      </c>
      <c r="B501" s="662" t="s">
        <v>2285</v>
      </c>
      <c r="C501" s="663" t="s">
        <v>537</v>
      </c>
      <c r="D501" s="664" t="s">
        <v>2289</v>
      </c>
      <c r="E501" s="663" t="s">
        <v>4631</v>
      </c>
      <c r="F501" s="664" t="s">
        <v>4632</v>
      </c>
      <c r="G501" s="663" t="s">
        <v>4399</v>
      </c>
      <c r="H501" s="663" t="s">
        <v>4400</v>
      </c>
      <c r="I501" s="665">
        <v>56.87</v>
      </c>
      <c r="J501" s="665">
        <v>5</v>
      </c>
      <c r="K501" s="666">
        <v>284.35000000000002</v>
      </c>
    </row>
    <row r="502" spans="1:11" ht="14.4" customHeight="1" x14ac:dyDescent="0.3">
      <c r="A502" s="661" t="s">
        <v>521</v>
      </c>
      <c r="B502" s="662" t="s">
        <v>2285</v>
      </c>
      <c r="C502" s="663" t="s">
        <v>537</v>
      </c>
      <c r="D502" s="664" t="s">
        <v>2289</v>
      </c>
      <c r="E502" s="663" t="s">
        <v>4631</v>
      </c>
      <c r="F502" s="664" t="s">
        <v>4632</v>
      </c>
      <c r="G502" s="663" t="s">
        <v>4529</v>
      </c>
      <c r="H502" s="663" t="s">
        <v>4530</v>
      </c>
      <c r="I502" s="665">
        <v>830.86666666666667</v>
      </c>
      <c r="J502" s="665">
        <v>19</v>
      </c>
      <c r="K502" s="666">
        <v>16431.8</v>
      </c>
    </row>
    <row r="503" spans="1:11" ht="14.4" customHeight="1" x14ac:dyDescent="0.3">
      <c r="A503" s="661" t="s">
        <v>521</v>
      </c>
      <c r="B503" s="662" t="s">
        <v>2285</v>
      </c>
      <c r="C503" s="663" t="s">
        <v>537</v>
      </c>
      <c r="D503" s="664" t="s">
        <v>2289</v>
      </c>
      <c r="E503" s="663" t="s">
        <v>4631</v>
      </c>
      <c r="F503" s="664" t="s">
        <v>4632</v>
      </c>
      <c r="G503" s="663" t="s">
        <v>4531</v>
      </c>
      <c r="H503" s="663" t="s">
        <v>4532</v>
      </c>
      <c r="I503" s="665">
        <v>895.4</v>
      </c>
      <c r="J503" s="665">
        <v>8</v>
      </c>
      <c r="K503" s="666">
        <v>6776</v>
      </c>
    </row>
    <row r="504" spans="1:11" ht="14.4" customHeight="1" x14ac:dyDescent="0.3">
      <c r="A504" s="661" t="s">
        <v>521</v>
      </c>
      <c r="B504" s="662" t="s">
        <v>2285</v>
      </c>
      <c r="C504" s="663" t="s">
        <v>537</v>
      </c>
      <c r="D504" s="664" t="s">
        <v>2289</v>
      </c>
      <c r="E504" s="663" t="s">
        <v>4631</v>
      </c>
      <c r="F504" s="664" t="s">
        <v>4632</v>
      </c>
      <c r="G504" s="663" t="s">
        <v>4533</v>
      </c>
      <c r="H504" s="663" t="s">
        <v>4534</v>
      </c>
      <c r="I504" s="665">
        <v>701.8</v>
      </c>
      <c r="J504" s="665">
        <v>4</v>
      </c>
      <c r="K504" s="666">
        <v>2807.2</v>
      </c>
    </row>
    <row r="505" spans="1:11" ht="14.4" customHeight="1" x14ac:dyDescent="0.3">
      <c r="A505" s="661" t="s">
        <v>521</v>
      </c>
      <c r="B505" s="662" t="s">
        <v>2285</v>
      </c>
      <c r="C505" s="663" t="s">
        <v>537</v>
      </c>
      <c r="D505" s="664" t="s">
        <v>2289</v>
      </c>
      <c r="E505" s="663" t="s">
        <v>4631</v>
      </c>
      <c r="F505" s="664" t="s">
        <v>4632</v>
      </c>
      <c r="G505" s="663" t="s">
        <v>4535</v>
      </c>
      <c r="H505" s="663" t="s">
        <v>4536</v>
      </c>
      <c r="I505" s="665">
        <v>123.21</v>
      </c>
      <c r="J505" s="665">
        <v>10</v>
      </c>
      <c r="K505" s="666">
        <v>1232.1400000000001</v>
      </c>
    </row>
    <row r="506" spans="1:11" ht="14.4" customHeight="1" x14ac:dyDescent="0.3">
      <c r="A506" s="661" t="s">
        <v>521</v>
      </c>
      <c r="B506" s="662" t="s">
        <v>2285</v>
      </c>
      <c r="C506" s="663" t="s">
        <v>537</v>
      </c>
      <c r="D506" s="664" t="s">
        <v>2289</v>
      </c>
      <c r="E506" s="663" t="s">
        <v>4631</v>
      </c>
      <c r="F506" s="664" t="s">
        <v>4632</v>
      </c>
      <c r="G506" s="663" t="s">
        <v>4537</v>
      </c>
      <c r="H506" s="663" t="s">
        <v>4538</v>
      </c>
      <c r="I506" s="665">
        <v>1500.4</v>
      </c>
      <c r="J506" s="665">
        <v>31</v>
      </c>
      <c r="K506" s="666">
        <v>46512.4</v>
      </c>
    </row>
    <row r="507" spans="1:11" ht="14.4" customHeight="1" x14ac:dyDescent="0.3">
      <c r="A507" s="661" t="s">
        <v>521</v>
      </c>
      <c r="B507" s="662" t="s">
        <v>2285</v>
      </c>
      <c r="C507" s="663" t="s">
        <v>537</v>
      </c>
      <c r="D507" s="664" t="s">
        <v>2289</v>
      </c>
      <c r="E507" s="663" t="s">
        <v>4631</v>
      </c>
      <c r="F507" s="664" t="s">
        <v>4632</v>
      </c>
      <c r="G507" s="663" t="s">
        <v>4411</v>
      </c>
      <c r="H507" s="663" t="s">
        <v>4412</v>
      </c>
      <c r="I507" s="665">
        <v>422.3</v>
      </c>
      <c r="J507" s="665">
        <v>1</v>
      </c>
      <c r="K507" s="666">
        <v>422.3</v>
      </c>
    </row>
    <row r="508" spans="1:11" ht="14.4" customHeight="1" x14ac:dyDescent="0.3">
      <c r="A508" s="661" t="s">
        <v>521</v>
      </c>
      <c r="B508" s="662" t="s">
        <v>2285</v>
      </c>
      <c r="C508" s="663" t="s">
        <v>537</v>
      </c>
      <c r="D508" s="664" t="s">
        <v>2289</v>
      </c>
      <c r="E508" s="663" t="s">
        <v>4631</v>
      </c>
      <c r="F508" s="664" t="s">
        <v>4632</v>
      </c>
      <c r="G508" s="663" t="s">
        <v>4539</v>
      </c>
      <c r="H508" s="663" t="s">
        <v>4540</v>
      </c>
      <c r="I508" s="665">
        <v>895.4</v>
      </c>
      <c r="J508" s="665">
        <v>10</v>
      </c>
      <c r="K508" s="666">
        <v>8179.6</v>
      </c>
    </row>
    <row r="509" spans="1:11" ht="14.4" customHeight="1" x14ac:dyDescent="0.3">
      <c r="A509" s="661" t="s">
        <v>521</v>
      </c>
      <c r="B509" s="662" t="s">
        <v>2285</v>
      </c>
      <c r="C509" s="663" t="s">
        <v>537</v>
      </c>
      <c r="D509" s="664" t="s">
        <v>2289</v>
      </c>
      <c r="E509" s="663" t="s">
        <v>4631</v>
      </c>
      <c r="F509" s="664" t="s">
        <v>4632</v>
      </c>
      <c r="G509" s="663" t="s">
        <v>4541</v>
      </c>
      <c r="H509" s="663" t="s">
        <v>4542</v>
      </c>
      <c r="I509" s="665">
        <v>1500.4000000000003</v>
      </c>
      <c r="J509" s="665">
        <v>13</v>
      </c>
      <c r="K509" s="666">
        <v>19505.199999999997</v>
      </c>
    </row>
    <row r="510" spans="1:11" ht="14.4" customHeight="1" x14ac:dyDescent="0.3">
      <c r="A510" s="661" t="s">
        <v>521</v>
      </c>
      <c r="B510" s="662" t="s">
        <v>2285</v>
      </c>
      <c r="C510" s="663" t="s">
        <v>537</v>
      </c>
      <c r="D510" s="664" t="s">
        <v>2289</v>
      </c>
      <c r="E510" s="663" t="s">
        <v>4631</v>
      </c>
      <c r="F510" s="664" t="s">
        <v>4632</v>
      </c>
      <c r="G510" s="663" t="s">
        <v>3817</v>
      </c>
      <c r="H510" s="663" t="s">
        <v>3818</v>
      </c>
      <c r="I510" s="665">
        <v>3.4119999999999999</v>
      </c>
      <c r="J510" s="665">
        <v>8000</v>
      </c>
      <c r="K510" s="666">
        <v>27260</v>
      </c>
    </row>
    <row r="511" spans="1:11" ht="14.4" customHeight="1" x14ac:dyDescent="0.3">
      <c r="A511" s="661" t="s">
        <v>521</v>
      </c>
      <c r="B511" s="662" t="s">
        <v>2285</v>
      </c>
      <c r="C511" s="663" t="s">
        <v>537</v>
      </c>
      <c r="D511" s="664" t="s">
        <v>2289</v>
      </c>
      <c r="E511" s="663" t="s">
        <v>4631</v>
      </c>
      <c r="F511" s="664" t="s">
        <v>4632</v>
      </c>
      <c r="G511" s="663" t="s">
        <v>4164</v>
      </c>
      <c r="H511" s="663" t="s">
        <v>4165</v>
      </c>
      <c r="I511" s="665">
        <v>6.0724999999999998</v>
      </c>
      <c r="J511" s="665">
        <v>1140</v>
      </c>
      <c r="K511" s="666">
        <v>6925.8</v>
      </c>
    </row>
    <row r="512" spans="1:11" ht="14.4" customHeight="1" x14ac:dyDescent="0.3">
      <c r="A512" s="661" t="s">
        <v>521</v>
      </c>
      <c r="B512" s="662" t="s">
        <v>2285</v>
      </c>
      <c r="C512" s="663" t="s">
        <v>537</v>
      </c>
      <c r="D512" s="664" t="s">
        <v>2289</v>
      </c>
      <c r="E512" s="663" t="s">
        <v>4631</v>
      </c>
      <c r="F512" s="664" t="s">
        <v>4632</v>
      </c>
      <c r="G512" s="663" t="s">
        <v>4425</v>
      </c>
      <c r="H512" s="663" t="s">
        <v>4426</v>
      </c>
      <c r="I512" s="665">
        <v>56.87</v>
      </c>
      <c r="J512" s="665">
        <v>5</v>
      </c>
      <c r="K512" s="666">
        <v>284.35000000000002</v>
      </c>
    </row>
    <row r="513" spans="1:11" ht="14.4" customHeight="1" x14ac:dyDescent="0.3">
      <c r="A513" s="661" t="s">
        <v>521</v>
      </c>
      <c r="B513" s="662" t="s">
        <v>2285</v>
      </c>
      <c r="C513" s="663" t="s">
        <v>537</v>
      </c>
      <c r="D513" s="664" t="s">
        <v>2289</v>
      </c>
      <c r="E513" s="663" t="s">
        <v>4631</v>
      </c>
      <c r="F513" s="664" t="s">
        <v>4632</v>
      </c>
      <c r="G513" s="663" t="s">
        <v>4543</v>
      </c>
      <c r="H513" s="663" t="s">
        <v>4544</v>
      </c>
      <c r="I513" s="665">
        <v>895.37</v>
      </c>
      <c r="J513" s="665">
        <v>4</v>
      </c>
      <c r="K513" s="666">
        <v>3581.48</v>
      </c>
    </row>
    <row r="514" spans="1:11" ht="14.4" customHeight="1" x14ac:dyDescent="0.3">
      <c r="A514" s="661" t="s">
        <v>521</v>
      </c>
      <c r="B514" s="662" t="s">
        <v>2285</v>
      </c>
      <c r="C514" s="663" t="s">
        <v>537</v>
      </c>
      <c r="D514" s="664" t="s">
        <v>2289</v>
      </c>
      <c r="E514" s="663" t="s">
        <v>4631</v>
      </c>
      <c r="F514" s="664" t="s">
        <v>4632</v>
      </c>
      <c r="G514" s="663" t="s">
        <v>4545</v>
      </c>
      <c r="H514" s="663" t="s">
        <v>4546</v>
      </c>
      <c r="I514" s="665">
        <v>701.8</v>
      </c>
      <c r="J514" s="665">
        <v>5</v>
      </c>
      <c r="K514" s="666">
        <v>3509</v>
      </c>
    </row>
    <row r="515" spans="1:11" ht="14.4" customHeight="1" x14ac:dyDescent="0.3">
      <c r="A515" s="661" t="s">
        <v>521</v>
      </c>
      <c r="B515" s="662" t="s">
        <v>2285</v>
      </c>
      <c r="C515" s="663" t="s">
        <v>537</v>
      </c>
      <c r="D515" s="664" t="s">
        <v>2289</v>
      </c>
      <c r="E515" s="663" t="s">
        <v>4631</v>
      </c>
      <c r="F515" s="664" t="s">
        <v>4632</v>
      </c>
      <c r="G515" s="663" t="s">
        <v>4547</v>
      </c>
      <c r="H515" s="663" t="s">
        <v>4548</v>
      </c>
      <c r="I515" s="665">
        <v>33.76</v>
      </c>
      <c r="J515" s="665">
        <v>25</v>
      </c>
      <c r="K515" s="666">
        <v>844</v>
      </c>
    </row>
    <row r="516" spans="1:11" ht="14.4" customHeight="1" x14ac:dyDescent="0.3">
      <c r="A516" s="661" t="s">
        <v>521</v>
      </c>
      <c r="B516" s="662" t="s">
        <v>2285</v>
      </c>
      <c r="C516" s="663" t="s">
        <v>537</v>
      </c>
      <c r="D516" s="664" t="s">
        <v>2289</v>
      </c>
      <c r="E516" s="663" t="s">
        <v>4631</v>
      </c>
      <c r="F516" s="664" t="s">
        <v>4632</v>
      </c>
      <c r="G516" s="663" t="s">
        <v>4549</v>
      </c>
      <c r="H516" s="663" t="s">
        <v>4550</v>
      </c>
      <c r="I516" s="665">
        <v>96.68</v>
      </c>
      <c r="J516" s="665">
        <v>20</v>
      </c>
      <c r="K516" s="666">
        <v>1933.6</v>
      </c>
    </row>
    <row r="517" spans="1:11" ht="14.4" customHeight="1" x14ac:dyDescent="0.3">
      <c r="A517" s="661" t="s">
        <v>521</v>
      </c>
      <c r="B517" s="662" t="s">
        <v>2285</v>
      </c>
      <c r="C517" s="663" t="s">
        <v>537</v>
      </c>
      <c r="D517" s="664" t="s">
        <v>2289</v>
      </c>
      <c r="E517" s="663" t="s">
        <v>4631</v>
      </c>
      <c r="F517" s="664" t="s">
        <v>4632</v>
      </c>
      <c r="G517" s="663" t="s">
        <v>4551</v>
      </c>
      <c r="H517" s="663" t="s">
        <v>4552</v>
      </c>
      <c r="I517" s="665">
        <v>929.37</v>
      </c>
      <c r="J517" s="665">
        <v>10</v>
      </c>
      <c r="K517" s="666">
        <v>9293.65</v>
      </c>
    </row>
    <row r="518" spans="1:11" ht="14.4" customHeight="1" x14ac:dyDescent="0.3">
      <c r="A518" s="661" t="s">
        <v>521</v>
      </c>
      <c r="B518" s="662" t="s">
        <v>2285</v>
      </c>
      <c r="C518" s="663" t="s">
        <v>537</v>
      </c>
      <c r="D518" s="664" t="s">
        <v>2289</v>
      </c>
      <c r="E518" s="663" t="s">
        <v>4631</v>
      </c>
      <c r="F518" s="664" t="s">
        <v>4632</v>
      </c>
      <c r="G518" s="663" t="s">
        <v>4553</v>
      </c>
      <c r="H518" s="663" t="s">
        <v>4554</v>
      </c>
      <c r="I518" s="665">
        <v>123.21</v>
      </c>
      <c r="J518" s="665">
        <v>10</v>
      </c>
      <c r="K518" s="666">
        <v>1232.1400000000001</v>
      </c>
    </row>
    <row r="519" spans="1:11" ht="14.4" customHeight="1" x14ac:dyDescent="0.3">
      <c r="A519" s="661" t="s">
        <v>521</v>
      </c>
      <c r="B519" s="662" t="s">
        <v>2285</v>
      </c>
      <c r="C519" s="663" t="s">
        <v>537</v>
      </c>
      <c r="D519" s="664" t="s">
        <v>2289</v>
      </c>
      <c r="E519" s="663" t="s">
        <v>4631</v>
      </c>
      <c r="F519" s="664" t="s">
        <v>4632</v>
      </c>
      <c r="G519" s="663" t="s">
        <v>4555</v>
      </c>
      <c r="H519" s="663" t="s">
        <v>4556</v>
      </c>
      <c r="I519" s="665">
        <v>2568.6</v>
      </c>
      <c r="J519" s="665">
        <v>2</v>
      </c>
      <c r="K519" s="666">
        <v>5137.2</v>
      </c>
    </row>
    <row r="520" spans="1:11" ht="14.4" customHeight="1" x14ac:dyDescent="0.3">
      <c r="A520" s="661" t="s">
        <v>521</v>
      </c>
      <c r="B520" s="662" t="s">
        <v>2285</v>
      </c>
      <c r="C520" s="663" t="s">
        <v>537</v>
      </c>
      <c r="D520" s="664" t="s">
        <v>2289</v>
      </c>
      <c r="E520" s="663" t="s">
        <v>4631</v>
      </c>
      <c r="F520" s="664" t="s">
        <v>4632</v>
      </c>
      <c r="G520" s="663" t="s">
        <v>4557</v>
      </c>
      <c r="H520" s="663" t="s">
        <v>4558</v>
      </c>
      <c r="I520" s="665">
        <v>80.47</v>
      </c>
      <c r="J520" s="665">
        <v>25</v>
      </c>
      <c r="K520" s="666">
        <v>2011.63</v>
      </c>
    </row>
    <row r="521" spans="1:11" ht="14.4" customHeight="1" x14ac:dyDescent="0.3">
      <c r="A521" s="661" t="s">
        <v>521</v>
      </c>
      <c r="B521" s="662" t="s">
        <v>2285</v>
      </c>
      <c r="C521" s="663" t="s">
        <v>537</v>
      </c>
      <c r="D521" s="664" t="s">
        <v>2289</v>
      </c>
      <c r="E521" s="663" t="s">
        <v>4631</v>
      </c>
      <c r="F521" s="664" t="s">
        <v>4632</v>
      </c>
      <c r="G521" s="663" t="s">
        <v>4559</v>
      </c>
      <c r="H521" s="663" t="s">
        <v>4560</v>
      </c>
      <c r="I521" s="665">
        <v>56.87</v>
      </c>
      <c r="J521" s="665">
        <v>5</v>
      </c>
      <c r="K521" s="666">
        <v>284.35000000000002</v>
      </c>
    </row>
    <row r="522" spans="1:11" ht="14.4" customHeight="1" x14ac:dyDescent="0.3">
      <c r="A522" s="661" t="s">
        <v>521</v>
      </c>
      <c r="B522" s="662" t="s">
        <v>2285</v>
      </c>
      <c r="C522" s="663" t="s">
        <v>537</v>
      </c>
      <c r="D522" s="664" t="s">
        <v>2289</v>
      </c>
      <c r="E522" s="663" t="s">
        <v>4631</v>
      </c>
      <c r="F522" s="664" t="s">
        <v>4632</v>
      </c>
      <c r="G522" s="663" t="s">
        <v>4445</v>
      </c>
      <c r="H522" s="663" t="s">
        <v>4446</v>
      </c>
      <c r="I522" s="665">
        <v>516.36500000000001</v>
      </c>
      <c r="J522" s="665">
        <v>25</v>
      </c>
      <c r="K522" s="666">
        <v>12813.9</v>
      </c>
    </row>
    <row r="523" spans="1:11" ht="14.4" customHeight="1" x14ac:dyDescent="0.3">
      <c r="A523" s="661" t="s">
        <v>521</v>
      </c>
      <c r="B523" s="662" t="s">
        <v>2285</v>
      </c>
      <c r="C523" s="663" t="s">
        <v>537</v>
      </c>
      <c r="D523" s="664" t="s">
        <v>2289</v>
      </c>
      <c r="E523" s="663" t="s">
        <v>4631</v>
      </c>
      <c r="F523" s="664" t="s">
        <v>4632</v>
      </c>
      <c r="G523" s="663" t="s">
        <v>4561</v>
      </c>
      <c r="H523" s="663" t="s">
        <v>4562</v>
      </c>
      <c r="I523" s="665">
        <v>1500.4</v>
      </c>
      <c r="J523" s="665">
        <v>3</v>
      </c>
      <c r="K523" s="666">
        <v>4501.2</v>
      </c>
    </row>
    <row r="524" spans="1:11" ht="14.4" customHeight="1" x14ac:dyDescent="0.3">
      <c r="A524" s="661" t="s">
        <v>521</v>
      </c>
      <c r="B524" s="662" t="s">
        <v>2285</v>
      </c>
      <c r="C524" s="663" t="s">
        <v>537</v>
      </c>
      <c r="D524" s="664" t="s">
        <v>2289</v>
      </c>
      <c r="E524" s="663" t="s">
        <v>4639</v>
      </c>
      <c r="F524" s="664" t="s">
        <v>4640</v>
      </c>
      <c r="G524" s="663" t="s">
        <v>4198</v>
      </c>
      <c r="H524" s="663" t="s">
        <v>4199</v>
      </c>
      <c r="I524" s="665">
        <v>319.91000000000003</v>
      </c>
      <c r="J524" s="665">
        <v>100</v>
      </c>
      <c r="K524" s="666">
        <v>31991.199999999997</v>
      </c>
    </row>
    <row r="525" spans="1:11" ht="14.4" customHeight="1" x14ac:dyDescent="0.3">
      <c r="A525" s="661" t="s">
        <v>521</v>
      </c>
      <c r="B525" s="662" t="s">
        <v>2285</v>
      </c>
      <c r="C525" s="663" t="s">
        <v>537</v>
      </c>
      <c r="D525" s="664" t="s">
        <v>2289</v>
      </c>
      <c r="E525" s="663" t="s">
        <v>4641</v>
      </c>
      <c r="F525" s="664" t="s">
        <v>4642</v>
      </c>
      <c r="G525" s="663" t="s">
        <v>4214</v>
      </c>
      <c r="H525" s="663" t="s">
        <v>4215</v>
      </c>
      <c r="I525" s="665">
        <v>8.1681818181818198</v>
      </c>
      <c r="J525" s="665">
        <v>3400</v>
      </c>
      <c r="K525" s="666">
        <v>27775</v>
      </c>
    </row>
    <row r="526" spans="1:11" ht="14.4" customHeight="1" x14ac:dyDescent="0.3">
      <c r="A526" s="661" t="s">
        <v>521</v>
      </c>
      <c r="B526" s="662" t="s">
        <v>2285</v>
      </c>
      <c r="C526" s="663" t="s">
        <v>537</v>
      </c>
      <c r="D526" s="664" t="s">
        <v>2289</v>
      </c>
      <c r="E526" s="663" t="s">
        <v>4641</v>
      </c>
      <c r="F526" s="664" t="s">
        <v>4642</v>
      </c>
      <c r="G526" s="663" t="s">
        <v>4216</v>
      </c>
      <c r="H526" s="663" t="s">
        <v>4217</v>
      </c>
      <c r="I526" s="665">
        <v>16.452000000000002</v>
      </c>
      <c r="J526" s="665">
        <v>500</v>
      </c>
      <c r="K526" s="666">
        <v>8226</v>
      </c>
    </row>
    <row r="527" spans="1:11" ht="14.4" customHeight="1" x14ac:dyDescent="0.3">
      <c r="A527" s="661" t="s">
        <v>521</v>
      </c>
      <c r="B527" s="662" t="s">
        <v>2285</v>
      </c>
      <c r="C527" s="663" t="s">
        <v>537</v>
      </c>
      <c r="D527" s="664" t="s">
        <v>2289</v>
      </c>
      <c r="E527" s="663" t="s">
        <v>4641</v>
      </c>
      <c r="F527" s="664" t="s">
        <v>4642</v>
      </c>
      <c r="G527" s="663" t="s">
        <v>4451</v>
      </c>
      <c r="H527" s="663" t="s">
        <v>4452</v>
      </c>
      <c r="I527" s="665">
        <v>7.0049999999999999</v>
      </c>
      <c r="J527" s="665">
        <v>100</v>
      </c>
      <c r="K527" s="666">
        <v>700.5</v>
      </c>
    </row>
    <row r="528" spans="1:11" ht="14.4" customHeight="1" x14ac:dyDescent="0.3">
      <c r="A528" s="661" t="s">
        <v>521</v>
      </c>
      <c r="B528" s="662" t="s">
        <v>2285</v>
      </c>
      <c r="C528" s="663" t="s">
        <v>537</v>
      </c>
      <c r="D528" s="664" t="s">
        <v>2289</v>
      </c>
      <c r="E528" s="663" t="s">
        <v>4643</v>
      </c>
      <c r="F528" s="664" t="s">
        <v>4644</v>
      </c>
      <c r="G528" s="663" t="s">
        <v>4563</v>
      </c>
      <c r="H528" s="663" t="s">
        <v>4564</v>
      </c>
      <c r="I528" s="665">
        <v>27.254444444444445</v>
      </c>
      <c r="J528" s="665">
        <v>432</v>
      </c>
      <c r="K528" s="666">
        <v>11774.16</v>
      </c>
    </row>
    <row r="529" spans="1:11" ht="14.4" customHeight="1" x14ac:dyDescent="0.3">
      <c r="A529" s="661" t="s">
        <v>521</v>
      </c>
      <c r="B529" s="662" t="s">
        <v>2285</v>
      </c>
      <c r="C529" s="663" t="s">
        <v>537</v>
      </c>
      <c r="D529" s="664" t="s">
        <v>2289</v>
      </c>
      <c r="E529" s="663" t="s">
        <v>4633</v>
      </c>
      <c r="F529" s="664" t="s">
        <v>4634</v>
      </c>
      <c r="G529" s="663" t="s">
        <v>3819</v>
      </c>
      <c r="H529" s="663" t="s">
        <v>3820</v>
      </c>
      <c r="I529" s="665">
        <v>180.4366666666667</v>
      </c>
      <c r="J529" s="665">
        <v>175</v>
      </c>
      <c r="K529" s="666">
        <v>31576.03</v>
      </c>
    </row>
    <row r="530" spans="1:11" ht="14.4" customHeight="1" x14ac:dyDescent="0.3">
      <c r="A530" s="661" t="s">
        <v>521</v>
      </c>
      <c r="B530" s="662" t="s">
        <v>2285</v>
      </c>
      <c r="C530" s="663" t="s">
        <v>537</v>
      </c>
      <c r="D530" s="664" t="s">
        <v>2289</v>
      </c>
      <c r="E530" s="663" t="s">
        <v>4633</v>
      </c>
      <c r="F530" s="664" t="s">
        <v>4634</v>
      </c>
      <c r="G530" s="663" t="s">
        <v>3821</v>
      </c>
      <c r="H530" s="663" t="s">
        <v>3822</v>
      </c>
      <c r="I530" s="665">
        <v>0.30399999999999999</v>
      </c>
      <c r="J530" s="665">
        <v>2100</v>
      </c>
      <c r="K530" s="666">
        <v>641</v>
      </c>
    </row>
    <row r="531" spans="1:11" ht="14.4" customHeight="1" x14ac:dyDescent="0.3">
      <c r="A531" s="661" t="s">
        <v>521</v>
      </c>
      <c r="B531" s="662" t="s">
        <v>2285</v>
      </c>
      <c r="C531" s="663" t="s">
        <v>537</v>
      </c>
      <c r="D531" s="664" t="s">
        <v>2289</v>
      </c>
      <c r="E531" s="663" t="s">
        <v>4633</v>
      </c>
      <c r="F531" s="664" t="s">
        <v>4634</v>
      </c>
      <c r="G531" s="663" t="s">
        <v>3823</v>
      </c>
      <c r="H531" s="663" t="s">
        <v>3824</v>
      </c>
      <c r="I531" s="665">
        <v>0.30499999999999999</v>
      </c>
      <c r="J531" s="665">
        <v>2600</v>
      </c>
      <c r="K531" s="666">
        <v>801</v>
      </c>
    </row>
    <row r="532" spans="1:11" ht="14.4" customHeight="1" x14ac:dyDescent="0.3">
      <c r="A532" s="661" t="s">
        <v>521</v>
      </c>
      <c r="B532" s="662" t="s">
        <v>2285</v>
      </c>
      <c r="C532" s="663" t="s">
        <v>537</v>
      </c>
      <c r="D532" s="664" t="s">
        <v>2289</v>
      </c>
      <c r="E532" s="663" t="s">
        <v>4633</v>
      </c>
      <c r="F532" s="664" t="s">
        <v>4634</v>
      </c>
      <c r="G532" s="663" t="s">
        <v>4453</v>
      </c>
      <c r="H532" s="663" t="s">
        <v>4454</v>
      </c>
      <c r="I532" s="665">
        <v>48.82</v>
      </c>
      <c r="J532" s="665">
        <v>25</v>
      </c>
      <c r="K532" s="666">
        <v>1220.5899999999999</v>
      </c>
    </row>
    <row r="533" spans="1:11" ht="14.4" customHeight="1" x14ac:dyDescent="0.3">
      <c r="A533" s="661" t="s">
        <v>521</v>
      </c>
      <c r="B533" s="662" t="s">
        <v>2285</v>
      </c>
      <c r="C533" s="663" t="s">
        <v>537</v>
      </c>
      <c r="D533" s="664" t="s">
        <v>2289</v>
      </c>
      <c r="E533" s="663" t="s">
        <v>4633</v>
      </c>
      <c r="F533" s="664" t="s">
        <v>4634</v>
      </c>
      <c r="G533" s="663" t="s">
        <v>3825</v>
      </c>
      <c r="H533" s="663" t="s">
        <v>3826</v>
      </c>
      <c r="I533" s="665">
        <v>0.4870000000000001</v>
      </c>
      <c r="J533" s="665">
        <v>6900</v>
      </c>
      <c r="K533" s="666">
        <v>3367</v>
      </c>
    </row>
    <row r="534" spans="1:11" ht="14.4" customHeight="1" x14ac:dyDescent="0.3">
      <c r="A534" s="661" t="s">
        <v>521</v>
      </c>
      <c r="B534" s="662" t="s">
        <v>2285</v>
      </c>
      <c r="C534" s="663" t="s">
        <v>537</v>
      </c>
      <c r="D534" s="664" t="s">
        <v>2289</v>
      </c>
      <c r="E534" s="663" t="s">
        <v>4633</v>
      </c>
      <c r="F534" s="664" t="s">
        <v>4634</v>
      </c>
      <c r="G534" s="663" t="s">
        <v>4455</v>
      </c>
      <c r="H534" s="663" t="s">
        <v>4456</v>
      </c>
      <c r="I534" s="665">
        <v>48.822499999999998</v>
      </c>
      <c r="J534" s="665">
        <v>100</v>
      </c>
      <c r="K534" s="666">
        <v>4882.34</v>
      </c>
    </row>
    <row r="535" spans="1:11" ht="14.4" customHeight="1" x14ac:dyDescent="0.3">
      <c r="A535" s="661" t="s">
        <v>521</v>
      </c>
      <c r="B535" s="662" t="s">
        <v>2285</v>
      </c>
      <c r="C535" s="663" t="s">
        <v>537</v>
      </c>
      <c r="D535" s="664" t="s">
        <v>2289</v>
      </c>
      <c r="E535" s="663" t="s">
        <v>4633</v>
      </c>
      <c r="F535" s="664" t="s">
        <v>4634</v>
      </c>
      <c r="G535" s="663" t="s">
        <v>4565</v>
      </c>
      <c r="H535" s="663" t="s">
        <v>4566</v>
      </c>
      <c r="I535" s="665">
        <v>180.43</v>
      </c>
      <c r="J535" s="665">
        <v>25</v>
      </c>
      <c r="K535" s="666">
        <v>4510.78</v>
      </c>
    </row>
    <row r="536" spans="1:11" ht="14.4" customHeight="1" x14ac:dyDescent="0.3">
      <c r="A536" s="661" t="s">
        <v>521</v>
      </c>
      <c r="B536" s="662" t="s">
        <v>2285</v>
      </c>
      <c r="C536" s="663" t="s">
        <v>537</v>
      </c>
      <c r="D536" s="664" t="s">
        <v>2289</v>
      </c>
      <c r="E536" s="663" t="s">
        <v>4633</v>
      </c>
      <c r="F536" s="664" t="s">
        <v>4634</v>
      </c>
      <c r="G536" s="663" t="s">
        <v>3827</v>
      </c>
      <c r="H536" s="663" t="s">
        <v>3828</v>
      </c>
      <c r="I536" s="665">
        <v>29.4</v>
      </c>
      <c r="J536" s="665">
        <v>50</v>
      </c>
      <c r="K536" s="666">
        <v>1470</v>
      </c>
    </row>
    <row r="537" spans="1:11" ht="14.4" customHeight="1" x14ac:dyDescent="0.3">
      <c r="A537" s="661" t="s">
        <v>521</v>
      </c>
      <c r="B537" s="662" t="s">
        <v>2285</v>
      </c>
      <c r="C537" s="663" t="s">
        <v>537</v>
      </c>
      <c r="D537" s="664" t="s">
        <v>2289</v>
      </c>
      <c r="E537" s="663" t="s">
        <v>4633</v>
      </c>
      <c r="F537" s="664" t="s">
        <v>4634</v>
      </c>
      <c r="G537" s="663" t="s">
        <v>4459</v>
      </c>
      <c r="H537" s="663" t="s">
        <v>4460</v>
      </c>
      <c r="I537" s="665">
        <v>140.11000000000001</v>
      </c>
      <c r="J537" s="665">
        <v>25</v>
      </c>
      <c r="K537" s="666">
        <v>3502.65</v>
      </c>
    </row>
    <row r="538" spans="1:11" ht="14.4" customHeight="1" x14ac:dyDescent="0.3">
      <c r="A538" s="661" t="s">
        <v>521</v>
      </c>
      <c r="B538" s="662" t="s">
        <v>2285</v>
      </c>
      <c r="C538" s="663" t="s">
        <v>537</v>
      </c>
      <c r="D538" s="664" t="s">
        <v>2289</v>
      </c>
      <c r="E538" s="663" t="s">
        <v>4633</v>
      </c>
      <c r="F538" s="664" t="s">
        <v>4634</v>
      </c>
      <c r="G538" s="663" t="s">
        <v>4461</v>
      </c>
      <c r="H538" s="663" t="s">
        <v>4462</v>
      </c>
      <c r="I538" s="665">
        <v>48.82</v>
      </c>
      <c r="J538" s="665">
        <v>25</v>
      </c>
      <c r="K538" s="666">
        <v>1220.5899999999999</v>
      </c>
    </row>
    <row r="539" spans="1:11" ht="14.4" customHeight="1" x14ac:dyDescent="0.3">
      <c r="A539" s="661" t="s">
        <v>521</v>
      </c>
      <c r="B539" s="662" t="s">
        <v>2285</v>
      </c>
      <c r="C539" s="663" t="s">
        <v>537</v>
      </c>
      <c r="D539" s="664" t="s">
        <v>2289</v>
      </c>
      <c r="E539" s="663" t="s">
        <v>4633</v>
      </c>
      <c r="F539" s="664" t="s">
        <v>4634</v>
      </c>
      <c r="G539" s="663" t="s">
        <v>3833</v>
      </c>
      <c r="H539" s="663" t="s">
        <v>3834</v>
      </c>
      <c r="I539" s="665">
        <v>1.5137499999999999</v>
      </c>
      <c r="J539" s="665">
        <v>4900</v>
      </c>
      <c r="K539" s="666">
        <v>7411</v>
      </c>
    </row>
    <row r="540" spans="1:11" ht="14.4" customHeight="1" x14ac:dyDescent="0.3">
      <c r="A540" s="661" t="s">
        <v>521</v>
      </c>
      <c r="B540" s="662" t="s">
        <v>2285</v>
      </c>
      <c r="C540" s="663" t="s">
        <v>537</v>
      </c>
      <c r="D540" s="664" t="s">
        <v>2289</v>
      </c>
      <c r="E540" s="663" t="s">
        <v>4633</v>
      </c>
      <c r="F540" s="664" t="s">
        <v>4634</v>
      </c>
      <c r="G540" s="663" t="s">
        <v>4567</v>
      </c>
      <c r="H540" s="663" t="s">
        <v>4568</v>
      </c>
      <c r="I540" s="665">
        <v>146.88999999999999</v>
      </c>
      <c r="J540" s="665">
        <v>25</v>
      </c>
      <c r="K540" s="666">
        <v>3672.35</v>
      </c>
    </row>
    <row r="541" spans="1:11" ht="14.4" customHeight="1" x14ac:dyDescent="0.3">
      <c r="A541" s="661" t="s">
        <v>521</v>
      </c>
      <c r="B541" s="662" t="s">
        <v>2285</v>
      </c>
      <c r="C541" s="663" t="s">
        <v>537</v>
      </c>
      <c r="D541" s="664" t="s">
        <v>2289</v>
      </c>
      <c r="E541" s="663" t="s">
        <v>4635</v>
      </c>
      <c r="F541" s="664" t="s">
        <v>4636</v>
      </c>
      <c r="G541" s="663" t="s">
        <v>3841</v>
      </c>
      <c r="H541" s="663" t="s">
        <v>3842</v>
      </c>
      <c r="I541" s="665">
        <v>0.71</v>
      </c>
      <c r="J541" s="665">
        <v>21600</v>
      </c>
      <c r="K541" s="666">
        <v>15336</v>
      </c>
    </row>
    <row r="542" spans="1:11" ht="14.4" customHeight="1" x14ac:dyDescent="0.3">
      <c r="A542" s="661" t="s">
        <v>521</v>
      </c>
      <c r="B542" s="662" t="s">
        <v>2285</v>
      </c>
      <c r="C542" s="663" t="s">
        <v>537</v>
      </c>
      <c r="D542" s="664" t="s">
        <v>2289</v>
      </c>
      <c r="E542" s="663" t="s">
        <v>4635</v>
      </c>
      <c r="F542" s="664" t="s">
        <v>4636</v>
      </c>
      <c r="G542" s="663" t="s">
        <v>4238</v>
      </c>
      <c r="H542" s="663" t="s">
        <v>4239</v>
      </c>
      <c r="I542" s="665">
        <v>0.71</v>
      </c>
      <c r="J542" s="665">
        <v>10000</v>
      </c>
      <c r="K542" s="666">
        <v>7100</v>
      </c>
    </row>
    <row r="543" spans="1:11" ht="14.4" customHeight="1" x14ac:dyDescent="0.3">
      <c r="A543" s="661" t="s">
        <v>521</v>
      </c>
      <c r="B543" s="662" t="s">
        <v>2285</v>
      </c>
      <c r="C543" s="663" t="s">
        <v>537</v>
      </c>
      <c r="D543" s="664" t="s">
        <v>2289</v>
      </c>
      <c r="E543" s="663" t="s">
        <v>4635</v>
      </c>
      <c r="F543" s="664" t="s">
        <v>4636</v>
      </c>
      <c r="G543" s="663" t="s">
        <v>3843</v>
      </c>
      <c r="H543" s="663" t="s">
        <v>3844</v>
      </c>
      <c r="I543" s="665">
        <v>0.71</v>
      </c>
      <c r="J543" s="665">
        <v>9600</v>
      </c>
      <c r="K543" s="666">
        <v>6816</v>
      </c>
    </row>
    <row r="544" spans="1:11" ht="14.4" customHeight="1" x14ac:dyDescent="0.3">
      <c r="A544" s="661" t="s">
        <v>521</v>
      </c>
      <c r="B544" s="662" t="s">
        <v>2285</v>
      </c>
      <c r="C544" s="663" t="s">
        <v>537</v>
      </c>
      <c r="D544" s="664" t="s">
        <v>2289</v>
      </c>
      <c r="E544" s="663" t="s">
        <v>4645</v>
      </c>
      <c r="F544" s="664" t="s">
        <v>4646</v>
      </c>
      <c r="G544" s="663" t="s">
        <v>4256</v>
      </c>
      <c r="H544" s="663" t="s">
        <v>4257</v>
      </c>
      <c r="I544" s="665">
        <v>142.78</v>
      </c>
      <c r="J544" s="665">
        <v>18</v>
      </c>
      <c r="K544" s="666">
        <v>2570.04</v>
      </c>
    </row>
    <row r="545" spans="1:11" ht="14.4" customHeight="1" x14ac:dyDescent="0.3">
      <c r="A545" s="661" t="s">
        <v>521</v>
      </c>
      <c r="B545" s="662" t="s">
        <v>2285</v>
      </c>
      <c r="C545" s="663" t="s">
        <v>537</v>
      </c>
      <c r="D545" s="664" t="s">
        <v>2289</v>
      </c>
      <c r="E545" s="663" t="s">
        <v>4649</v>
      </c>
      <c r="F545" s="664" t="s">
        <v>4650</v>
      </c>
      <c r="G545" s="663" t="s">
        <v>4475</v>
      </c>
      <c r="H545" s="663" t="s">
        <v>4476</v>
      </c>
      <c r="I545" s="665">
        <v>15.61</v>
      </c>
      <c r="J545" s="665">
        <v>140</v>
      </c>
      <c r="K545" s="666">
        <v>2185.4</v>
      </c>
    </row>
    <row r="546" spans="1:11" ht="14.4" customHeight="1" x14ac:dyDescent="0.3">
      <c r="A546" s="661" t="s">
        <v>521</v>
      </c>
      <c r="B546" s="662" t="s">
        <v>2285</v>
      </c>
      <c r="C546" s="663" t="s">
        <v>537</v>
      </c>
      <c r="D546" s="664" t="s">
        <v>2289</v>
      </c>
      <c r="E546" s="663" t="s">
        <v>4649</v>
      </c>
      <c r="F546" s="664" t="s">
        <v>4650</v>
      </c>
      <c r="G546" s="663" t="s">
        <v>4477</v>
      </c>
      <c r="H546" s="663" t="s">
        <v>4478</v>
      </c>
      <c r="I546" s="665">
        <v>36.83</v>
      </c>
      <c r="J546" s="665">
        <v>150</v>
      </c>
      <c r="K546" s="666">
        <v>5524.74</v>
      </c>
    </row>
    <row r="547" spans="1:11" ht="14.4" customHeight="1" x14ac:dyDescent="0.3">
      <c r="A547" s="661" t="s">
        <v>521</v>
      </c>
      <c r="B547" s="662" t="s">
        <v>2285</v>
      </c>
      <c r="C547" s="663" t="s">
        <v>537</v>
      </c>
      <c r="D547" s="664" t="s">
        <v>2289</v>
      </c>
      <c r="E547" s="663" t="s">
        <v>4649</v>
      </c>
      <c r="F547" s="664" t="s">
        <v>4650</v>
      </c>
      <c r="G547" s="663" t="s">
        <v>4479</v>
      </c>
      <c r="H547" s="663" t="s">
        <v>4480</v>
      </c>
      <c r="I547" s="665">
        <v>15.21</v>
      </c>
      <c r="J547" s="665">
        <v>50</v>
      </c>
      <c r="K547" s="666">
        <v>760.5</v>
      </c>
    </row>
    <row r="548" spans="1:11" ht="14.4" customHeight="1" x14ac:dyDescent="0.3">
      <c r="A548" s="661" t="s">
        <v>521</v>
      </c>
      <c r="B548" s="662" t="s">
        <v>2285</v>
      </c>
      <c r="C548" s="663" t="s">
        <v>537</v>
      </c>
      <c r="D548" s="664" t="s">
        <v>2289</v>
      </c>
      <c r="E548" s="663" t="s">
        <v>4649</v>
      </c>
      <c r="F548" s="664" t="s">
        <v>4650</v>
      </c>
      <c r="G548" s="663" t="s">
        <v>4284</v>
      </c>
      <c r="H548" s="663" t="s">
        <v>4285</v>
      </c>
      <c r="I548" s="665">
        <v>220.22</v>
      </c>
      <c r="J548" s="665">
        <v>100</v>
      </c>
      <c r="K548" s="666">
        <v>22022</v>
      </c>
    </row>
    <row r="549" spans="1:11" ht="14.4" customHeight="1" x14ac:dyDescent="0.3">
      <c r="A549" s="661" t="s">
        <v>521</v>
      </c>
      <c r="B549" s="662" t="s">
        <v>2285</v>
      </c>
      <c r="C549" s="663" t="s">
        <v>537</v>
      </c>
      <c r="D549" s="664" t="s">
        <v>2289</v>
      </c>
      <c r="E549" s="663" t="s">
        <v>4649</v>
      </c>
      <c r="F549" s="664" t="s">
        <v>4650</v>
      </c>
      <c r="G549" s="663" t="s">
        <v>4569</v>
      </c>
      <c r="H549" s="663" t="s">
        <v>4570</v>
      </c>
      <c r="I549" s="665">
        <v>104.06</v>
      </c>
      <c r="J549" s="665">
        <v>10</v>
      </c>
      <c r="K549" s="666">
        <v>1040.5999999999999</v>
      </c>
    </row>
    <row r="550" spans="1:11" ht="14.4" customHeight="1" x14ac:dyDescent="0.3">
      <c r="A550" s="661" t="s">
        <v>521</v>
      </c>
      <c r="B550" s="662" t="s">
        <v>2285</v>
      </c>
      <c r="C550" s="663" t="s">
        <v>537</v>
      </c>
      <c r="D550" s="664" t="s">
        <v>2289</v>
      </c>
      <c r="E550" s="663" t="s">
        <v>4649</v>
      </c>
      <c r="F550" s="664" t="s">
        <v>4650</v>
      </c>
      <c r="G550" s="663" t="s">
        <v>4481</v>
      </c>
      <c r="H550" s="663" t="s">
        <v>4482</v>
      </c>
      <c r="I550" s="665">
        <v>119.995</v>
      </c>
      <c r="J550" s="665">
        <v>507</v>
      </c>
      <c r="K550" s="666">
        <v>60837.58</v>
      </c>
    </row>
    <row r="551" spans="1:11" ht="14.4" customHeight="1" x14ac:dyDescent="0.3">
      <c r="A551" s="661" t="s">
        <v>521</v>
      </c>
      <c r="B551" s="662" t="s">
        <v>2285</v>
      </c>
      <c r="C551" s="663" t="s">
        <v>537</v>
      </c>
      <c r="D551" s="664" t="s">
        <v>2289</v>
      </c>
      <c r="E551" s="663" t="s">
        <v>4649</v>
      </c>
      <c r="F551" s="664" t="s">
        <v>4650</v>
      </c>
      <c r="G551" s="663" t="s">
        <v>4483</v>
      </c>
      <c r="H551" s="663" t="s">
        <v>4484</v>
      </c>
      <c r="I551" s="665">
        <v>36.83</v>
      </c>
      <c r="J551" s="665">
        <v>50</v>
      </c>
      <c r="K551" s="666">
        <v>1841.62</v>
      </c>
    </row>
    <row r="552" spans="1:11" ht="14.4" customHeight="1" x14ac:dyDescent="0.3">
      <c r="A552" s="661" t="s">
        <v>521</v>
      </c>
      <c r="B552" s="662" t="s">
        <v>2285</v>
      </c>
      <c r="C552" s="663" t="s">
        <v>537</v>
      </c>
      <c r="D552" s="664" t="s">
        <v>2289</v>
      </c>
      <c r="E552" s="663" t="s">
        <v>4649</v>
      </c>
      <c r="F552" s="664" t="s">
        <v>4650</v>
      </c>
      <c r="G552" s="663" t="s">
        <v>4485</v>
      </c>
      <c r="H552" s="663" t="s">
        <v>4486</v>
      </c>
      <c r="I552" s="665">
        <v>104.06</v>
      </c>
      <c r="J552" s="665">
        <v>70</v>
      </c>
      <c r="K552" s="666">
        <v>7284.1999999999989</v>
      </c>
    </row>
    <row r="553" spans="1:11" ht="14.4" customHeight="1" x14ac:dyDescent="0.3">
      <c r="A553" s="661" t="s">
        <v>521</v>
      </c>
      <c r="B553" s="662" t="s">
        <v>2285</v>
      </c>
      <c r="C553" s="663" t="s">
        <v>537</v>
      </c>
      <c r="D553" s="664" t="s">
        <v>2289</v>
      </c>
      <c r="E553" s="663" t="s">
        <v>4649</v>
      </c>
      <c r="F553" s="664" t="s">
        <v>4650</v>
      </c>
      <c r="G553" s="663" t="s">
        <v>4571</v>
      </c>
      <c r="H553" s="663" t="s">
        <v>4572</v>
      </c>
      <c r="I553" s="665">
        <v>36.83</v>
      </c>
      <c r="J553" s="665">
        <v>20</v>
      </c>
      <c r="K553" s="666">
        <v>736.65</v>
      </c>
    </row>
    <row r="554" spans="1:11" ht="14.4" customHeight="1" x14ac:dyDescent="0.3">
      <c r="A554" s="661" t="s">
        <v>521</v>
      </c>
      <c r="B554" s="662" t="s">
        <v>2285</v>
      </c>
      <c r="C554" s="663" t="s">
        <v>537</v>
      </c>
      <c r="D554" s="664" t="s">
        <v>2289</v>
      </c>
      <c r="E554" s="663" t="s">
        <v>4649</v>
      </c>
      <c r="F554" s="664" t="s">
        <v>4650</v>
      </c>
      <c r="G554" s="663" t="s">
        <v>4487</v>
      </c>
      <c r="H554" s="663" t="s">
        <v>4488</v>
      </c>
      <c r="I554" s="665">
        <v>209.36500000000001</v>
      </c>
      <c r="J554" s="665">
        <v>20</v>
      </c>
      <c r="K554" s="666">
        <v>4187.29</v>
      </c>
    </row>
    <row r="555" spans="1:11" ht="14.4" customHeight="1" x14ac:dyDescent="0.3">
      <c r="A555" s="661" t="s">
        <v>521</v>
      </c>
      <c r="B555" s="662" t="s">
        <v>2285</v>
      </c>
      <c r="C555" s="663" t="s">
        <v>537</v>
      </c>
      <c r="D555" s="664" t="s">
        <v>2289</v>
      </c>
      <c r="E555" s="663" t="s">
        <v>4649</v>
      </c>
      <c r="F555" s="664" t="s">
        <v>4650</v>
      </c>
      <c r="G555" s="663" t="s">
        <v>4489</v>
      </c>
      <c r="H555" s="663" t="s">
        <v>4490</v>
      </c>
      <c r="I555" s="665">
        <v>104.05999999999999</v>
      </c>
      <c r="J555" s="665">
        <v>330</v>
      </c>
      <c r="K555" s="666">
        <v>34339.800000000003</v>
      </c>
    </row>
    <row r="556" spans="1:11" ht="14.4" customHeight="1" x14ac:dyDescent="0.3">
      <c r="A556" s="661" t="s">
        <v>521</v>
      </c>
      <c r="B556" s="662" t="s">
        <v>2285</v>
      </c>
      <c r="C556" s="663" t="s">
        <v>537</v>
      </c>
      <c r="D556" s="664" t="s">
        <v>2289</v>
      </c>
      <c r="E556" s="663" t="s">
        <v>4649</v>
      </c>
      <c r="F556" s="664" t="s">
        <v>4650</v>
      </c>
      <c r="G556" s="663" t="s">
        <v>4491</v>
      </c>
      <c r="H556" s="663" t="s">
        <v>4492</v>
      </c>
      <c r="I556" s="665">
        <v>104.05999999999999</v>
      </c>
      <c r="J556" s="665">
        <v>200</v>
      </c>
      <c r="K556" s="666">
        <v>20812</v>
      </c>
    </row>
    <row r="557" spans="1:11" ht="14.4" customHeight="1" x14ac:dyDescent="0.3">
      <c r="A557" s="661" t="s">
        <v>521</v>
      </c>
      <c r="B557" s="662" t="s">
        <v>2285</v>
      </c>
      <c r="C557" s="663" t="s">
        <v>537</v>
      </c>
      <c r="D557" s="664" t="s">
        <v>2289</v>
      </c>
      <c r="E557" s="663" t="s">
        <v>4649</v>
      </c>
      <c r="F557" s="664" t="s">
        <v>4650</v>
      </c>
      <c r="G557" s="663" t="s">
        <v>4493</v>
      </c>
      <c r="H557" s="663" t="s">
        <v>4494</v>
      </c>
      <c r="I557" s="665">
        <v>209.37</v>
      </c>
      <c r="J557" s="665">
        <v>10</v>
      </c>
      <c r="K557" s="666">
        <v>2093.66</v>
      </c>
    </row>
    <row r="558" spans="1:11" ht="14.4" customHeight="1" x14ac:dyDescent="0.3">
      <c r="A558" s="661" t="s">
        <v>521</v>
      </c>
      <c r="B558" s="662" t="s">
        <v>2285</v>
      </c>
      <c r="C558" s="663" t="s">
        <v>537</v>
      </c>
      <c r="D558" s="664" t="s">
        <v>2289</v>
      </c>
      <c r="E558" s="663" t="s">
        <v>4649</v>
      </c>
      <c r="F558" s="664" t="s">
        <v>4650</v>
      </c>
      <c r="G558" s="663" t="s">
        <v>4495</v>
      </c>
      <c r="H558" s="663" t="s">
        <v>4496</v>
      </c>
      <c r="I558" s="665">
        <v>209.37</v>
      </c>
      <c r="J558" s="665">
        <v>20</v>
      </c>
      <c r="K558" s="666">
        <v>4187.32</v>
      </c>
    </row>
    <row r="559" spans="1:11" ht="14.4" customHeight="1" x14ac:dyDescent="0.3">
      <c r="A559" s="661" t="s">
        <v>521</v>
      </c>
      <c r="B559" s="662" t="s">
        <v>2285</v>
      </c>
      <c r="C559" s="663" t="s">
        <v>537</v>
      </c>
      <c r="D559" s="664" t="s">
        <v>2289</v>
      </c>
      <c r="E559" s="663" t="s">
        <v>4649</v>
      </c>
      <c r="F559" s="664" t="s">
        <v>4650</v>
      </c>
      <c r="G559" s="663" t="s">
        <v>4573</v>
      </c>
      <c r="H559" s="663" t="s">
        <v>4574</v>
      </c>
      <c r="I559" s="665">
        <v>36.83</v>
      </c>
      <c r="J559" s="665">
        <v>20</v>
      </c>
      <c r="K559" s="666">
        <v>736.65</v>
      </c>
    </row>
    <row r="560" spans="1:11" ht="14.4" customHeight="1" x14ac:dyDescent="0.3">
      <c r="A560" s="661" t="s">
        <v>521</v>
      </c>
      <c r="B560" s="662" t="s">
        <v>2285</v>
      </c>
      <c r="C560" s="663" t="s">
        <v>537</v>
      </c>
      <c r="D560" s="664" t="s">
        <v>2289</v>
      </c>
      <c r="E560" s="663" t="s">
        <v>4649</v>
      </c>
      <c r="F560" s="664" t="s">
        <v>4650</v>
      </c>
      <c r="G560" s="663" t="s">
        <v>4575</v>
      </c>
      <c r="H560" s="663" t="s">
        <v>4576</v>
      </c>
      <c r="I560" s="665">
        <v>36.83</v>
      </c>
      <c r="J560" s="665">
        <v>20</v>
      </c>
      <c r="K560" s="666">
        <v>736.65</v>
      </c>
    </row>
    <row r="561" spans="1:11" ht="14.4" customHeight="1" x14ac:dyDescent="0.3">
      <c r="A561" s="661" t="s">
        <v>521</v>
      </c>
      <c r="B561" s="662" t="s">
        <v>2285</v>
      </c>
      <c r="C561" s="663" t="s">
        <v>537</v>
      </c>
      <c r="D561" s="664" t="s">
        <v>2289</v>
      </c>
      <c r="E561" s="663" t="s">
        <v>4649</v>
      </c>
      <c r="F561" s="664" t="s">
        <v>4650</v>
      </c>
      <c r="G561" s="663" t="s">
        <v>4505</v>
      </c>
      <c r="H561" s="663" t="s">
        <v>4506</v>
      </c>
      <c r="I561" s="665">
        <v>36.832499999999996</v>
      </c>
      <c r="J561" s="665">
        <v>150</v>
      </c>
      <c r="K561" s="666">
        <v>5524.91</v>
      </c>
    </row>
    <row r="562" spans="1:11" ht="14.4" customHeight="1" x14ac:dyDescent="0.3">
      <c r="A562" s="661" t="s">
        <v>521</v>
      </c>
      <c r="B562" s="662" t="s">
        <v>2285</v>
      </c>
      <c r="C562" s="663" t="s">
        <v>537</v>
      </c>
      <c r="D562" s="664" t="s">
        <v>2289</v>
      </c>
      <c r="E562" s="663" t="s">
        <v>4649</v>
      </c>
      <c r="F562" s="664" t="s">
        <v>4650</v>
      </c>
      <c r="G562" s="663" t="s">
        <v>4577</v>
      </c>
      <c r="H562" s="663" t="s">
        <v>4578</v>
      </c>
      <c r="I562" s="665">
        <v>36.83</v>
      </c>
      <c r="J562" s="665">
        <v>20</v>
      </c>
      <c r="K562" s="666">
        <v>736.65</v>
      </c>
    </row>
    <row r="563" spans="1:11" ht="14.4" customHeight="1" x14ac:dyDescent="0.3">
      <c r="A563" s="661" t="s">
        <v>521</v>
      </c>
      <c r="B563" s="662" t="s">
        <v>2285</v>
      </c>
      <c r="C563" s="663" t="s">
        <v>537</v>
      </c>
      <c r="D563" s="664" t="s">
        <v>2289</v>
      </c>
      <c r="E563" s="663" t="s">
        <v>4649</v>
      </c>
      <c r="F563" s="664" t="s">
        <v>4650</v>
      </c>
      <c r="G563" s="663" t="s">
        <v>4507</v>
      </c>
      <c r="H563" s="663" t="s">
        <v>4508</v>
      </c>
      <c r="I563" s="665">
        <v>121</v>
      </c>
      <c r="J563" s="665">
        <v>150</v>
      </c>
      <c r="K563" s="666">
        <v>18150</v>
      </c>
    </row>
    <row r="564" spans="1:11" ht="14.4" customHeight="1" x14ac:dyDescent="0.3">
      <c r="A564" s="661" t="s">
        <v>521</v>
      </c>
      <c r="B564" s="662" t="s">
        <v>2285</v>
      </c>
      <c r="C564" s="663" t="s">
        <v>537</v>
      </c>
      <c r="D564" s="664" t="s">
        <v>2289</v>
      </c>
      <c r="E564" s="663" t="s">
        <v>4649</v>
      </c>
      <c r="F564" s="664" t="s">
        <v>4650</v>
      </c>
      <c r="G564" s="663" t="s">
        <v>4509</v>
      </c>
      <c r="H564" s="663" t="s">
        <v>4510</v>
      </c>
      <c r="I564" s="665">
        <v>121</v>
      </c>
      <c r="J564" s="665">
        <v>180</v>
      </c>
      <c r="K564" s="666">
        <v>21780</v>
      </c>
    </row>
    <row r="565" spans="1:11" ht="14.4" customHeight="1" x14ac:dyDescent="0.3">
      <c r="A565" s="661" t="s">
        <v>521</v>
      </c>
      <c r="B565" s="662" t="s">
        <v>2285</v>
      </c>
      <c r="C565" s="663" t="s">
        <v>540</v>
      </c>
      <c r="D565" s="664" t="s">
        <v>2290</v>
      </c>
      <c r="E565" s="663" t="s">
        <v>4629</v>
      </c>
      <c r="F565" s="664" t="s">
        <v>4630</v>
      </c>
      <c r="G565" s="663" t="s">
        <v>3857</v>
      </c>
      <c r="H565" s="663" t="s">
        <v>3858</v>
      </c>
      <c r="I565" s="665">
        <v>28.736000000000001</v>
      </c>
      <c r="J565" s="665">
        <v>14</v>
      </c>
      <c r="K565" s="666">
        <v>402.3</v>
      </c>
    </row>
    <row r="566" spans="1:11" ht="14.4" customHeight="1" x14ac:dyDescent="0.3">
      <c r="A566" s="661" t="s">
        <v>521</v>
      </c>
      <c r="B566" s="662" t="s">
        <v>2285</v>
      </c>
      <c r="C566" s="663" t="s">
        <v>540</v>
      </c>
      <c r="D566" s="664" t="s">
        <v>2290</v>
      </c>
      <c r="E566" s="663" t="s">
        <v>4629</v>
      </c>
      <c r="F566" s="664" t="s">
        <v>4630</v>
      </c>
      <c r="G566" s="663" t="s">
        <v>3789</v>
      </c>
      <c r="H566" s="663" t="s">
        <v>3790</v>
      </c>
      <c r="I566" s="665">
        <v>1.38</v>
      </c>
      <c r="J566" s="665">
        <v>100</v>
      </c>
      <c r="K566" s="666">
        <v>138</v>
      </c>
    </row>
    <row r="567" spans="1:11" ht="14.4" customHeight="1" x14ac:dyDescent="0.3">
      <c r="A567" s="661" t="s">
        <v>521</v>
      </c>
      <c r="B567" s="662" t="s">
        <v>2285</v>
      </c>
      <c r="C567" s="663" t="s">
        <v>540</v>
      </c>
      <c r="D567" s="664" t="s">
        <v>2290</v>
      </c>
      <c r="E567" s="663" t="s">
        <v>4631</v>
      </c>
      <c r="F567" s="664" t="s">
        <v>4632</v>
      </c>
      <c r="G567" s="663" t="s">
        <v>3811</v>
      </c>
      <c r="H567" s="663" t="s">
        <v>3812</v>
      </c>
      <c r="I567" s="665">
        <v>1.0920000000000001</v>
      </c>
      <c r="J567" s="665">
        <v>500</v>
      </c>
      <c r="K567" s="666">
        <v>546</v>
      </c>
    </row>
    <row r="568" spans="1:11" ht="14.4" customHeight="1" x14ac:dyDescent="0.3">
      <c r="A568" s="661" t="s">
        <v>521</v>
      </c>
      <c r="B568" s="662" t="s">
        <v>2285</v>
      </c>
      <c r="C568" s="663" t="s">
        <v>540</v>
      </c>
      <c r="D568" s="664" t="s">
        <v>2290</v>
      </c>
      <c r="E568" s="663" t="s">
        <v>4631</v>
      </c>
      <c r="F568" s="664" t="s">
        <v>4632</v>
      </c>
      <c r="G568" s="663" t="s">
        <v>3813</v>
      </c>
      <c r="H568" s="663" t="s">
        <v>3814</v>
      </c>
      <c r="I568" s="665">
        <v>1.6739999999999999</v>
      </c>
      <c r="J568" s="665">
        <v>1300</v>
      </c>
      <c r="K568" s="666">
        <v>2176</v>
      </c>
    </row>
    <row r="569" spans="1:11" ht="14.4" customHeight="1" x14ac:dyDescent="0.3">
      <c r="A569" s="661" t="s">
        <v>521</v>
      </c>
      <c r="B569" s="662" t="s">
        <v>2285</v>
      </c>
      <c r="C569" s="663" t="s">
        <v>540</v>
      </c>
      <c r="D569" s="664" t="s">
        <v>2290</v>
      </c>
      <c r="E569" s="663" t="s">
        <v>4631</v>
      </c>
      <c r="F569" s="664" t="s">
        <v>4632</v>
      </c>
      <c r="G569" s="663" t="s">
        <v>3956</v>
      </c>
      <c r="H569" s="663" t="s">
        <v>3957</v>
      </c>
      <c r="I569" s="665">
        <v>0.47499999999999998</v>
      </c>
      <c r="J569" s="665">
        <v>400</v>
      </c>
      <c r="K569" s="666">
        <v>190</v>
      </c>
    </row>
    <row r="570" spans="1:11" ht="14.4" customHeight="1" x14ac:dyDescent="0.3">
      <c r="A570" s="661" t="s">
        <v>521</v>
      </c>
      <c r="B570" s="662" t="s">
        <v>2285</v>
      </c>
      <c r="C570" s="663" t="s">
        <v>540</v>
      </c>
      <c r="D570" s="664" t="s">
        <v>2290</v>
      </c>
      <c r="E570" s="663" t="s">
        <v>4631</v>
      </c>
      <c r="F570" s="664" t="s">
        <v>4632</v>
      </c>
      <c r="G570" s="663" t="s">
        <v>3815</v>
      </c>
      <c r="H570" s="663" t="s">
        <v>3816</v>
      </c>
      <c r="I570" s="665">
        <v>0.67</v>
      </c>
      <c r="J570" s="665">
        <v>400</v>
      </c>
      <c r="K570" s="666">
        <v>268</v>
      </c>
    </row>
    <row r="571" spans="1:11" ht="14.4" customHeight="1" x14ac:dyDescent="0.3">
      <c r="A571" s="661" t="s">
        <v>521</v>
      </c>
      <c r="B571" s="662" t="s">
        <v>2285</v>
      </c>
      <c r="C571" s="663" t="s">
        <v>540</v>
      </c>
      <c r="D571" s="664" t="s">
        <v>2290</v>
      </c>
      <c r="E571" s="663" t="s">
        <v>4631</v>
      </c>
      <c r="F571" s="664" t="s">
        <v>4632</v>
      </c>
      <c r="G571" s="663" t="s">
        <v>4579</v>
      </c>
      <c r="H571" s="663" t="s">
        <v>4580</v>
      </c>
      <c r="I571" s="665">
        <v>6.05</v>
      </c>
      <c r="J571" s="665">
        <v>90</v>
      </c>
      <c r="K571" s="666">
        <v>544.5</v>
      </c>
    </row>
    <row r="572" spans="1:11" ht="14.4" customHeight="1" x14ac:dyDescent="0.3">
      <c r="A572" s="661" t="s">
        <v>521</v>
      </c>
      <c r="B572" s="662" t="s">
        <v>2285</v>
      </c>
      <c r="C572" s="663" t="s">
        <v>540</v>
      </c>
      <c r="D572" s="664" t="s">
        <v>2290</v>
      </c>
      <c r="E572" s="663" t="s">
        <v>4631</v>
      </c>
      <c r="F572" s="664" t="s">
        <v>4632</v>
      </c>
      <c r="G572" s="663" t="s">
        <v>4018</v>
      </c>
      <c r="H572" s="663" t="s">
        <v>4019</v>
      </c>
      <c r="I572" s="665">
        <v>1.9379999999999999</v>
      </c>
      <c r="J572" s="665">
        <v>700</v>
      </c>
      <c r="K572" s="666">
        <v>1356.4</v>
      </c>
    </row>
    <row r="573" spans="1:11" ht="14.4" customHeight="1" x14ac:dyDescent="0.3">
      <c r="A573" s="661" t="s">
        <v>521</v>
      </c>
      <c r="B573" s="662" t="s">
        <v>2285</v>
      </c>
      <c r="C573" s="663" t="s">
        <v>540</v>
      </c>
      <c r="D573" s="664" t="s">
        <v>2290</v>
      </c>
      <c r="E573" s="663" t="s">
        <v>4631</v>
      </c>
      <c r="F573" s="664" t="s">
        <v>4632</v>
      </c>
      <c r="G573" s="663" t="s">
        <v>4357</v>
      </c>
      <c r="H573" s="663" t="s">
        <v>4358</v>
      </c>
      <c r="I573" s="665">
        <v>12.1</v>
      </c>
      <c r="J573" s="665">
        <v>10</v>
      </c>
      <c r="K573" s="666">
        <v>121</v>
      </c>
    </row>
    <row r="574" spans="1:11" ht="14.4" customHeight="1" x14ac:dyDescent="0.3">
      <c r="A574" s="661" t="s">
        <v>521</v>
      </c>
      <c r="B574" s="662" t="s">
        <v>2285</v>
      </c>
      <c r="C574" s="663" t="s">
        <v>540</v>
      </c>
      <c r="D574" s="664" t="s">
        <v>2290</v>
      </c>
      <c r="E574" s="663" t="s">
        <v>4631</v>
      </c>
      <c r="F574" s="664" t="s">
        <v>4632</v>
      </c>
      <c r="G574" s="663" t="s">
        <v>4066</v>
      </c>
      <c r="H574" s="663" t="s">
        <v>4067</v>
      </c>
      <c r="I574" s="665">
        <v>1.2699999999999998</v>
      </c>
      <c r="J574" s="665">
        <v>900</v>
      </c>
      <c r="K574" s="666">
        <v>1143</v>
      </c>
    </row>
    <row r="575" spans="1:11" ht="14.4" customHeight="1" x14ac:dyDescent="0.3">
      <c r="A575" s="661" t="s">
        <v>521</v>
      </c>
      <c r="B575" s="662" t="s">
        <v>2285</v>
      </c>
      <c r="C575" s="663" t="s">
        <v>540</v>
      </c>
      <c r="D575" s="664" t="s">
        <v>2290</v>
      </c>
      <c r="E575" s="663" t="s">
        <v>4631</v>
      </c>
      <c r="F575" s="664" t="s">
        <v>4632</v>
      </c>
      <c r="G575" s="663" t="s">
        <v>4080</v>
      </c>
      <c r="H575" s="663" t="s">
        <v>4081</v>
      </c>
      <c r="I575" s="665">
        <v>4.03</v>
      </c>
      <c r="J575" s="665">
        <v>100</v>
      </c>
      <c r="K575" s="666">
        <v>403</v>
      </c>
    </row>
    <row r="576" spans="1:11" ht="14.4" customHeight="1" x14ac:dyDescent="0.3">
      <c r="A576" s="661" t="s">
        <v>521</v>
      </c>
      <c r="B576" s="662" t="s">
        <v>2285</v>
      </c>
      <c r="C576" s="663" t="s">
        <v>540</v>
      </c>
      <c r="D576" s="664" t="s">
        <v>2290</v>
      </c>
      <c r="E576" s="663" t="s">
        <v>4631</v>
      </c>
      <c r="F576" s="664" t="s">
        <v>4632</v>
      </c>
      <c r="G576" s="663" t="s">
        <v>4581</v>
      </c>
      <c r="H576" s="663" t="s">
        <v>4582</v>
      </c>
      <c r="I576" s="665">
        <v>9.1999999999999993</v>
      </c>
      <c r="J576" s="665">
        <v>200</v>
      </c>
      <c r="K576" s="666">
        <v>1840</v>
      </c>
    </row>
    <row r="577" spans="1:11" ht="14.4" customHeight="1" x14ac:dyDescent="0.3">
      <c r="A577" s="661" t="s">
        <v>521</v>
      </c>
      <c r="B577" s="662" t="s">
        <v>2285</v>
      </c>
      <c r="C577" s="663" t="s">
        <v>540</v>
      </c>
      <c r="D577" s="664" t="s">
        <v>2290</v>
      </c>
      <c r="E577" s="663" t="s">
        <v>4631</v>
      </c>
      <c r="F577" s="664" t="s">
        <v>4632</v>
      </c>
      <c r="G577" s="663" t="s">
        <v>4583</v>
      </c>
      <c r="H577" s="663" t="s">
        <v>4584</v>
      </c>
      <c r="I577" s="665">
        <v>172.5</v>
      </c>
      <c r="J577" s="665">
        <v>3</v>
      </c>
      <c r="K577" s="666">
        <v>517.5</v>
      </c>
    </row>
    <row r="578" spans="1:11" ht="14.4" customHeight="1" x14ac:dyDescent="0.3">
      <c r="A578" s="661" t="s">
        <v>521</v>
      </c>
      <c r="B578" s="662" t="s">
        <v>2285</v>
      </c>
      <c r="C578" s="663" t="s">
        <v>540</v>
      </c>
      <c r="D578" s="664" t="s">
        <v>2290</v>
      </c>
      <c r="E578" s="663" t="s">
        <v>4631</v>
      </c>
      <c r="F578" s="664" t="s">
        <v>4632</v>
      </c>
      <c r="G578" s="663" t="s">
        <v>4585</v>
      </c>
      <c r="H578" s="663" t="s">
        <v>4586</v>
      </c>
      <c r="I578" s="665">
        <v>350.9</v>
      </c>
      <c r="J578" s="665">
        <v>1</v>
      </c>
      <c r="K578" s="666">
        <v>350.9</v>
      </c>
    </row>
    <row r="579" spans="1:11" ht="14.4" customHeight="1" x14ac:dyDescent="0.3">
      <c r="A579" s="661" t="s">
        <v>521</v>
      </c>
      <c r="B579" s="662" t="s">
        <v>2285</v>
      </c>
      <c r="C579" s="663" t="s">
        <v>540</v>
      </c>
      <c r="D579" s="664" t="s">
        <v>2290</v>
      </c>
      <c r="E579" s="663" t="s">
        <v>4631</v>
      </c>
      <c r="F579" s="664" t="s">
        <v>4632</v>
      </c>
      <c r="G579" s="663" t="s">
        <v>4152</v>
      </c>
      <c r="H579" s="663" t="s">
        <v>4153</v>
      </c>
      <c r="I579" s="665">
        <v>350.9</v>
      </c>
      <c r="J579" s="665">
        <v>3</v>
      </c>
      <c r="K579" s="666">
        <v>1052.6999999999998</v>
      </c>
    </row>
    <row r="580" spans="1:11" ht="14.4" customHeight="1" x14ac:dyDescent="0.3">
      <c r="A580" s="661" t="s">
        <v>521</v>
      </c>
      <c r="B580" s="662" t="s">
        <v>2285</v>
      </c>
      <c r="C580" s="663" t="s">
        <v>540</v>
      </c>
      <c r="D580" s="664" t="s">
        <v>2290</v>
      </c>
      <c r="E580" s="663" t="s">
        <v>4631</v>
      </c>
      <c r="F580" s="664" t="s">
        <v>4632</v>
      </c>
      <c r="G580" s="663" t="s">
        <v>3817</v>
      </c>
      <c r="H580" s="663" t="s">
        <v>3818</v>
      </c>
      <c r="I580" s="665">
        <v>3.4119999999999999</v>
      </c>
      <c r="J580" s="665">
        <v>560</v>
      </c>
      <c r="K580" s="666">
        <v>1910</v>
      </c>
    </row>
    <row r="581" spans="1:11" ht="14.4" customHeight="1" x14ac:dyDescent="0.3">
      <c r="A581" s="661" t="s">
        <v>521</v>
      </c>
      <c r="B581" s="662" t="s">
        <v>2285</v>
      </c>
      <c r="C581" s="663" t="s">
        <v>540</v>
      </c>
      <c r="D581" s="664" t="s">
        <v>2290</v>
      </c>
      <c r="E581" s="663" t="s">
        <v>4631</v>
      </c>
      <c r="F581" s="664" t="s">
        <v>4632</v>
      </c>
      <c r="G581" s="663" t="s">
        <v>4164</v>
      </c>
      <c r="H581" s="663" t="s">
        <v>4165</v>
      </c>
      <c r="I581" s="665">
        <v>6.0733333333333333</v>
      </c>
      <c r="J581" s="665">
        <v>140</v>
      </c>
      <c r="K581" s="666">
        <v>850.2</v>
      </c>
    </row>
    <row r="582" spans="1:11" ht="14.4" customHeight="1" x14ac:dyDescent="0.3">
      <c r="A582" s="661" t="s">
        <v>521</v>
      </c>
      <c r="B582" s="662" t="s">
        <v>2285</v>
      </c>
      <c r="C582" s="663" t="s">
        <v>540</v>
      </c>
      <c r="D582" s="664" t="s">
        <v>2290</v>
      </c>
      <c r="E582" s="663" t="s">
        <v>4631</v>
      </c>
      <c r="F582" s="664" t="s">
        <v>4632</v>
      </c>
      <c r="G582" s="663" t="s">
        <v>4174</v>
      </c>
      <c r="H582" s="663" t="s">
        <v>4175</v>
      </c>
      <c r="I582" s="665">
        <v>64.150000000000006</v>
      </c>
      <c r="J582" s="665">
        <v>1</v>
      </c>
      <c r="K582" s="666">
        <v>64.150000000000006</v>
      </c>
    </row>
    <row r="583" spans="1:11" ht="14.4" customHeight="1" x14ac:dyDescent="0.3">
      <c r="A583" s="661" t="s">
        <v>521</v>
      </c>
      <c r="B583" s="662" t="s">
        <v>2285</v>
      </c>
      <c r="C583" s="663" t="s">
        <v>540</v>
      </c>
      <c r="D583" s="664" t="s">
        <v>2290</v>
      </c>
      <c r="E583" s="663" t="s">
        <v>4631</v>
      </c>
      <c r="F583" s="664" t="s">
        <v>4632</v>
      </c>
      <c r="G583" s="663" t="s">
        <v>4587</v>
      </c>
      <c r="H583" s="663" t="s">
        <v>4588</v>
      </c>
      <c r="I583" s="665">
        <v>350.9</v>
      </c>
      <c r="J583" s="665">
        <v>1</v>
      </c>
      <c r="K583" s="666">
        <v>350.9</v>
      </c>
    </row>
    <row r="584" spans="1:11" ht="14.4" customHeight="1" x14ac:dyDescent="0.3">
      <c r="A584" s="661" t="s">
        <v>521</v>
      </c>
      <c r="B584" s="662" t="s">
        <v>2285</v>
      </c>
      <c r="C584" s="663" t="s">
        <v>540</v>
      </c>
      <c r="D584" s="664" t="s">
        <v>2290</v>
      </c>
      <c r="E584" s="663" t="s">
        <v>4633</v>
      </c>
      <c r="F584" s="664" t="s">
        <v>4634</v>
      </c>
      <c r="G584" s="663" t="s">
        <v>3825</v>
      </c>
      <c r="H584" s="663" t="s">
        <v>3826</v>
      </c>
      <c r="I584" s="665">
        <v>0.48666666666666664</v>
      </c>
      <c r="J584" s="665">
        <v>500</v>
      </c>
      <c r="K584" s="666">
        <v>243</v>
      </c>
    </row>
    <row r="585" spans="1:11" ht="14.4" customHeight="1" x14ac:dyDescent="0.3">
      <c r="A585" s="661" t="s">
        <v>521</v>
      </c>
      <c r="B585" s="662" t="s">
        <v>2285</v>
      </c>
      <c r="C585" s="663" t="s">
        <v>540</v>
      </c>
      <c r="D585" s="664" t="s">
        <v>2290</v>
      </c>
      <c r="E585" s="663" t="s">
        <v>4635</v>
      </c>
      <c r="F585" s="664" t="s">
        <v>4636</v>
      </c>
      <c r="G585" s="663" t="s">
        <v>3841</v>
      </c>
      <c r="H585" s="663" t="s">
        <v>3842</v>
      </c>
      <c r="I585" s="665">
        <v>0.71</v>
      </c>
      <c r="J585" s="665">
        <v>4600</v>
      </c>
      <c r="K585" s="666">
        <v>3266</v>
      </c>
    </row>
    <row r="586" spans="1:11" ht="14.4" customHeight="1" x14ac:dyDescent="0.3">
      <c r="A586" s="661" t="s">
        <v>521</v>
      </c>
      <c r="B586" s="662" t="s">
        <v>2285</v>
      </c>
      <c r="C586" s="663" t="s">
        <v>540</v>
      </c>
      <c r="D586" s="664" t="s">
        <v>2290</v>
      </c>
      <c r="E586" s="663" t="s">
        <v>4635</v>
      </c>
      <c r="F586" s="664" t="s">
        <v>4636</v>
      </c>
      <c r="G586" s="663" t="s">
        <v>3843</v>
      </c>
      <c r="H586" s="663" t="s">
        <v>3844</v>
      </c>
      <c r="I586" s="665">
        <v>0.71</v>
      </c>
      <c r="J586" s="665">
        <v>3800</v>
      </c>
      <c r="K586" s="666">
        <v>2698</v>
      </c>
    </row>
    <row r="587" spans="1:11" ht="14.4" customHeight="1" x14ac:dyDescent="0.3">
      <c r="A587" s="661" t="s">
        <v>521</v>
      </c>
      <c r="B587" s="662" t="s">
        <v>2285</v>
      </c>
      <c r="C587" s="663" t="s">
        <v>540</v>
      </c>
      <c r="D587" s="664" t="s">
        <v>2290</v>
      </c>
      <c r="E587" s="663" t="s">
        <v>4649</v>
      </c>
      <c r="F587" s="664" t="s">
        <v>4650</v>
      </c>
      <c r="G587" s="663" t="s">
        <v>4475</v>
      </c>
      <c r="H587" s="663" t="s">
        <v>4476</v>
      </c>
      <c r="I587" s="665">
        <v>15.61</v>
      </c>
      <c r="J587" s="665">
        <v>315</v>
      </c>
      <c r="K587" s="666">
        <v>4917.1499999999996</v>
      </c>
    </row>
    <row r="588" spans="1:11" ht="14.4" customHeight="1" x14ac:dyDescent="0.3">
      <c r="A588" s="661" t="s">
        <v>521</v>
      </c>
      <c r="B588" s="662" t="s">
        <v>2285</v>
      </c>
      <c r="C588" s="663" t="s">
        <v>543</v>
      </c>
      <c r="D588" s="664" t="s">
        <v>2291</v>
      </c>
      <c r="E588" s="663" t="s">
        <v>4629</v>
      </c>
      <c r="F588" s="664" t="s">
        <v>4630</v>
      </c>
      <c r="G588" s="663" t="s">
        <v>3789</v>
      </c>
      <c r="H588" s="663" t="s">
        <v>3790</v>
      </c>
      <c r="I588" s="665">
        <v>1.38</v>
      </c>
      <c r="J588" s="665">
        <v>200</v>
      </c>
      <c r="K588" s="666">
        <v>276</v>
      </c>
    </row>
    <row r="589" spans="1:11" ht="14.4" customHeight="1" x14ac:dyDescent="0.3">
      <c r="A589" s="661" t="s">
        <v>521</v>
      </c>
      <c r="B589" s="662" t="s">
        <v>2285</v>
      </c>
      <c r="C589" s="663" t="s">
        <v>543</v>
      </c>
      <c r="D589" s="664" t="s">
        <v>2291</v>
      </c>
      <c r="E589" s="663" t="s">
        <v>4629</v>
      </c>
      <c r="F589" s="664" t="s">
        <v>4630</v>
      </c>
      <c r="G589" s="663" t="s">
        <v>3795</v>
      </c>
      <c r="H589" s="663" t="s">
        <v>3796</v>
      </c>
      <c r="I589" s="665">
        <v>0.66749999999999998</v>
      </c>
      <c r="J589" s="665">
        <v>1050</v>
      </c>
      <c r="K589" s="666">
        <v>698.5</v>
      </c>
    </row>
    <row r="590" spans="1:11" ht="14.4" customHeight="1" x14ac:dyDescent="0.3">
      <c r="A590" s="661" t="s">
        <v>521</v>
      </c>
      <c r="B590" s="662" t="s">
        <v>2285</v>
      </c>
      <c r="C590" s="663" t="s">
        <v>543</v>
      </c>
      <c r="D590" s="664" t="s">
        <v>2291</v>
      </c>
      <c r="E590" s="663" t="s">
        <v>4629</v>
      </c>
      <c r="F590" s="664" t="s">
        <v>4630</v>
      </c>
      <c r="G590" s="663" t="s">
        <v>3896</v>
      </c>
      <c r="H590" s="663" t="s">
        <v>3897</v>
      </c>
      <c r="I590" s="665">
        <v>0.88</v>
      </c>
      <c r="J590" s="665">
        <v>275</v>
      </c>
      <c r="K590" s="666">
        <v>244.25</v>
      </c>
    </row>
    <row r="591" spans="1:11" ht="14.4" customHeight="1" x14ac:dyDescent="0.3">
      <c r="A591" s="661" t="s">
        <v>521</v>
      </c>
      <c r="B591" s="662" t="s">
        <v>2285</v>
      </c>
      <c r="C591" s="663" t="s">
        <v>543</v>
      </c>
      <c r="D591" s="664" t="s">
        <v>2291</v>
      </c>
      <c r="E591" s="663" t="s">
        <v>4629</v>
      </c>
      <c r="F591" s="664" t="s">
        <v>4630</v>
      </c>
      <c r="G591" s="663" t="s">
        <v>4589</v>
      </c>
      <c r="H591" s="663" t="s">
        <v>4590</v>
      </c>
      <c r="I591" s="665">
        <v>8.01</v>
      </c>
      <c r="J591" s="665">
        <v>50</v>
      </c>
      <c r="K591" s="666">
        <v>400.5</v>
      </c>
    </row>
    <row r="592" spans="1:11" ht="14.4" customHeight="1" x14ac:dyDescent="0.3">
      <c r="A592" s="661" t="s">
        <v>521</v>
      </c>
      <c r="B592" s="662" t="s">
        <v>2285</v>
      </c>
      <c r="C592" s="663" t="s">
        <v>543</v>
      </c>
      <c r="D592" s="664" t="s">
        <v>2291</v>
      </c>
      <c r="E592" s="663" t="s">
        <v>4629</v>
      </c>
      <c r="F592" s="664" t="s">
        <v>4630</v>
      </c>
      <c r="G592" s="663" t="s">
        <v>3799</v>
      </c>
      <c r="H592" s="663" t="s">
        <v>3800</v>
      </c>
      <c r="I592" s="665">
        <v>13.16</v>
      </c>
      <c r="J592" s="665">
        <v>24</v>
      </c>
      <c r="K592" s="666">
        <v>315.83999999999997</v>
      </c>
    </row>
    <row r="593" spans="1:11" ht="14.4" customHeight="1" x14ac:dyDescent="0.3">
      <c r="A593" s="661" t="s">
        <v>521</v>
      </c>
      <c r="B593" s="662" t="s">
        <v>2285</v>
      </c>
      <c r="C593" s="663" t="s">
        <v>543</v>
      </c>
      <c r="D593" s="664" t="s">
        <v>2291</v>
      </c>
      <c r="E593" s="663" t="s">
        <v>4629</v>
      </c>
      <c r="F593" s="664" t="s">
        <v>4630</v>
      </c>
      <c r="G593" s="663" t="s">
        <v>3801</v>
      </c>
      <c r="H593" s="663" t="s">
        <v>3802</v>
      </c>
      <c r="I593" s="665">
        <v>26.37</v>
      </c>
      <c r="J593" s="665">
        <v>12</v>
      </c>
      <c r="K593" s="666">
        <v>316.44</v>
      </c>
    </row>
    <row r="594" spans="1:11" ht="14.4" customHeight="1" x14ac:dyDescent="0.3">
      <c r="A594" s="661" t="s">
        <v>521</v>
      </c>
      <c r="B594" s="662" t="s">
        <v>2285</v>
      </c>
      <c r="C594" s="663" t="s">
        <v>543</v>
      </c>
      <c r="D594" s="664" t="s">
        <v>2291</v>
      </c>
      <c r="E594" s="663" t="s">
        <v>4629</v>
      </c>
      <c r="F594" s="664" t="s">
        <v>4630</v>
      </c>
      <c r="G594" s="663" t="s">
        <v>3902</v>
      </c>
      <c r="H594" s="663" t="s">
        <v>3903</v>
      </c>
      <c r="I594" s="665">
        <v>0.85666666666666658</v>
      </c>
      <c r="J594" s="665">
        <v>400</v>
      </c>
      <c r="K594" s="666">
        <v>343</v>
      </c>
    </row>
    <row r="595" spans="1:11" ht="14.4" customHeight="1" x14ac:dyDescent="0.3">
      <c r="A595" s="661" t="s">
        <v>521</v>
      </c>
      <c r="B595" s="662" t="s">
        <v>2285</v>
      </c>
      <c r="C595" s="663" t="s">
        <v>543</v>
      </c>
      <c r="D595" s="664" t="s">
        <v>2291</v>
      </c>
      <c r="E595" s="663" t="s">
        <v>4629</v>
      </c>
      <c r="F595" s="664" t="s">
        <v>4630</v>
      </c>
      <c r="G595" s="663" t="s">
        <v>4515</v>
      </c>
      <c r="H595" s="663" t="s">
        <v>4516</v>
      </c>
      <c r="I595" s="665">
        <v>10.7</v>
      </c>
      <c r="J595" s="665">
        <v>160</v>
      </c>
      <c r="K595" s="666">
        <v>1711.2</v>
      </c>
    </row>
    <row r="596" spans="1:11" ht="14.4" customHeight="1" x14ac:dyDescent="0.3">
      <c r="A596" s="661" t="s">
        <v>521</v>
      </c>
      <c r="B596" s="662" t="s">
        <v>2285</v>
      </c>
      <c r="C596" s="663" t="s">
        <v>543</v>
      </c>
      <c r="D596" s="664" t="s">
        <v>2291</v>
      </c>
      <c r="E596" s="663" t="s">
        <v>4629</v>
      </c>
      <c r="F596" s="664" t="s">
        <v>4630</v>
      </c>
      <c r="G596" s="663" t="s">
        <v>4309</v>
      </c>
      <c r="H596" s="663" t="s">
        <v>4310</v>
      </c>
      <c r="I596" s="665">
        <v>1.17</v>
      </c>
      <c r="J596" s="665">
        <v>200</v>
      </c>
      <c r="K596" s="666">
        <v>234</v>
      </c>
    </row>
    <row r="597" spans="1:11" ht="14.4" customHeight="1" x14ac:dyDescent="0.3">
      <c r="A597" s="661" t="s">
        <v>521</v>
      </c>
      <c r="B597" s="662" t="s">
        <v>2285</v>
      </c>
      <c r="C597" s="663" t="s">
        <v>543</v>
      </c>
      <c r="D597" s="664" t="s">
        <v>2291</v>
      </c>
      <c r="E597" s="663" t="s">
        <v>4631</v>
      </c>
      <c r="F597" s="664" t="s">
        <v>4632</v>
      </c>
      <c r="G597" s="663" t="s">
        <v>3950</v>
      </c>
      <c r="H597" s="663" t="s">
        <v>3951</v>
      </c>
      <c r="I597" s="665">
        <v>11.145</v>
      </c>
      <c r="J597" s="665">
        <v>100</v>
      </c>
      <c r="K597" s="666">
        <v>1114.5</v>
      </c>
    </row>
    <row r="598" spans="1:11" ht="14.4" customHeight="1" x14ac:dyDescent="0.3">
      <c r="A598" s="661" t="s">
        <v>521</v>
      </c>
      <c r="B598" s="662" t="s">
        <v>2285</v>
      </c>
      <c r="C598" s="663" t="s">
        <v>543</v>
      </c>
      <c r="D598" s="664" t="s">
        <v>2291</v>
      </c>
      <c r="E598" s="663" t="s">
        <v>4631</v>
      </c>
      <c r="F598" s="664" t="s">
        <v>4632</v>
      </c>
      <c r="G598" s="663" t="s">
        <v>3811</v>
      </c>
      <c r="H598" s="663" t="s">
        <v>3812</v>
      </c>
      <c r="I598" s="665">
        <v>1.0920000000000001</v>
      </c>
      <c r="J598" s="665">
        <v>1300</v>
      </c>
      <c r="K598" s="666">
        <v>1419</v>
      </c>
    </row>
    <row r="599" spans="1:11" ht="14.4" customHeight="1" x14ac:dyDescent="0.3">
      <c r="A599" s="661" t="s">
        <v>521</v>
      </c>
      <c r="B599" s="662" t="s">
        <v>2285</v>
      </c>
      <c r="C599" s="663" t="s">
        <v>543</v>
      </c>
      <c r="D599" s="664" t="s">
        <v>2291</v>
      </c>
      <c r="E599" s="663" t="s">
        <v>4631</v>
      </c>
      <c r="F599" s="664" t="s">
        <v>4632</v>
      </c>
      <c r="G599" s="663" t="s">
        <v>3813</v>
      </c>
      <c r="H599" s="663" t="s">
        <v>3814</v>
      </c>
      <c r="I599" s="665">
        <v>1.6775</v>
      </c>
      <c r="J599" s="665">
        <v>800</v>
      </c>
      <c r="K599" s="666">
        <v>1342</v>
      </c>
    </row>
    <row r="600" spans="1:11" ht="14.4" customHeight="1" x14ac:dyDescent="0.3">
      <c r="A600" s="661" t="s">
        <v>521</v>
      </c>
      <c r="B600" s="662" t="s">
        <v>2285</v>
      </c>
      <c r="C600" s="663" t="s">
        <v>543</v>
      </c>
      <c r="D600" s="664" t="s">
        <v>2291</v>
      </c>
      <c r="E600" s="663" t="s">
        <v>4631</v>
      </c>
      <c r="F600" s="664" t="s">
        <v>4632</v>
      </c>
      <c r="G600" s="663" t="s">
        <v>3956</v>
      </c>
      <c r="H600" s="663" t="s">
        <v>3957</v>
      </c>
      <c r="I600" s="665">
        <v>0.47333333333333333</v>
      </c>
      <c r="J600" s="665">
        <v>400</v>
      </c>
      <c r="K600" s="666">
        <v>189</v>
      </c>
    </row>
    <row r="601" spans="1:11" ht="14.4" customHeight="1" x14ac:dyDescent="0.3">
      <c r="A601" s="661" t="s">
        <v>521</v>
      </c>
      <c r="B601" s="662" t="s">
        <v>2285</v>
      </c>
      <c r="C601" s="663" t="s">
        <v>543</v>
      </c>
      <c r="D601" s="664" t="s">
        <v>2291</v>
      </c>
      <c r="E601" s="663" t="s">
        <v>4631</v>
      </c>
      <c r="F601" s="664" t="s">
        <v>4632</v>
      </c>
      <c r="G601" s="663" t="s">
        <v>3815</v>
      </c>
      <c r="H601" s="663" t="s">
        <v>3816</v>
      </c>
      <c r="I601" s="665">
        <v>0.67</v>
      </c>
      <c r="J601" s="665">
        <v>900</v>
      </c>
      <c r="K601" s="666">
        <v>603</v>
      </c>
    </row>
    <row r="602" spans="1:11" ht="14.4" customHeight="1" x14ac:dyDescent="0.3">
      <c r="A602" s="661" t="s">
        <v>521</v>
      </c>
      <c r="B602" s="662" t="s">
        <v>2285</v>
      </c>
      <c r="C602" s="663" t="s">
        <v>543</v>
      </c>
      <c r="D602" s="664" t="s">
        <v>2291</v>
      </c>
      <c r="E602" s="663" t="s">
        <v>4631</v>
      </c>
      <c r="F602" s="664" t="s">
        <v>4632</v>
      </c>
      <c r="G602" s="663" t="s">
        <v>4311</v>
      </c>
      <c r="H602" s="663" t="s">
        <v>4312</v>
      </c>
      <c r="I602" s="665">
        <v>17.906666666666666</v>
      </c>
      <c r="J602" s="665">
        <v>70</v>
      </c>
      <c r="K602" s="666">
        <v>1253.48</v>
      </c>
    </row>
    <row r="603" spans="1:11" ht="14.4" customHeight="1" x14ac:dyDescent="0.3">
      <c r="A603" s="661" t="s">
        <v>521</v>
      </c>
      <c r="B603" s="662" t="s">
        <v>2285</v>
      </c>
      <c r="C603" s="663" t="s">
        <v>543</v>
      </c>
      <c r="D603" s="664" t="s">
        <v>2291</v>
      </c>
      <c r="E603" s="663" t="s">
        <v>4631</v>
      </c>
      <c r="F603" s="664" t="s">
        <v>4632</v>
      </c>
      <c r="G603" s="663" t="s">
        <v>3962</v>
      </c>
      <c r="H603" s="663" t="s">
        <v>3963</v>
      </c>
      <c r="I603" s="665">
        <v>17.903333333333332</v>
      </c>
      <c r="J603" s="665">
        <v>30</v>
      </c>
      <c r="K603" s="666">
        <v>537.1</v>
      </c>
    </row>
    <row r="604" spans="1:11" ht="14.4" customHeight="1" x14ac:dyDescent="0.3">
      <c r="A604" s="661" t="s">
        <v>521</v>
      </c>
      <c r="B604" s="662" t="s">
        <v>2285</v>
      </c>
      <c r="C604" s="663" t="s">
        <v>543</v>
      </c>
      <c r="D604" s="664" t="s">
        <v>2291</v>
      </c>
      <c r="E604" s="663" t="s">
        <v>4631</v>
      </c>
      <c r="F604" s="664" t="s">
        <v>4632</v>
      </c>
      <c r="G604" s="663" t="s">
        <v>4591</v>
      </c>
      <c r="H604" s="663" t="s">
        <v>4592</v>
      </c>
      <c r="I604" s="665">
        <v>30.25</v>
      </c>
      <c r="J604" s="665">
        <v>50</v>
      </c>
      <c r="K604" s="666">
        <v>1512.5</v>
      </c>
    </row>
    <row r="605" spans="1:11" ht="14.4" customHeight="1" x14ac:dyDescent="0.3">
      <c r="A605" s="661" t="s">
        <v>521</v>
      </c>
      <c r="B605" s="662" t="s">
        <v>2285</v>
      </c>
      <c r="C605" s="663" t="s">
        <v>543</v>
      </c>
      <c r="D605" s="664" t="s">
        <v>2291</v>
      </c>
      <c r="E605" s="663" t="s">
        <v>4631</v>
      </c>
      <c r="F605" s="664" t="s">
        <v>4632</v>
      </c>
      <c r="G605" s="663" t="s">
        <v>3980</v>
      </c>
      <c r="H605" s="663" t="s">
        <v>3981</v>
      </c>
      <c r="I605" s="665">
        <v>9.15</v>
      </c>
      <c r="J605" s="665">
        <v>100</v>
      </c>
      <c r="K605" s="666">
        <v>915</v>
      </c>
    </row>
    <row r="606" spans="1:11" ht="14.4" customHeight="1" x14ac:dyDescent="0.3">
      <c r="A606" s="661" t="s">
        <v>521</v>
      </c>
      <c r="B606" s="662" t="s">
        <v>2285</v>
      </c>
      <c r="C606" s="663" t="s">
        <v>543</v>
      </c>
      <c r="D606" s="664" t="s">
        <v>2291</v>
      </c>
      <c r="E606" s="663" t="s">
        <v>4631</v>
      </c>
      <c r="F606" s="664" t="s">
        <v>4632</v>
      </c>
      <c r="G606" s="663" t="s">
        <v>4329</v>
      </c>
      <c r="H606" s="663" t="s">
        <v>4330</v>
      </c>
      <c r="I606" s="665">
        <v>17.91</v>
      </c>
      <c r="J606" s="665">
        <v>140</v>
      </c>
      <c r="K606" s="666">
        <v>2507.1999999999998</v>
      </c>
    </row>
    <row r="607" spans="1:11" ht="14.4" customHeight="1" x14ac:dyDescent="0.3">
      <c r="A607" s="661" t="s">
        <v>521</v>
      </c>
      <c r="B607" s="662" t="s">
        <v>2285</v>
      </c>
      <c r="C607" s="663" t="s">
        <v>543</v>
      </c>
      <c r="D607" s="664" t="s">
        <v>2291</v>
      </c>
      <c r="E607" s="663" t="s">
        <v>4631</v>
      </c>
      <c r="F607" s="664" t="s">
        <v>4632</v>
      </c>
      <c r="G607" s="663" t="s">
        <v>4331</v>
      </c>
      <c r="H607" s="663" t="s">
        <v>4332</v>
      </c>
      <c r="I607" s="665">
        <v>17.91</v>
      </c>
      <c r="J607" s="665">
        <v>10</v>
      </c>
      <c r="K607" s="666">
        <v>179.1</v>
      </c>
    </row>
    <row r="608" spans="1:11" ht="14.4" customHeight="1" x14ac:dyDescent="0.3">
      <c r="A608" s="661" t="s">
        <v>521</v>
      </c>
      <c r="B608" s="662" t="s">
        <v>2285</v>
      </c>
      <c r="C608" s="663" t="s">
        <v>543</v>
      </c>
      <c r="D608" s="664" t="s">
        <v>2291</v>
      </c>
      <c r="E608" s="663" t="s">
        <v>4631</v>
      </c>
      <c r="F608" s="664" t="s">
        <v>4632</v>
      </c>
      <c r="G608" s="663" t="s">
        <v>4593</v>
      </c>
      <c r="H608" s="663" t="s">
        <v>4594</v>
      </c>
      <c r="I608" s="665">
        <v>11.06</v>
      </c>
      <c r="J608" s="665">
        <v>30</v>
      </c>
      <c r="K608" s="666">
        <v>331.78</v>
      </c>
    </row>
    <row r="609" spans="1:11" ht="14.4" customHeight="1" x14ac:dyDescent="0.3">
      <c r="A609" s="661" t="s">
        <v>521</v>
      </c>
      <c r="B609" s="662" t="s">
        <v>2285</v>
      </c>
      <c r="C609" s="663" t="s">
        <v>543</v>
      </c>
      <c r="D609" s="664" t="s">
        <v>2291</v>
      </c>
      <c r="E609" s="663" t="s">
        <v>4631</v>
      </c>
      <c r="F609" s="664" t="s">
        <v>4632</v>
      </c>
      <c r="G609" s="663" t="s">
        <v>4018</v>
      </c>
      <c r="H609" s="663" t="s">
        <v>4019</v>
      </c>
      <c r="I609" s="665">
        <v>1.93</v>
      </c>
      <c r="J609" s="665">
        <v>200</v>
      </c>
      <c r="K609" s="666">
        <v>386</v>
      </c>
    </row>
    <row r="610" spans="1:11" ht="14.4" customHeight="1" x14ac:dyDescent="0.3">
      <c r="A610" s="661" t="s">
        <v>521</v>
      </c>
      <c r="B610" s="662" t="s">
        <v>2285</v>
      </c>
      <c r="C610" s="663" t="s">
        <v>543</v>
      </c>
      <c r="D610" s="664" t="s">
        <v>2291</v>
      </c>
      <c r="E610" s="663" t="s">
        <v>4631</v>
      </c>
      <c r="F610" s="664" t="s">
        <v>4632</v>
      </c>
      <c r="G610" s="663" t="s">
        <v>4345</v>
      </c>
      <c r="H610" s="663" t="s">
        <v>4346</v>
      </c>
      <c r="I610" s="665">
        <v>17.98</v>
      </c>
      <c r="J610" s="665">
        <v>170</v>
      </c>
      <c r="K610" s="666">
        <v>3056.6</v>
      </c>
    </row>
    <row r="611" spans="1:11" ht="14.4" customHeight="1" x14ac:dyDescent="0.3">
      <c r="A611" s="661" t="s">
        <v>521</v>
      </c>
      <c r="B611" s="662" t="s">
        <v>2285</v>
      </c>
      <c r="C611" s="663" t="s">
        <v>543</v>
      </c>
      <c r="D611" s="664" t="s">
        <v>2291</v>
      </c>
      <c r="E611" s="663" t="s">
        <v>4631</v>
      </c>
      <c r="F611" s="664" t="s">
        <v>4632</v>
      </c>
      <c r="G611" s="663" t="s">
        <v>4347</v>
      </c>
      <c r="H611" s="663" t="s">
        <v>4348</v>
      </c>
      <c r="I611" s="665">
        <v>17.98</v>
      </c>
      <c r="J611" s="665">
        <v>50</v>
      </c>
      <c r="K611" s="666">
        <v>899</v>
      </c>
    </row>
    <row r="612" spans="1:11" ht="14.4" customHeight="1" x14ac:dyDescent="0.3">
      <c r="A612" s="661" t="s">
        <v>521</v>
      </c>
      <c r="B612" s="662" t="s">
        <v>2285</v>
      </c>
      <c r="C612" s="663" t="s">
        <v>543</v>
      </c>
      <c r="D612" s="664" t="s">
        <v>2291</v>
      </c>
      <c r="E612" s="663" t="s">
        <v>4631</v>
      </c>
      <c r="F612" s="664" t="s">
        <v>4632</v>
      </c>
      <c r="G612" s="663" t="s">
        <v>4042</v>
      </c>
      <c r="H612" s="663" t="s">
        <v>4043</v>
      </c>
      <c r="I612" s="665">
        <v>11.5</v>
      </c>
      <c r="J612" s="665">
        <v>150</v>
      </c>
      <c r="K612" s="666">
        <v>1725</v>
      </c>
    </row>
    <row r="613" spans="1:11" ht="14.4" customHeight="1" x14ac:dyDescent="0.3">
      <c r="A613" s="661" t="s">
        <v>521</v>
      </c>
      <c r="B613" s="662" t="s">
        <v>2285</v>
      </c>
      <c r="C613" s="663" t="s">
        <v>543</v>
      </c>
      <c r="D613" s="664" t="s">
        <v>2291</v>
      </c>
      <c r="E613" s="663" t="s">
        <v>4631</v>
      </c>
      <c r="F613" s="664" t="s">
        <v>4632</v>
      </c>
      <c r="G613" s="663" t="s">
        <v>4353</v>
      </c>
      <c r="H613" s="663" t="s">
        <v>4354</v>
      </c>
      <c r="I613" s="665">
        <v>38.5</v>
      </c>
      <c r="J613" s="665">
        <v>500</v>
      </c>
      <c r="K613" s="666">
        <v>19251.239999999998</v>
      </c>
    </row>
    <row r="614" spans="1:11" ht="14.4" customHeight="1" x14ac:dyDescent="0.3">
      <c r="A614" s="661" t="s">
        <v>521</v>
      </c>
      <c r="B614" s="662" t="s">
        <v>2285</v>
      </c>
      <c r="C614" s="663" t="s">
        <v>543</v>
      </c>
      <c r="D614" s="664" t="s">
        <v>2291</v>
      </c>
      <c r="E614" s="663" t="s">
        <v>4631</v>
      </c>
      <c r="F614" s="664" t="s">
        <v>4632</v>
      </c>
      <c r="G614" s="663" t="s">
        <v>4355</v>
      </c>
      <c r="H614" s="663" t="s">
        <v>4356</v>
      </c>
      <c r="I614" s="665">
        <v>2.3959999999999999</v>
      </c>
      <c r="J614" s="665">
        <v>1050</v>
      </c>
      <c r="K614" s="666">
        <v>2516.1899999999996</v>
      </c>
    </row>
    <row r="615" spans="1:11" ht="14.4" customHeight="1" x14ac:dyDescent="0.3">
      <c r="A615" s="661" t="s">
        <v>521</v>
      </c>
      <c r="B615" s="662" t="s">
        <v>2285</v>
      </c>
      <c r="C615" s="663" t="s">
        <v>543</v>
      </c>
      <c r="D615" s="664" t="s">
        <v>2291</v>
      </c>
      <c r="E615" s="663" t="s">
        <v>4631</v>
      </c>
      <c r="F615" s="664" t="s">
        <v>4632</v>
      </c>
      <c r="G615" s="663" t="s">
        <v>4357</v>
      </c>
      <c r="H615" s="663" t="s">
        <v>4358</v>
      </c>
      <c r="I615" s="665">
        <v>12.103333333333333</v>
      </c>
      <c r="J615" s="665">
        <v>50</v>
      </c>
      <c r="K615" s="666">
        <v>605.1</v>
      </c>
    </row>
    <row r="616" spans="1:11" ht="14.4" customHeight="1" x14ac:dyDescent="0.3">
      <c r="A616" s="661" t="s">
        <v>521</v>
      </c>
      <c r="B616" s="662" t="s">
        <v>2285</v>
      </c>
      <c r="C616" s="663" t="s">
        <v>543</v>
      </c>
      <c r="D616" s="664" t="s">
        <v>2291</v>
      </c>
      <c r="E616" s="663" t="s">
        <v>4631</v>
      </c>
      <c r="F616" s="664" t="s">
        <v>4632</v>
      </c>
      <c r="G616" s="663" t="s">
        <v>4078</v>
      </c>
      <c r="H616" s="663" t="s">
        <v>4079</v>
      </c>
      <c r="I616" s="665">
        <v>0.46999999999999992</v>
      </c>
      <c r="J616" s="665">
        <v>1200</v>
      </c>
      <c r="K616" s="666">
        <v>564</v>
      </c>
    </row>
    <row r="617" spans="1:11" ht="14.4" customHeight="1" x14ac:dyDescent="0.3">
      <c r="A617" s="661" t="s">
        <v>521</v>
      </c>
      <c r="B617" s="662" t="s">
        <v>2285</v>
      </c>
      <c r="C617" s="663" t="s">
        <v>543</v>
      </c>
      <c r="D617" s="664" t="s">
        <v>2291</v>
      </c>
      <c r="E617" s="663" t="s">
        <v>4631</v>
      </c>
      <c r="F617" s="664" t="s">
        <v>4632</v>
      </c>
      <c r="G617" s="663" t="s">
        <v>4080</v>
      </c>
      <c r="H617" s="663" t="s">
        <v>4081</v>
      </c>
      <c r="I617" s="665">
        <v>4.03</v>
      </c>
      <c r="J617" s="665">
        <v>200</v>
      </c>
      <c r="K617" s="666">
        <v>806</v>
      </c>
    </row>
    <row r="618" spans="1:11" ht="14.4" customHeight="1" x14ac:dyDescent="0.3">
      <c r="A618" s="661" t="s">
        <v>521</v>
      </c>
      <c r="B618" s="662" t="s">
        <v>2285</v>
      </c>
      <c r="C618" s="663" t="s">
        <v>543</v>
      </c>
      <c r="D618" s="664" t="s">
        <v>2291</v>
      </c>
      <c r="E618" s="663" t="s">
        <v>4631</v>
      </c>
      <c r="F618" s="664" t="s">
        <v>4632</v>
      </c>
      <c r="G618" s="663" t="s">
        <v>4595</v>
      </c>
      <c r="H618" s="663" t="s">
        <v>4596</v>
      </c>
      <c r="I618" s="665">
        <v>2.91</v>
      </c>
      <c r="J618" s="665">
        <v>50</v>
      </c>
      <c r="K618" s="666">
        <v>145.5</v>
      </c>
    </row>
    <row r="619" spans="1:11" ht="14.4" customHeight="1" x14ac:dyDescent="0.3">
      <c r="A619" s="661" t="s">
        <v>521</v>
      </c>
      <c r="B619" s="662" t="s">
        <v>2285</v>
      </c>
      <c r="C619" s="663" t="s">
        <v>543</v>
      </c>
      <c r="D619" s="664" t="s">
        <v>2291</v>
      </c>
      <c r="E619" s="663" t="s">
        <v>4631</v>
      </c>
      <c r="F619" s="664" t="s">
        <v>4632</v>
      </c>
      <c r="G619" s="663" t="s">
        <v>4361</v>
      </c>
      <c r="H619" s="663" t="s">
        <v>4362</v>
      </c>
      <c r="I619" s="665">
        <v>2.9050000000000002</v>
      </c>
      <c r="J619" s="665">
        <v>100</v>
      </c>
      <c r="K619" s="666">
        <v>290.5</v>
      </c>
    </row>
    <row r="620" spans="1:11" ht="14.4" customHeight="1" x14ac:dyDescent="0.3">
      <c r="A620" s="661" t="s">
        <v>521</v>
      </c>
      <c r="B620" s="662" t="s">
        <v>2285</v>
      </c>
      <c r="C620" s="663" t="s">
        <v>543</v>
      </c>
      <c r="D620" s="664" t="s">
        <v>2291</v>
      </c>
      <c r="E620" s="663" t="s">
        <v>4631</v>
      </c>
      <c r="F620" s="664" t="s">
        <v>4632</v>
      </c>
      <c r="G620" s="663" t="s">
        <v>4082</v>
      </c>
      <c r="H620" s="663" t="s">
        <v>4083</v>
      </c>
      <c r="I620" s="665">
        <v>2.9</v>
      </c>
      <c r="J620" s="665">
        <v>50</v>
      </c>
      <c r="K620" s="666">
        <v>145</v>
      </c>
    </row>
    <row r="621" spans="1:11" ht="14.4" customHeight="1" x14ac:dyDescent="0.3">
      <c r="A621" s="661" t="s">
        <v>521</v>
      </c>
      <c r="B621" s="662" t="s">
        <v>2285</v>
      </c>
      <c r="C621" s="663" t="s">
        <v>543</v>
      </c>
      <c r="D621" s="664" t="s">
        <v>2291</v>
      </c>
      <c r="E621" s="663" t="s">
        <v>4631</v>
      </c>
      <c r="F621" s="664" t="s">
        <v>4632</v>
      </c>
      <c r="G621" s="663" t="s">
        <v>4116</v>
      </c>
      <c r="H621" s="663" t="s">
        <v>4117</v>
      </c>
      <c r="I621" s="665">
        <v>21.899999999999995</v>
      </c>
      <c r="J621" s="665">
        <v>200</v>
      </c>
      <c r="K621" s="666">
        <v>4380.1000000000004</v>
      </c>
    </row>
    <row r="622" spans="1:11" ht="14.4" customHeight="1" x14ac:dyDescent="0.3">
      <c r="A622" s="661" t="s">
        <v>521</v>
      </c>
      <c r="B622" s="662" t="s">
        <v>2285</v>
      </c>
      <c r="C622" s="663" t="s">
        <v>543</v>
      </c>
      <c r="D622" s="664" t="s">
        <v>2291</v>
      </c>
      <c r="E622" s="663" t="s">
        <v>4631</v>
      </c>
      <c r="F622" s="664" t="s">
        <v>4632</v>
      </c>
      <c r="G622" s="663" t="s">
        <v>4118</v>
      </c>
      <c r="H622" s="663" t="s">
        <v>4119</v>
      </c>
      <c r="I622" s="665">
        <v>21.9</v>
      </c>
      <c r="J622" s="665">
        <v>100</v>
      </c>
      <c r="K622" s="666">
        <v>2190.1</v>
      </c>
    </row>
    <row r="623" spans="1:11" ht="14.4" customHeight="1" x14ac:dyDescent="0.3">
      <c r="A623" s="661" t="s">
        <v>521</v>
      </c>
      <c r="B623" s="662" t="s">
        <v>2285</v>
      </c>
      <c r="C623" s="663" t="s">
        <v>543</v>
      </c>
      <c r="D623" s="664" t="s">
        <v>2291</v>
      </c>
      <c r="E623" s="663" t="s">
        <v>4631</v>
      </c>
      <c r="F623" s="664" t="s">
        <v>4632</v>
      </c>
      <c r="G623" s="663" t="s">
        <v>4597</v>
      </c>
      <c r="H623" s="663" t="s">
        <v>4598</v>
      </c>
      <c r="I623" s="665">
        <v>72.150000000000006</v>
      </c>
      <c r="J623" s="665">
        <v>25</v>
      </c>
      <c r="K623" s="666">
        <v>1803.81</v>
      </c>
    </row>
    <row r="624" spans="1:11" ht="14.4" customHeight="1" x14ac:dyDescent="0.3">
      <c r="A624" s="661" t="s">
        <v>521</v>
      </c>
      <c r="B624" s="662" t="s">
        <v>2285</v>
      </c>
      <c r="C624" s="663" t="s">
        <v>543</v>
      </c>
      <c r="D624" s="664" t="s">
        <v>2291</v>
      </c>
      <c r="E624" s="663" t="s">
        <v>4631</v>
      </c>
      <c r="F624" s="664" t="s">
        <v>4632</v>
      </c>
      <c r="G624" s="663" t="s">
        <v>4389</v>
      </c>
      <c r="H624" s="663" t="s">
        <v>4390</v>
      </c>
      <c r="I624" s="665">
        <v>77.42</v>
      </c>
      <c r="J624" s="665">
        <v>30</v>
      </c>
      <c r="K624" s="666">
        <v>2322.6</v>
      </c>
    </row>
    <row r="625" spans="1:11" ht="14.4" customHeight="1" x14ac:dyDescent="0.3">
      <c r="A625" s="661" t="s">
        <v>521</v>
      </c>
      <c r="B625" s="662" t="s">
        <v>2285</v>
      </c>
      <c r="C625" s="663" t="s">
        <v>543</v>
      </c>
      <c r="D625" s="664" t="s">
        <v>2291</v>
      </c>
      <c r="E625" s="663" t="s">
        <v>4631</v>
      </c>
      <c r="F625" s="664" t="s">
        <v>4632</v>
      </c>
      <c r="G625" s="663" t="s">
        <v>4527</v>
      </c>
      <c r="H625" s="663" t="s">
        <v>4528</v>
      </c>
      <c r="I625" s="665">
        <v>2.9</v>
      </c>
      <c r="J625" s="665">
        <v>50</v>
      </c>
      <c r="K625" s="666">
        <v>145</v>
      </c>
    </row>
    <row r="626" spans="1:11" ht="14.4" customHeight="1" x14ac:dyDescent="0.3">
      <c r="A626" s="661" t="s">
        <v>521</v>
      </c>
      <c r="B626" s="662" t="s">
        <v>2285</v>
      </c>
      <c r="C626" s="663" t="s">
        <v>543</v>
      </c>
      <c r="D626" s="664" t="s">
        <v>2291</v>
      </c>
      <c r="E626" s="663" t="s">
        <v>4631</v>
      </c>
      <c r="F626" s="664" t="s">
        <v>4632</v>
      </c>
      <c r="G626" s="663" t="s">
        <v>4130</v>
      </c>
      <c r="H626" s="663" t="s">
        <v>4131</v>
      </c>
      <c r="I626" s="665">
        <v>17.907499999999999</v>
      </c>
      <c r="J626" s="665">
        <v>70</v>
      </c>
      <c r="K626" s="666">
        <v>1253.5</v>
      </c>
    </row>
    <row r="627" spans="1:11" ht="14.4" customHeight="1" x14ac:dyDescent="0.3">
      <c r="A627" s="661" t="s">
        <v>521</v>
      </c>
      <c r="B627" s="662" t="s">
        <v>2285</v>
      </c>
      <c r="C627" s="663" t="s">
        <v>543</v>
      </c>
      <c r="D627" s="664" t="s">
        <v>2291</v>
      </c>
      <c r="E627" s="663" t="s">
        <v>4631</v>
      </c>
      <c r="F627" s="664" t="s">
        <v>4632</v>
      </c>
      <c r="G627" s="663" t="s">
        <v>4132</v>
      </c>
      <c r="H627" s="663" t="s">
        <v>4133</v>
      </c>
      <c r="I627" s="665">
        <v>8.4700000000000006</v>
      </c>
      <c r="J627" s="665">
        <v>50</v>
      </c>
      <c r="K627" s="666">
        <v>423.5</v>
      </c>
    </row>
    <row r="628" spans="1:11" ht="14.4" customHeight="1" x14ac:dyDescent="0.3">
      <c r="A628" s="661" t="s">
        <v>521</v>
      </c>
      <c r="B628" s="662" t="s">
        <v>2285</v>
      </c>
      <c r="C628" s="663" t="s">
        <v>543</v>
      </c>
      <c r="D628" s="664" t="s">
        <v>2291</v>
      </c>
      <c r="E628" s="663" t="s">
        <v>4631</v>
      </c>
      <c r="F628" s="664" t="s">
        <v>4632</v>
      </c>
      <c r="G628" s="663" t="s">
        <v>4599</v>
      </c>
      <c r="H628" s="663" t="s">
        <v>4600</v>
      </c>
      <c r="I628" s="665">
        <v>21.899999999999995</v>
      </c>
      <c r="J628" s="665">
        <v>150</v>
      </c>
      <c r="K628" s="666">
        <v>3285.1499999999996</v>
      </c>
    </row>
    <row r="629" spans="1:11" ht="14.4" customHeight="1" x14ac:dyDescent="0.3">
      <c r="A629" s="661" t="s">
        <v>521</v>
      </c>
      <c r="B629" s="662" t="s">
        <v>2285</v>
      </c>
      <c r="C629" s="663" t="s">
        <v>543</v>
      </c>
      <c r="D629" s="664" t="s">
        <v>2291</v>
      </c>
      <c r="E629" s="663" t="s">
        <v>4631</v>
      </c>
      <c r="F629" s="664" t="s">
        <v>4632</v>
      </c>
      <c r="G629" s="663" t="s">
        <v>3817</v>
      </c>
      <c r="H629" s="663" t="s">
        <v>3818</v>
      </c>
      <c r="I629" s="665">
        <v>3.415</v>
      </c>
      <c r="J629" s="665">
        <v>840</v>
      </c>
      <c r="K629" s="666">
        <v>2868.3999999999996</v>
      </c>
    </row>
    <row r="630" spans="1:11" ht="14.4" customHeight="1" x14ac:dyDescent="0.3">
      <c r="A630" s="661" t="s">
        <v>521</v>
      </c>
      <c r="B630" s="662" t="s">
        <v>2285</v>
      </c>
      <c r="C630" s="663" t="s">
        <v>543</v>
      </c>
      <c r="D630" s="664" t="s">
        <v>2291</v>
      </c>
      <c r="E630" s="663" t="s">
        <v>4631</v>
      </c>
      <c r="F630" s="664" t="s">
        <v>4632</v>
      </c>
      <c r="G630" s="663" t="s">
        <v>4164</v>
      </c>
      <c r="H630" s="663" t="s">
        <v>4165</v>
      </c>
      <c r="I630" s="665">
        <v>6.05</v>
      </c>
      <c r="J630" s="665">
        <v>40</v>
      </c>
      <c r="K630" s="666">
        <v>242</v>
      </c>
    </row>
    <row r="631" spans="1:11" ht="14.4" customHeight="1" x14ac:dyDescent="0.3">
      <c r="A631" s="661" t="s">
        <v>521</v>
      </c>
      <c r="B631" s="662" t="s">
        <v>2285</v>
      </c>
      <c r="C631" s="663" t="s">
        <v>543</v>
      </c>
      <c r="D631" s="664" t="s">
        <v>2291</v>
      </c>
      <c r="E631" s="663" t="s">
        <v>4631</v>
      </c>
      <c r="F631" s="664" t="s">
        <v>4632</v>
      </c>
      <c r="G631" s="663" t="s">
        <v>4423</v>
      </c>
      <c r="H631" s="663" t="s">
        <v>4424</v>
      </c>
      <c r="I631" s="665">
        <v>77.441666666666663</v>
      </c>
      <c r="J631" s="665">
        <v>98</v>
      </c>
      <c r="K631" s="666">
        <v>7589.2599999999993</v>
      </c>
    </row>
    <row r="632" spans="1:11" ht="14.4" customHeight="1" x14ac:dyDescent="0.3">
      <c r="A632" s="661" t="s">
        <v>521</v>
      </c>
      <c r="B632" s="662" t="s">
        <v>2285</v>
      </c>
      <c r="C632" s="663" t="s">
        <v>543</v>
      </c>
      <c r="D632" s="664" t="s">
        <v>2291</v>
      </c>
      <c r="E632" s="663" t="s">
        <v>4631</v>
      </c>
      <c r="F632" s="664" t="s">
        <v>4632</v>
      </c>
      <c r="G632" s="663" t="s">
        <v>4441</v>
      </c>
      <c r="H632" s="663" t="s">
        <v>4442</v>
      </c>
      <c r="I632" s="665">
        <v>45.65</v>
      </c>
      <c r="J632" s="665">
        <v>10</v>
      </c>
      <c r="K632" s="666">
        <v>456.53</v>
      </c>
    </row>
    <row r="633" spans="1:11" ht="14.4" customHeight="1" x14ac:dyDescent="0.3">
      <c r="A633" s="661" t="s">
        <v>521</v>
      </c>
      <c r="B633" s="662" t="s">
        <v>2285</v>
      </c>
      <c r="C633" s="663" t="s">
        <v>543</v>
      </c>
      <c r="D633" s="664" t="s">
        <v>2291</v>
      </c>
      <c r="E633" s="663" t="s">
        <v>4631</v>
      </c>
      <c r="F633" s="664" t="s">
        <v>4632</v>
      </c>
      <c r="G633" s="663" t="s">
        <v>4601</v>
      </c>
      <c r="H633" s="663" t="s">
        <v>4602</v>
      </c>
      <c r="I633" s="665">
        <v>2.9</v>
      </c>
      <c r="J633" s="665">
        <v>50</v>
      </c>
      <c r="K633" s="666">
        <v>145.19999999999999</v>
      </c>
    </row>
    <row r="634" spans="1:11" ht="14.4" customHeight="1" x14ac:dyDescent="0.3">
      <c r="A634" s="661" t="s">
        <v>521</v>
      </c>
      <c r="B634" s="662" t="s">
        <v>2285</v>
      </c>
      <c r="C634" s="663" t="s">
        <v>543</v>
      </c>
      <c r="D634" s="664" t="s">
        <v>2291</v>
      </c>
      <c r="E634" s="663" t="s">
        <v>4641</v>
      </c>
      <c r="F634" s="664" t="s">
        <v>4642</v>
      </c>
      <c r="G634" s="663" t="s">
        <v>4214</v>
      </c>
      <c r="H634" s="663" t="s">
        <v>4215</v>
      </c>
      <c r="I634" s="665">
        <v>8.1649999999999991</v>
      </c>
      <c r="J634" s="665">
        <v>150</v>
      </c>
      <c r="K634" s="666">
        <v>1224.5</v>
      </c>
    </row>
    <row r="635" spans="1:11" ht="14.4" customHeight="1" x14ac:dyDescent="0.3">
      <c r="A635" s="661" t="s">
        <v>521</v>
      </c>
      <c r="B635" s="662" t="s">
        <v>2285</v>
      </c>
      <c r="C635" s="663" t="s">
        <v>543</v>
      </c>
      <c r="D635" s="664" t="s">
        <v>2291</v>
      </c>
      <c r="E635" s="663" t="s">
        <v>4641</v>
      </c>
      <c r="F635" s="664" t="s">
        <v>4642</v>
      </c>
      <c r="G635" s="663" t="s">
        <v>4603</v>
      </c>
      <c r="H635" s="663" t="s">
        <v>4604</v>
      </c>
      <c r="I635" s="665">
        <v>362.73</v>
      </c>
      <c r="J635" s="665">
        <v>20</v>
      </c>
      <c r="K635" s="666">
        <v>7254.68</v>
      </c>
    </row>
    <row r="636" spans="1:11" ht="14.4" customHeight="1" x14ac:dyDescent="0.3">
      <c r="A636" s="661" t="s">
        <v>521</v>
      </c>
      <c r="B636" s="662" t="s">
        <v>2285</v>
      </c>
      <c r="C636" s="663" t="s">
        <v>543</v>
      </c>
      <c r="D636" s="664" t="s">
        <v>2291</v>
      </c>
      <c r="E636" s="663" t="s">
        <v>4633</v>
      </c>
      <c r="F636" s="664" t="s">
        <v>4634</v>
      </c>
      <c r="G636" s="663" t="s">
        <v>3821</v>
      </c>
      <c r="H636" s="663" t="s">
        <v>3822</v>
      </c>
      <c r="I636" s="665">
        <v>0.3</v>
      </c>
      <c r="J636" s="665">
        <v>200</v>
      </c>
      <c r="K636" s="666">
        <v>60</v>
      </c>
    </row>
    <row r="637" spans="1:11" ht="14.4" customHeight="1" x14ac:dyDescent="0.3">
      <c r="A637" s="661" t="s">
        <v>521</v>
      </c>
      <c r="B637" s="662" t="s">
        <v>2285</v>
      </c>
      <c r="C637" s="663" t="s">
        <v>543</v>
      </c>
      <c r="D637" s="664" t="s">
        <v>2291</v>
      </c>
      <c r="E637" s="663" t="s">
        <v>4633</v>
      </c>
      <c r="F637" s="664" t="s">
        <v>4634</v>
      </c>
      <c r="G637" s="663" t="s">
        <v>3823</v>
      </c>
      <c r="H637" s="663" t="s">
        <v>3824</v>
      </c>
      <c r="I637" s="665">
        <v>0.31</v>
      </c>
      <c r="J637" s="665">
        <v>400</v>
      </c>
      <c r="K637" s="666">
        <v>124</v>
      </c>
    </row>
    <row r="638" spans="1:11" ht="14.4" customHeight="1" x14ac:dyDescent="0.3">
      <c r="A638" s="661" t="s">
        <v>521</v>
      </c>
      <c r="B638" s="662" t="s">
        <v>2285</v>
      </c>
      <c r="C638" s="663" t="s">
        <v>543</v>
      </c>
      <c r="D638" s="664" t="s">
        <v>2291</v>
      </c>
      <c r="E638" s="663" t="s">
        <v>4633</v>
      </c>
      <c r="F638" s="664" t="s">
        <v>4634</v>
      </c>
      <c r="G638" s="663" t="s">
        <v>3825</v>
      </c>
      <c r="H638" s="663" t="s">
        <v>3826</v>
      </c>
      <c r="I638" s="665">
        <v>0.48</v>
      </c>
      <c r="J638" s="665">
        <v>500</v>
      </c>
      <c r="K638" s="666">
        <v>240</v>
      </c>
    </row>
    <row r="639" spans="1:11" ht="14.4" customHeight="1" x14ac:dyDescent="0.3">
      <c r="A639" s="661" t="s">
        <v>521</v>
      </c>
      <c r="B639" s="662" t="s">
        <v>2285</v>
      </c>
      <c r="C639" s="663" t="s">
        <v>543</v>
      </c>
      <c r="D639" s="664" t="s">
        <v>2291</v>
      </c>
      <c r="E639" s="663" t="s">
        <v>4633</v>
      </c>
      <c r="F639" s="664" t="s">
        <v>4634</v>
      </c>
      <c r="G639" s="663" t="s">
        <v>3827</v>
      </c>
      <c r="H639" s="663" t="s">
        <v>3828</v>
      </c>
      <c r="I639" s="665">
        <v>29.405000000000001</v>
      </c>
      <c r="J639" s="665">
        <v>149</v>
      </c>
      <c r="K639" s="666">
        <v>4381.28</v>
      </c>
    </row>
    <row r="640" spans="1:11" ht="14.4" customHeight="1" x14ac:dyDescent="0.3">
      <c r="A640" s="661" t="s">
        <v>521</v>
      </c>
      <c r="B640" s="662" t="s">
        <v>2285</v>
      </c>
      <c r="C640" s="663" t="s">
        <v>543</v>
      </c>
      <c r="D640" s="664" t="s">
        <v>2291</v>
      </c>
      <c r="E640" s="663" t="s">
        <v>4633</v>
      </c>
      <c r="F640" s="664" t="s">
        <v>4634</v>
      </c>
      <c r="G640" s="663" t="s">
        <v>3833</v>
      </c>
      <c r="H640" s="663" t="s">
        <v>3834</v>
      </c>
      <c r="I640" s="665">
        <v>1.5150000000000001</v>
      </c>
      <c r="J640" s="665">
        <v>300</v>
      </c>
      <c r="K640" s="666">
        <v>455.25</v>
      </c>
    </row>
    <row r="641" spans="1:11" ht="14.4" customHeight="1" x14ac:dyDescent="0.3">
      <c r="A641" s="661" t="s">
        <v>521</v>
      </c>
      <c r="B641" s="662" t="s">
        <v>2285</v>
      </c>
      <c r="C641" s="663" t="s">
        <v>543</v>
      </c>
      <c r="D641" s="664" t="s">
        <v>2291</v>
      </c>
      <c r="E641" s="663" t="s">
        <v>4635</v>
      </c>
      <c r="F641" s="664" t="s">
        <v>4636</v>
      </c>
      <c r="G641" s="663" t="s">
        <v>3841</v>
      </c>
      <c r="H641" s="663" t="s">
        <v>3842</v>
      </c>
      <c r="I641" s="665">
        <v>0.71</v>
      </c>
      <c r="J641" s="665">
        <v>1000</v>
      </c>
      <c r="K641" s="666">
        <v>710</v>
      </c>
    </row>
    <row r="642" spans="1:11" ht="14.4" customHeight="1" x14ac:dyDescent="0.3">
      <c r="A642" s="661" t="s">
        <v>521</v>
      </c>
      <c r="B642" s="662" t="s">
        <v>2285</v>
      </c>
      <c r="C642" s="663" t="s">
        <v>543</v>
      </c>
      <c r="D642" s="664" t="s">
        <v>2291</v>
      </c>
      <c r="E642" s="663" t="s">
        <v>4635</v>
      </c>
      <c r="F642" s="664" t="s">
        <v>4636</v>
      </c>
      <c r="G642" s="663" t="s">
        <v>4238</v>
      </c>
      <c r="H642" s="663" t="s">
        <v>4239</v>
      </c>
      <c r="I642" s="665">
        <v>0.71</v>
      </c>
      <c r="J642" s="665">
        <v>400</v>
      </c>
      <c r="K642" s="666">
        <v>284</v>
      </c>
    </row>
    <row r="643" spans="1:11" ht="14.4" customHeight="1" x14ac:dyDescent="0.3">
      <c r="A643" s="661" t="s">
        <v>521</v>
      </c>
      <c r="B643" s="662" t="s">
        <v>2285</v>
      </c>
      <c r="C643" s="663" t="s">
        <v>543</v>
      </c>
      <c r="D643" s="664" t="s">
        <v>2291</v>
      </c>
      <c r="E643" s="663" t="s">
        <v>4635</v>
      </c>
      <c r="F643" s="664" t="s">
        <v>4636</v>
      </c>
      <c r="G643" s="663" t="s">
        <v>3843</v>
      </c>
      <c r="H643" s="663" t="s">
        <v>3844</v>
      </c>
      <c r="I643" s="665">
        <v>0.71</v>
      </c>
      <c r="J643" s="665">
        <v>800</v>
      </c>
      <c r="K643" s="666">
        <v>568</v>
      </c>
    </row>
    <row r="644" spans="1:11" ht="14.4" customHeight="1" x14ac:dyDescent="0.3">
      <c r="A644" s="661" t="s">
        <v>521</v>
      </c>
      <c r="B644" s="662" t="s">
        <v>2285</v>
      </c>
      <c r="C644" s="663" t="s">
        <v>543</v>
      </c>
      <c r="D644" s="664" t="s">
        <v>2291</v>
      </c>
      <c r="E644" s="663" t="s">
        <v>4649</v>
      </c>
      <c r="F644" s="664" t="s">
        <v>4650</v>
      </c>
      <c r="G644" s="663" t="s">
        <v>4473</v>
      </c>
      <c r="H644" s="663" t="s">
        <v>4474</v>
      </c>
      <c r="I644" s="665">
        <v>199</v>
      </c>
      <c r="J644" s="665">
        <v>35</v>
      </c>
      <c r="K644" s="666">
        <v>6964.85</v>
      </c>
    </row>
    <row r="645" spans="1:11" ht="14.4" customHeight="1" x14ac:dyDescent="0.3">
      <c r="A645" s="661" t="s">
        <v>521</v>
      </c>
      <c r="B645" s="662" t="s">
        <v>2285</v>
      </c>
      <c r="C645" s="663" t="s">
        <v>543</v>
      </c>
      <c r="D645" s="664" t="s">
        <v>2291</v>
      </c>
      <c r="E645" s="663" t="s">
        <v>4649</v>
      </c>
      <c r="F645" s="664" t="s">
        <v>4650</v>
      </c>
      <c r="G645" s="663" t="s">
        <v>4481</v>
      </c>
      <c r="H645" s="663" t="s">
        <v>4482</v>
      </c>
      <c r="I645" s="665">
        <v>120.015</v>
      </c>
      <c r="J645" s="665">
        <v>20</v>
      </c>
      <c r="K645" s="666">
        <v>2400.33</v>
      </c>
    </row>
    <row r="646" spans="1:11" ht="14.4" customHeight="1" x14ac:dyDescent="0.3">
      <c r="A646" s="661" t="s">
        <v>521</v>
      </c>
      <c r="B646" s="662" t="s">
        <v>2285</v>
      </c>
      <c r="C646" s="663" t="s">
        <v>543</v>
      </c>
      <c r="D646" s="664" t="s">
        <v>2291</v>
      </c>
      <c r="E646" s="663" t="s">
        <v>4649</v>
      </c>
      <c r="F646" s="664" t="s">
        <v>4650</v>
      </c>
      <c r="G646" s="663" t="s">
        <v>4605</v>
      </c>
      <c r="H646" s="663" t="s">
        <v>4606</v>
      </c>
      <c r="I646" s="665">
        <v>240.94</v>
      </c>
      <c r="J646" s="665">
        <v>10</v>
      </c>
      <c r="K646" s="666">
        <v>2409.35</v>
      </c>
    </row>
    <row r="647" spans="1:11" ht="14.4" customHeight="1" x14ac:dyDescent="0.3">
      <c r="A647" s="661" t="s">
        <v>521</v>
      </c>
      <c r="B647" s="662" t="s">
        <v>2285</v>
      </c>
      <c r="C647" s="663" t="s">
        <v>543</v>
      </c>
      <c r="D647" s="664" t="s">
        <v>2291</v>
      </c>
      <c r="E647" s="663" t="s">
        <v>4649</v>
      </c>
      <c r="F647" s="664" t="s">
        <v>4650</v>
      </c>
      <c r="G647" s="663" t="s">
        <v>4607</v>
      </c>
      <c r="H647" s="663" t="s">
        <v>4608</v>
      </c>
      <c r="I647" s="665">
        <v>132</v>
      </c>
      <c r="J647" s="665">
        <v>30</v>
      </c>
      <c r="K647" s="666">
        <v>3959.9799999999996</v>
      </c>
    </row>
    <row r="648" spans="1:11" ht="14.4" customHeight="1" x14ac:dyDescent="0.3">
      <c r="A648" s="661" t="s">
        <v>521</v>
      </c>
      <c r="B648" s="662" t="s">
        <v>2285</v>
      </c>
      <c r="C648" s="663" t="s">
        <v>543</v>
      </c>
      <c r="D648" s="664" t="s">
        <v>2291</v>
      </c>
      <c r="E648" s="663" t="s">
        <v>4649</v>
      </c>
      <c r="F648" s="664" t="s">
        <v>4650</v>
      </c>
      <c r="G648" s="663" t="s">
        <v>4609</v>
      </c>
      <c r="H648" s="663" t="s">
        <v>4610</v>
      </c>
      <c r="I648" s="665">
        <v>132</v>
      </c>
      <c r="J648" s="665">
        <v>10</v>
      </c>
      <c r="K648" s="666">
        <v>1320</v>
      </c>
    </row>
    <row r="649" spans="1:11" ht="14.4" customHeight="1" x14ac:dyDescent="0.3">
      <c r="A649" s="661" t="s">
        <v>521</v>
      </c>
      <c r="B649" s="662" t="s">
        <v>2285</v>
      </c>
      <c r="C649" s="663" t="s">
        <v>543</v>
      </c>
      <c r="D649" s="664" t="s">
        <v>2291</v>
      </c>
      <c r="E649" s="663" t="s">
        <v>4649</v>
      </c>
      <c r="F649" s="664" t="s">
        <v>4650</v>
      </c>
      <c r="G649" s="663" t="s">
        <v>4493</v>
      </c>
      <c r="H649" s="663" t="s">
        <v>4494</v>
      </c>
      <c r="I649" s="665">
        <v>209.37</v>
      </c>
      <c r="J649" s="665">
        <v>10</v>
      </c>
      <c r="K649" s="666">
        <v>2093.66</v>
      </c>
    </row>
    <row r="650" spans="1:11" ht="14.4" customHeight="1" x14ac:dyDescent="0.3">
      <c r="A650" s="661" t="s">
        <v>521</v>
      </c>
      <c r="B650" s="662" t="s">
        <v>2285</v>
      </c>
      <c r="C650" s="663" t="s">
        <v>543</v>
      </c>
      <c r="D650" s="664" t="s">
        <v>2291</v>
      </c>
      <c r="E650" s="663" t="s">
        <v>4649</v>
      </c>
      <c r="F650" s="664" t="s">
        <v>4650</v>
      </c>
      <c r="G650" s="663" t="s">
        <v>4497</v>
      </c>
      <c r="H650" s="663" t="s">
        <v>4498</v>
      </c>
      <c r="I650" s="665">
        <v>368.5</v>
      </c>
      <c r="J650" s="665">
        <v>2</v>
      </c>
      <c r="K650" s="666">
        <v>737</v>
      </c>
    </row>
    <row r="651" spans="1:11" ht="14.4" customHeight="1" x14ac:dyDescent="0.3">
      <c r="A651" s="661" t="s">
        <v>521</v>
      </c>
      <c r="B651" s="662" t="s">
        <v>2285</v>
      </c>
      <c r="C651" s="663" t="s">
        <v>543</v>
      </c>
      <c r="D651" s="664" t="s">
        <v>2291</v>
      </c>
      <c r="E651" s="663" t="s">
        <v>4649</v>
      </c>
      <c r="F651" s="664" t="s">
        <v>4650</v>
      </c>
      <c r="G651" s="663" t="s">
        <v>4499</v>
      </c>
      <c r="H651" s="663" t="s">
        <v>4500</v>
      </c>
      <c r="I651" s="665">
        <v>368.5</v>
      </c>
      <c r="J651" s="665">
        <v>2</v>
      </c>
      <c r="K651" s="666">
        <v>737</v>
      </c>
    </row>
    <row r="652" spans="1:11" ht="14.4" customHeight="1" x14ac:dyDescent="0.3">
      <c r="A652" s="661" t="s">
        <v>521</v>
      </c>
      <c r="B652" s="662" t="s">
        <v>2285</v>
      </c>
      <c r="C652" s="663" t="s">
        <v>543</v>
      </c>
      <c r="D652" s="664" t="s">
        <v>2291</v>
      </c>
      <c r="E652" s="663" t="s">
        <v>4649</v>
      </c>
      <c r="F652" s="664" t="s">
        <v>4650</v>
      </c>
      <c r="G652" s="663" t="s">
        <v>4611</v>
      </c>
      <c r="H652" s="663" t="s">
        <v>4612</v>
      </c>
      <c r="I652" s="665">
        <v>240.94</v>
      </c>
      <c r="J652" s="665">
        <v>30</v>
      </c>
      <c r="K652" s="666">
        <v>7228.0499999999993</v>
      </c>
    </row>
    <row r="653" spans="1:11" ht="14.4" customHeight="1" x14ac:dyDescent="0.3">
      <c r="A653" s="661" t="s">
        <v>521</v>
      </c>
      <c r="B653" s="662" t="s">
        <v>2285</v>
      </c>
      <c r="C653" s="663" t="s">
        <v>543</v>
      </c>
      <c r="D653" s="664" t="s">
        <v>2291</v>
      </c>
      <c r="E653" s="663" t="s">
        <v>4649</v>
      </c>
      <c r="F653" s="664" t="s">
        <v>4650</v>
      </c>
      <c r="G653" s="663" t="s">
        <v>4613</v>
      </c>
      <c r="H653" s="663" t="s">
        <v>4614</v>
      </c>
      <c r="I653" s="665">
        <v>199</v>
      </c>
      <c r="J653" s="665">
        <v>10</v>
      </c>
      <c r="K653" s="666">
        <v>1989.97</v>
      </c>
    </row>
    <row r="654" spans="1:11" ht="14.4" customHeight="1" x14ac:dyDescent="0.3">
      <c r="A654" s="661" t="s">
        <v>521</v>
      </c>
      <c r="B654" s="662" t="s">
        <v>2285</v>
      </c>
      <c r="C654" s="663" t="s">
        <v>543</v>
      </c>
      <c r="D654" s="664" t="s">
        <v>2291</v>
      </c>
      <c r="E654" s="663" t="s">
        <v>4649</v>
      </c>
      <c r="F654" s="664" t="s">
        <v>4650</v>
      </c>
      <c r="G654" s="663" t="s">
        <v>4573</v>
      </c>
      <c r="H654" s="663" t="s">
        <v>4574</v>
      </c>
      <c r="I654" s="665">
        <v>36.83</v>
      </c>
      <c r="J654" s="665">
        <v>20</v>
      </c>
      <c r="K654" s="666">
        <v>736.64</v>
      </c>
    </row>
    <row r="655" spans="1:11" ht="14.4" customHeight="1" x14ac:dyDescent="0.3">
      <c r="A655" s="661" t="s">
        <v>521</v>
      </c>
      <c r="B655" s="662" t="s">
        <v>2285</v>
      </c>
      <c r="C655" s="663" t="s">
        <v>543</v>
      </c>
      <c r="D655" s="664" t="s">
        <v>2291</v>
      </c>
      <c r="E655" s="663" t="s">
        <v>4649</v>
      </c>
      <c r="F655" s="664" t="s">
        <v>4650</v>
      </c>
      <c r="G655" s="663" t="s">
        <v>4503</v>
      </c>
      <c r="H655" s="663" t="s">
        <v>4504</v>
      </c>
      <c r="I655" s="665">
        <v>368.5</v>
      </c>
      <c r="J655" s="665">
        <v>2</v>
      </c>
      <c r="K655" s="666">
        <v>737</v>
      </c>
    </row>
    <row r="656" spans="1:11" ht="14.4" customHeight="1" x14ac:dyDescent="0.3">
      <c r="A656" s="661" t="s">
        <v>521</v>
      </c>
      <c r="B656" s="662" t="s">
        <v>2285</v>
      </c>
      <c r="C656" s="663" t="s">
        <v>543</v>
      </c>
      <c r="D656" s="664" t="s">
        <v>2291</v>
      </c>
      <c r="E656" s="663" t="s">
        <v>4649</v>
      </c>
      <c r="F656" s="664" t="s">
        <v>4650</v>
      </c>
      <c r="G656" s="663" t="s">
        <v>4615</v>
      </c>
      <c r="H656" s="663" t="s">
        <v>4616</v>
      </c>
      <c r="I656" s="665">
        <v>240.94</v>
      </c>
      <c r="J656" s="665">
        <v>20</v>
      </c>
      <c r="K656" s="666">
        <v>4818.7</v>
      </c>
    </row>
    <row r="657" spans="1:11" ht="14.4" customHeight="1" x14ac:dyDescent="0.3">
      <c r="A657" s="661" t="s">
        <v>521</v>
      </c>
      <c r="B657" s="662" t="s">
        <v>2285</v>
      </c>
      <c r="C657" s="663" t="s">
        <v>543</v>
      </c>
      <c r="D657" s="664" t="s">
        <v>2291</v>
      </c>
      <c r="E657" s="663" t="s">
        <v>4649</v>
      </c>
      <c r="F657" s="664" t="s">
        <v>4650</v>
      </c>
      <c r="G657" s="663" t="s">
        <v>4617</v>
      </c>
      <c r="H657" s="663" t="s">
        <v>4618</v>
      </c>
      <c r="I657" s="665">
        <v>240.94</v>
      </c>
      <c r="J657" s="665">
        <v>10</v>
      </c>
      <c r="K657" s="666">
        <v>2409.35</v>
      </c>
    </row>
    <row r="658" spans="1:11" ht="14.4" customHeight="1" x14ac:dyDescent="0.3">
      <c r="A658" s="661" t="s">
        <v>521</v>
      </c>
      <c r="B658" s="662" t="s">
        <v>2285</v>
      </c>
      <c r="C658" s="663" t="s">
        <v>543</v>
      </c>
      <c r="D658" s="664" t="s">
        <v>2291</v>
      </c>
      <c r="E658" s="663" t="s">
        <v>4649</v>
      </c>
      <c r="F658" s="664" t="s">
        <v>4650</v>
      </c>
      <c r="G658" s="663" t="s">
        <v>4575</v>
      </c>
      <c r="H658" s="663" t="s">
        <v>4576</v>
      </c>
      <c r="I658" s="665">
        <v>36.83</v>
      </c>
      <c r="J658" s="665">
        <v>70</v>
      </c>
      <c r="K658" s="666">
        <v>2578.2600000000002</v>
      </c>
    </row>
    <row r="659" spans="1:11" ht="14.4" customHeight="1" x14ac:dyDescent="0.3">
      <c r="A659" s="661" t="s">
        <v>521</v>
      </c>
      <c r="B659" s="662" t="s">
        <v>2285</v>
      </c>
      <c r="C659" s="663" t="s">
        <v>543</v>
      </c>
      <c r="D659" s="664" t="s">
        <v>2291</v>
      </c>
      <c r="E659" s="663" t="s">
        <v>4649</v>
      </c>
      <c r="F659" s="664" t="s">
        <v>4650</v>
      </c>
      <c r="G659" s="663" t="s">
        <v>4505</v>
      </c>
      <c r="H659" s="663" t="s">
        <v>4506</v>
      </c>
      <c r="I659" s="665">
        <v>36.83</v>
      </c>
      <c r="J659" s="665">
        <v>30</v>
      </c>
      <c r="K659" s="666">
        <v>1104.92</v>
      </c>
    </row>
    <row r="660" spans="1:11" ht="14.4" customHeight="1" x14ac:dyDescent="0.3">
      <c r="A660" s="661" t="s">
        <v>521</v>
      </c>
      <c r="B660" s="662" t="s">
        <v>2285</v>
      </c>
      <c r="C660" s="663" t="s">
        <v>543</v>
      </c>
      <c r="D660" s="664" t="s">
        <v>2291</v>
      </c>
      <c r="E660" s="663" t="s">
        <v>4649</v>
      </c>
      <c r="F660" s="664" t="s">
        <v>4650</v>
      </c>
      <c r="G660" s="663" t="s">
        <v>4577</v>
      </c>
      <c r="H660" s="663" t="s">
        <v>4578</v>
      </c>
      <c r="I660" s="665">
        <v>36.83</v>
      </c>
      <c r="J660" s="665">
        <v>60</v>
      </c>
      <c r="K660" s="666">
        <v>2209.9299999999998</v>
      </c>
    </row>
    <row r="661" spans="1:11" ht="14.4" customHeight="1" x14ac:dyDescent="0.3">
      <c r="A661" s="661" t="s">
        <v>521</v>
      </c>
      <c r="B661" s="662" t="s">
        <v>2285</v>
      </c>
      <c r="C661" s="663" t="s">
        <v>543</v>
      </c>
      <c r="D661" s="664" t="s">
        <v>2291</v>
      </c>
      <c r="E661" s="663" t="s">
        <v>4649</v>
      </c>
      <c r="F661" s="664" t="s">
        <v>4650</v>
      </c>
      <c r="G661" s="663" t="s">
        <v>4507</v>
      </c>
      <c r="H661" s="663" t="s">
        <v>4508</v>
      </c>
      <c r="I661" s="665">
        <v>121</v>
      </c>
      <c r="J661" s="665">
        <v>10</v>
      </c>
      <c r="K661" s="666">
        <v>1210</v>
      </c>
    </row>
    <row r="662" spans="1:11" ht="14.4" customHeight="1" x14ac:dyDescent="0.3">
      <c r="A662" s="661" t="s">
        <v>521</v>
      </c>
      <c r="B662" s="662" t="s">
        <v>2285</v>
      </c>
      <c r="C662" s="663" t="s">
        <v>543</v>
      </c>
      <c r="D662" s="664" t="s">
        <v>2291</v>
      </c>
      <c r="E662" s="663" t="s">
        <v>4649</v>
      </c>
      <c r="F662" s="664" t="s">
        <v>4650</v>
      </c>
      <c r="G662" s="663" t="s">
        <v>4619</v>
      </c>
      <c r="H662" s="663" t="s">
        <v>4620</v>
      </c>
      <c r="I662" s="665">
        <v>131.99</v>
      </c>
      <c r="J662" s="665">
        <v>10</v>
      </c>
      <c r="K662" s="666">
        <v>1319.9</v>
      </c>
    </row>
    <row r="663" spans="1:11" ht="14.4" customHeight="1" x14ac:dyDescent="0.3">
      <c r="A663" s="661" t="s">
        <v>521</v>
      </c>
      <c r="B663" s="662" t="s">
        <v>2285</v>
      </c>
      <c r="C663" s="663" t="s">
        <v>543</v>
      </c>
      <c r="D663" s="664" t="s">
        <v>2291</v>
      </c>
      <c r="E663" s="663" t="s">
        <v>4649</v>
      </c>
      <c r="F663" s="664" t="s">
        <v>4650</v>
      </c>
      <c r="G663" s="663" t="s">
        <v>4621</v>
      </c>
      <c r="H663" s="663" t="s">
        <v>4622</v>
      </c>
      <c r="I663" s="665">
        <v>199</v>
      </c>
      <c r="J663" s="665">
        <v>10</v>
      </c>
      <c r="K663" s="666">
        <v>1989.97</v>
      </c>
    </row>
    <row r="664" spans="1:11" ht="14.4" customHeight="1" x14ac:dyDescent="0.3">
      <c r="A664" s="661" t="s">
        <v>521</v>
      </c>
      <c r="B664" s="662" t="s">
        <v>2285</v>
      </c>
      <c r="C664" s="663" t="s">
        <v>543</v>
      </c>
      <c r="D664" s="664" t="s">
        <v>2291</v>
      </c>
      <c r="E664" s="663" t="s">
        <v>4649</v>
      </c>
      <c r="F664" s="664" t="s">
        <v>4650</v>
      </c>
      <c r="G664" s="663" t="s">
        <v>4623</v>
      </c>
      <c r="H664" s="663" t="s">
        <v>4624</v>
      </c>
      <c r="I664" s="665">
        <v>78.650000000000006</v>
      </c>
      <c r="J664" s="665">
        <v>25</v>
      </c>
      <c r="K664" s="666">
        <v>1966.25</v>
      </c>
    </row>
    <row r="665" spans="1:11" ht="14.4" customHeight="1" x14ac:dyDescent="0.3">
      <c r="A665" s="661" t="s">
        <v>521</v>
      </c>
      <c r="B665" s="662" t="s">
        <v>2285</v>
      </c>
      <c r="C665" s="663" t="s">
        <v>543</v>
      </c>
      <c r="D665" s="664" t="s">
        <v>2291</v>
      </c>
      <c r="E665" s="663" t="s">
        <v>4649</v>
      </c>
      <c r="F665" s="664" t="s">
        <v>4650</v>
      </c>
      <c r="G665" s="663" t="s">
        <v>4625</v>
      </c>
      <c r="H665" s="663" t="s">
        <v>4626</v>
      </c>
      <c r="I665" s="665">
        <v>199</v>
      </c>
      <c r="J665" s="665">
        <v>10</v>
      </c>
      <c r="K665" s="666">
        <v>1989.97</v>
      </c>
    </row>
    <row r="666" spans="1:11" ht="14.4" customHeight="1" thickBot="1" x14ac:dyDescent="0.35">
      <c r="A666" s="667" t="s">
        <v>521</v>
      </c>
      <c r="B666" s="668" t="s">
        <v>2285</v>
      </c>
      <c r="C666" s="669" t="s">
        <v>543</v>
      </c>
      <c r="D666" s="670" t="s">
        <v>2291</v>
      </c>
      <c r="E666" s="669" t="s">
        <v>4649</v>
      </c>
      <c r="F666" s="670" t="s">
        <v>4650</v>
      </c>
      <c r="G666" s="669" t="s">
        <v>4627</v>
      </c>
      <c r="H666" s="669" t="s">
        <v>4628</v>
      </c>
      <c r="I666" s="671">
        <v>199</v>
      </c>
      <c r="J666" s="671">
        <v>10</v>
      </c>
      <c r="K666" s="672">
        <v>1989.97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152.19999999999999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1.5</v>
      </c>
      <c r="E6" s="429">
        <f xml:space="preserve">
TRUNC(IF($A$4&lt;=12,SUMIFS('ON Data'!J:J,'ON Data'!$D:$D,$A$4,'ON Data'!$E:$E,1),SUMIFS('ON Data'!J:J,'ON Data'!$E:$E,1)/'ON Data'!$D$3),1)</f>
        <v>5.5</v>
      </c>
      <c r="F6" s="429">
        <f xml:space="preserve">
TRUNC(IF($A$4&lt;=12,SUMIFS('ON Data'!K:K,'ON Data'!$D:$D,$A$4,'ON Data'!$E:$E,1),SUMIFS('ON Data'!K:K,'ON Data'!$E:$E,1)/'ON Data'!$D$3),1)</f>
        <v>41.6</v>
      </c>
      <c r="G6" s="429">
        <f xml:space="preserve">
TRUNC(IF($A$4&lt;=12,SUMIFS('ON Data'!O:O,'ON Data'!$D:$D,$A$4,'ON Data'!$E:$E,1),SUMIFS('ON Data'!O:O,'ON Data'!$E:$E,1)/'ON Data'!$D$3),1)</f>
        <v>0.7</v>
      </c>
      <c r="H6" s="429">
        <f xml:space="preserve">
TRUNC(IF($A$4&lt;=12,SUMIFS('ON Data'!P:P,'ON Data'!$D:$D,$A$4,'ON Data'!$E:$E,1),SUMIFS('ON Data'!P:P,'ON Data'!$E:$E,1)/'ON Data'!$D$3),1)</f>
        <v>24</v>
      </c>
      <c r="I6" s="429">
        <f xml:space="preserve">
TRUNC(IF($A$4&lt;=12,SUMIFS('ON Data'!Q:Q,'ON Data'!$D:$D,$A$4,'ON Data'!$E:$E,1),SUMIFS('ON Data'!Q:Q,'ON Data'!$E:$E,1)/'ON Data'!$D$3),1)</f>
        <v>51.7</v>
      </c>
      <c r="J6" s="429">
        <f xml:space="preserve">
TRUNC(IF($A$4&lt;=12,SUMIFS('ON Data'!R:R,'ON Data'!$D:$D,$A$4,'ON Data'!$E:$E,1),SUMIFS('ON Data'!R:R,'ON Data'!$E:$E,1)/'ON Data'!$D$3),1)</f>
        <v>14</v>
      </c>
      <c r="K6" s="429">
        <f xml:space="preserve">
TRUNC(IF($A$4&lt;=12,SUMIFS('ON Data'!AR:AR,'ON Data'!$D:$D,$A$4,'ON Data'!$E:$E,1),SUMIFS('ON Data'!AR:AR,'ON Data'!$E:$E,1)/'ON Data'!$D$3),1)</f>
        <v>11</v>
      </c>
      <c r="L6" s="773">
        <f xml:space="preserve">
TRUNC(IF($A$4&lt;=12,SUMIFS('ON Data'!AW:AW,'ON Data'!$D:$D,$A$4,'ON Data'!$E:$E,1),SUMIFS('ON Data'!AW:AW,'ON Data'!$E:$E,1)/'ON Data'!$D$3),1)</f>
        <v>2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111904.02999999998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1206.4000000000001</v>
      </c>
      <c r="E11" s="411">
        <f xml:space="preserve">
IF($A$4&lt;=12,SUMIFS('ON Data'!J:J,'ON Data'!$D:$D,$A$4,'ON Data'!$E:$E,2),SUMIFS('ON Data'!J:J,'ON Data'!$E:$E,2))</f>
        <v>4460</v>
      </c>
      <c r="F11" s="411">
        <f xml:space="preserve">
IF($A$4&lt;=12,SUMIFS('ON Data'!K:K,'ON Data'!$D:$D,$A$4,'ON Data'!$E:$E,2),SUMIFS('ON Data'!K:K,'ON Data'!$E:$E,2))</f>
        <v>31294.800000000003</v>
      </c>
      <c r="G11" s="411">
        <f xml:space="preserve">
IF($A$4&lt;=12,SUMIFS('ON Data'!O:O,'ON Data'!$D:$D,$A$4,'ON Data'!$E:$E,2),SUMIFS('ON Data'!O:O,'ON Data'!$E:$E,2))</f>
        <v>527.25</v>
      </c>
      <c r="H11" s="411">
        <f xml:space="preserve">
IF($A$4&lt;=12,SUMIFS('ON Data'!P:P,'ON Data'!$D:$D,$A$4,'ON Data'!$E:$E,2),SUMIFS('ON Data'!P:P,'ON Data'!$E:$E,2))</f>
        <v>16150.5</v>
      </c>
      <c r="I11" s="411">
        <f xml:space="preserve">
IF($A$4&lt;=12,SUMIFS('ON Data'!Q:Q,'ON Data'!$D:$D,$A$4,'ON Data'!$E:$E,2),SUMIFS('ON Data'!Q:Q,'ON Data'!$E:$E,2))</f>
        <v>38402.31</v>
      </c>
      <c r="J11" s="411">
        <f xml:space="preserve">
IF($A$4&lt;=12,SUMIFS('ON Data'!R:R,'ON Data'!$D:$D,$A$4,'ON Data'!$E:$E,2),SUMIFS('ON Data'!R:R,'ON Data'!$E:$E,2))</f>
        <v>10494.77</v>
      </c>
      <c r="K11" s="411">
        <f xml:space="preserve">
IF($A$4&lt;=12,SUMIFS('ON Data'!AR:AR,'ON Data'!$D:$D,$A$4,'ON Data'!$E:$E,2),SUMIFS('ON Data'!AR:AR,'ON Data'!$E:$E,2))</f>
        <v>7696</v>
      </c>
      <c r="L11" s="776">
        <f xml:space="preserve">
IF($A$4&lt;=12,SUMIFS('ON Data'!AW:AW,'ON Data'!$D:$D,$A$4,'ON Data'!$E:$E,2),SUMIFS('ON Data'!AW:AW,'ON Data'!$E:$E,2))</f>
        <v>1672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1677.89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64.5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333.9</v>
      </c>
      <c r="G12" s="411">
        <f xml:space="preserve">
IF($A$4&lt;=12,SUMIFS('ON Data'!O:O,'ON Data'!$D:$D,$A$4,'ON Data'!$E:$E,3),SUMIFS('ON Data'!O:O,'ON Data'!$E:$E,3))</f>
        <v>56.25</v>
      </c>
      <c r="H12" s="411">
        <f xml:space="preserve">
IF($A$4&lt;=12,SUMIFS('ON Data'!P:P,'ON Data'!$D:$D,$A$4,'ON Data'!$E:$E,3),SUMIFS('ON Data'!P:P,'ON Data'!$E:$E,3))</f>
        <v>106.25</v>
      </c>
      <c r="I12" s="411">
        <f xml:space="preserve">
IF($A$4&lt;=12,SUMIFS('ON Data'!Q:Q,'ON Data'!$D:$D,$A$4,'ON Data'!$E:$E,3),SUMIFS('ON Data'!Q:Q,'ON Data'!$E:$E,3))</f>
        <v>970.16000000000008</v>
      </c>
      <c r="J12" s="411">
        <f xml:space="preserve">
IF($A$4&lt;=12,SUMIFS('ON Data'!R:R,'ON Data'!$D:$D,$A$4,'ON Data'!$E:$E,3),SUMIFS('ON Data'!R:R,'ON Data'!$E:$E,3))</f>
        <v>146.83000000000001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8854.65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822.5</v>
      </c>
      <c r="F13" s="411">
        <f xml:space="preserve">
IF($A$4&lt;=12,SUMIFS('ON Data'!K:K,'ON Data'!$D:$D,$A$4,'ON Data'!$E:$E,4),SUMIFS('ON Data'!K:K,'ON Data'!$E:$E,4))</f>
        <v>5482.4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599.25</v>
      </c>
      <c r="I13" s="411">
        <f xml:space="preserve">
IF($A$4&lt;=12,SUMIFS('ON Data'!Q:Q,'ON Data'!$D:$D,$A$4,'ON Data'!$E:$E,4),SUMIFS('ON Data'!Q:Q,'ON Data'!$E:$E,4))</f>
        <v>1380</v>
      </c>
      <c r="J13" s="411">
        <f xml:space="preserve">
IF($A$4&lt;=12,SUMIFS('ON Data'!R:R,'ON Data'!$D:$D,$A$4,'ON Data'!$E:$E,4),SUMIFS('ON Data'!R:R,'ON Data'!$E:$E,4))</f>
        <v>263.5</v>
      </c>
      <c r="K13" s="411">
        <f xml:space="preserve">
IF($A$4&lt;=12,SUMIFS('ON Data'!AR:AR,'ON Data'!$D:$D,$A$4,'ON Data'!$E:$E,4),SUMIFS('ON Data'!AR:AR,'ON Data'!$E:$E,4))</f>
        <v>307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728</v>
      </c>
      <c r="C14" s="413">
        <f xml:space="preserve">
IF($A$4&lt;=12,SUMIFS('ON Data'!G:G,'ON Data'!$D:$D,$A$4,'ON Data'!$E:$E,5),SUMIFS('ON Data'!G:G,'ON Data'!$E:$E,5))</f>
        <v>704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24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2412509</v>
      </c>
      <c r="C18" s="410">
        <f t="shared" ref="C18:F18" si="0" xml:space="preserve">
C19-C16-C17</f>
        <v>0</v>
      </c>
      <c r="D18" s="411">
        <f t="shared" si="0"/>
        <v>3920</v>
      </c>
      <c r="E18" s="411">
        <f t="shared" si="0"/>
        <v>124580</v>
      </c>
      <c r="F18" s="411">
        <f t="shared" si="0"/>
        <v>2161281</v>
      </c>
      <c r="G18" s="411">
        <f t="shared" ref="G18:J18" si="1" xml:space="preserve">
G19-G16-G17</f>
        <v>0</v>
      </c>
      <c r="H18" s="411">
        <f t="shared" si="1"/>
        <v>25300</v>
      </c>
      <c r="I18" s="411">
        <f t="shared" si="1"/>
        <v>54146</v>
      </c>
      <c r="J18" s="411">
        <f t="shared" si="1"/>
        <v>43282</v>
      </c>
      <c r="K18" s="411">
        <f t="shared" ref="K18:L18" si="2" xml:space="preserve">
K19-K16-K17</f>
        <v>0</v>
      </c>
      <c r="L18" s="776">
        <f t="shared" si="2"/>
        <v>0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2412509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3920</v>
      </c>
      <c r="E19" s="420">
        <f xml:space="preserve">
IF($A$4&lt;=12,SUMIFS('ON Data'!J:J,'ON Data'!$D:$D,$A$4,'ON Data'!$E:$E,9),SUMIFS('ON Data'!J:J,'ON Data'!$E:$E,9))</f>
        <v>124580</v>
      </c>
      <c r="F19" s="420">
        <f xml:space="preserve">
IF($A$4&lt;=12,SUMIFS('ON Data'!K:K,'ON Data'!$D:$D,$A$4,'ON Data'!$E:$E,9),SUMIFS('ON Data'!K:K,'ON Data'!$E:$E,9))</f>
        <v>2161281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25300</v>
      </c>
      <c r="I19" s="420">
        <f xml:space="preserve">
IF($A$4&lt;=12,SUMIFS('ON Data'!Q:Q,'ON Data'!$D:$D,$A$4,'ON Data'!$E:$E,9),SUMIFS('ON Data'!Q:Q,'ON Data'!$E:$E,9))</f>
        <v>54146</v>
      </c>
      <c r="J19" s="420">
        <f xml:space="preserve">
IF($A$4&lt;=12,SUMIFS('ON Data'!R:R,'ON Data'!$D:$D,$A$4,'ON Data'!$E:$E,9),SUMIFS('ON Data'!R:R,'ON Data'!$E:$E,9))</f>
        <v>43282</v>
      </c>
      <c r="K19" s="420">
        <f xml:space="preserve">
IF($A$4&lt;=12,SUMIFS('ON Data'!AR:AR,'ON Data'!$D:$D,$A$4,'ON Data'!$E:$E,9),SUMIFS('ON Data'!AR:AR,'ON Data'!$E:$E,9))</f>
        <v>0</v>
      </c>
      <c r="L19" s="779">
        <f xml:space="preserve">
IF($A$4&lt;=12,SUMIFS('ON Data'!AW:AW,'ON Data'!$D:$D,$A$4,'ON Data'!$E:$E,9),SUMIFS('ON Data'!AW:AW,'ON Data'!$E:$E,9))</f>
        <v>0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37748049</v>
      </c>
      <c r="C20" s="422">
        <f xml:space="preserve">
IF($A$4&lt;=12,SUMIFS('ON Data'!G:G,'ON Data'!$D:$D,$A$4,'ON Data'!$E:$E,6),SUMIFS('ON Data'!G:G,'ON Data'!$E:$E,6))</f>
        <v>245700</v>
      </c>
      <c r="D20" s="423">
        <f xml:space="preserve">
IF($A$4&lt;=12,SUMIFS('ON Data'!I:I,'ON Data'!$D:$D,$A$4,'ON Data'!$E:$E,6),SUMIFS('ON Data'!I:I,'ON Data'!$E:$E,6))</f>
        <v>243063</v>
      </c>
      <c r="E20" s="423">
        <f xml:space="preserve">
IF($A$4&lt;=12,SUMIFS('ON Data'!J:J,'ON Data'!$D:$D,$A$4,'ON Data'!$E:$E,6),SUMIFS('ON Data'!J:J,'ON Data'!$E:$E,6))</f>
        <v>1483461</v>
      </c>
      <c r="F20" s="423">
        <f xml:space="preserve">
IF($A$4&lt;=12,SUMIFS('ON Data'!K:K,'ON Data'!$D:$D,$A$4,'ON Data'!$E:$E,6),SUMIFS('ON Data'!K:K,'ON Data'!$E:$E,6))</f>
        <v>19686619</v>
      </c>
      <c r="G20" s="423">
        <f xml:space="preserve">
IF($A$4&lt;=12,SUMIFS('ON Data'!O:O,'ON Data'!$D:$D,$A$4,'ON Data'!$E:$E,6),SUMIFS('ON Data'!O:O,'ON Data'!$E:$E,6))</f>
        <v>94961</v>
      </c>
      <c r="H20" s="423">
        <f xml:space="preserve">
IF($A$4&lt;=12,SUMIFS('ON Data'!P:P,'ON Data'!$D:$D,$A$4,'ON Data'!$E:$E,6),SUMIFS('ON Data'!P:P,'ON Data'!$E:$E,6))</f>
        <v>3134440</v>
      </c>
      <c r="I20" s="423">
        <f xml:space="preserve">
IF($A$4&lt;=12,SUMIFS('ON Data'!Q:Q,'ON Data'!$D:$D,$A$4,'ON Data'!$E:$E,6),SUMIFS('ON Data'!Q:Q,'ON Data'!$E:$E,6))</f>
        <v>9070746</v>
      </c>
      <c r="J20" s="423">
        <f xml:space="preserve">
IF($A$4&lt;=12,SUMIFS('ON Data'!R:R,'ON Data'!$D:$D,$A$4,'ON Data'!$E:$E,6),SUMIFS('ON Data'!R:R,'ON Data'!$E:$E,6))</f>
        <v>2377394</v>
      </c>
      <c r="K20" s="423">
        <f xml:space="preserve">
IF($A$4&lt;=12,SUMIFS('ON Data'!AR:AR,'ON Data'!$D:$D,$A$4,'ON Data'!$E:$E,6),SUMIFS('ON Data'!AR:AR,'ON Data'!$E:$E,6))</f>
        <v>1182699</v>
      </c>
      <c r="L20" s="780">
        <f xml:space="preserve">
IF($A$4&lt;=12,SUMIFS('ON Data'!AW:AW,'ON Data'!$D:$D,$A$4,'ON Data'!$E:$E,6),SUMIFS('ON Data'!AW:AW,'ON Data'!$E:$E,6))</f>
        <v>228966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37748049</v>
      </c>
      <c r="C23" s="413">
        <f t="shared" ref="C23:F23" si="5" xml:space="preserve">
IF(C21="","",C20-C21)</f>
        <v>245700</v>
      </c>
      <c r="D23" s="414">
        <f t="shared" si="5"/>
        <v>243063</v>
      </c>
      <c r="E23" s="414">
        <f t="shared" si="5"/>
        <v>1483461</v>
      </c>
      <c r="F23" s="414">
        <f t="shared" si="5"/>
        <v>19686619</v>
      </c>
      <c r="G23" s="414">
        <f t="shared" ref="G23:J23" si="6" xml:space="preserve">
IF(G21="","",G20-G21)</f>
        <v>94961</v>
      </c>
      <c r="H23" s="414">
        <f t="shared" si="6"/>
        <v>3134440</v>
      </c>
      <c r="I23" s="414">
        <f t="shared" si="6"/>
        <v>9070746</v>
      </c>
      <c r="J23" s="414">
        <f t="shared" si="6"/>
        <v>2377394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70049</v>
      </c>
      <c r="C25" s="787">
        <f xml:space="preserve">
IF($A$4&lt;=12,SUMIFS('ON Data'!J:J,'ON Data'!$D:$D,$A$4,'ON Data'!$E:$E,10),SUMIFS('ON Data'!J:J,'ON Data'!$E:$E,10))</f>
        <v>24870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45179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81393.129770992382</v>
      </c>
      <c r="C26" s="787">
        <f xml:space="preserve">
IF($A$4&lt;=12,SUMIFS('ON Data'!J:J,'ON Data'!$D:$D,$A$4,'ON Data'!$E:$E,11),SUMIFS('ON Data'!J:J,'ON Data'!$E:$E,11))</f>
        <v>43893.129770992375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37500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0.86062546307151211</v>
      </c>
      <c r="C27" s="788">
        <f xml:space="preserve">
IF(C26=0,0,C25/C26)</f>
        <v>0.56660347826086943</v>
      </c>
      <c r="D27" s="765"/>
      <c r="E27" s="766"/>
      <c r="F27" s="762"/>
      <c r="G27" s="766">
        <f xml:space="preserve">
IF(G26=0,0,G25/G26)</f>
        <v>1.2047733333333333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11344.129770992375</v>
      </c>
      <c r="C28" s="789">
        <f xml:space="preserve">
C26-C25</f>
        <v>19023.129770992375</v>
      </c>
      <c r="D28" s="767"/>
      <c r="E28" s="768"/>
      <c r="F28" s="769"/>
      <c r="G28" s="768">
        <f xml:space="preserve">
G26-G25</f>
        <v>-7679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4652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40284483.969999999</v>
      </c>
      <c r="G3" s="379">
        <f t="shared" ref="G3:AW3" si="0">SUMIF($E5:$E1048576,"&lt;10",G5:G1048576)</f>
        <v>246404</v>
      </c>
      <c r="H3" s="379">
        <f t="shared" si="0"/>
        <v>0</v>
      </c>
      <c r="I3" s="379">
        <f t="shared" si="0"/>
        <v>248261.7</v>
      </c>
      <c r="J3" s="379">
        <f t="shared" si="0"/>
        <v>1613351.3</v>
      </c>
      <c r="K3" s="379">
        <f t="shared" si="0"/>
        <v>21885243.399999999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95548</v>
      </c>
      <c r="P3" s="379">
        <f t="shared" si="0"/>
        <v>3176716</v>
      </c>
      <c r="Q3" s="379">
        <f t="shared" si="0"/>
        <v>9165903.2200000025</v>
      </c>
      <c r="R3" s="379">
        <f t="shared" si="0"/>
        <v>2431651.35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1190757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230648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7</v>
      </c>
      <c r="D5" s="378">
        <v>1</v>
      </c>
      <c r="E5" s="378">
        <v>1</v>
      </c>
      <c r="F5" s="378">
        <v>152.6</v>
      </c>
      <c r="G5" s="378">
        <v>0</v>
      </c>
      <c r="H5" s="378">
        <v>0</v>
      </c>
      <c r="I5" s="378">
        <v>0.8</v>
      </c>
      <c r="J5" s="378">
        <v>4</v>
      </c>
      <c r="K5" s="378">
        <v>42.9</v>
      </c>
      <c r="L5" s="378">
        <v>0</v>
      </c>
      <c r="M5" s="378">
        <v>0</v>
      </c>
      <c r="N5" s="378">
        <v>0</v>
      </c>
      <c r="O5" s="378">
        <v>0.5</v>
      </c>
      <c r="P5" s="378">
        <v>26.2</v>
      </c>
      <c r="Q5" s="378">
        <v>51.95</v>
      </c>
      <c r="R5" s="378">
        <v>13.25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7</v>
      </c>
      <c r="D6" s="378">
        <v>1</v>
      </c>
      <c r="E6" s="378">
        <v>2</v>
      </c>
      <c r="F6" s="378">
        <v>21667.75</v>
      </c>
      <c r="G6" s="378">
        <v>0</v>
      </c>
      <c r="H6" s="378">
        <v>0</v>
      </c>
      <c r="I6" s="378">
        <v>126.4</v>
      </c>
      <c r="J6" s="378">
        <v>608</v>
      </c>
      <c r="K6" s="378">
        <v>6391.2</v>
      </c>
      <c r="L6" s="378">
        <v>0</v>
      </c>
      <c r="M6" s="378">
        <v>0</v>
      </c>
      <c r="N6" s="378">
        <v>0</v>
      </c>
      <c r="O6" s="378">
        <v>54.75</v>
      </c>
      <c r="P6" s="378">
        <v>3234.75</v>
      </c>
      <c r="Q6" s="378">
        <v>7531.25</v>
      </c>
      <c r="R6" s="378">
        <v>1933.9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1467.5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7</v>
      </c>
      <c r="D7" s="378">
        <v>1</v>
      </c>
      <c r="E7" s="378">
        <v>3</v>
      </c>
      <c r="F7" s="378">
        <v>472.1</v>
      </c>
      <c r="G7" s="378">
        <v>0</v>
      </c>
      <c r="H7" s="378">
        <v>0</v>
      </c>
      <c r="I7" s="378">
        <v>64</v>
      </c>
      <c r="J7" s="378">
        <v>0</v>
      </c>
      <c r="K7" s="378">
        <v>74.099999999999994</v>
      </c>
      <c r="L7" s="378">
        <v>0</v>
      </c>
      <c r="M7" s="378">
        <v>0</v>
      </c>
      <c r="N7" s="378">
        <v>0</v>
      </c>
      <c r="O7" s="378">
        <v>29.25</v>
      </c>
      <c r="P7" s="378">
        <v>29.25</v>
      </c>
      <c r="Q7" s="378">
        <v>256.5</v>
      </c>
      <c r="R7" s="378">
        <v>19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7</v>
      </c>
      <c r="D8" s="378">
        <v>1</v>
      </c>
      <c r="E8" s="378">
        <v>4</v>
      </c>
      <c r="F8" s="378">
        <v>1714.8</v>
      </c>
      <c r="G8" s="378">
        <v>0</v>
      </c>
      <c r="H8" s="378">
        <v>0</v>
      </c>
      <c r="I8" s="378">
        <v>0</v>
      </c>
      <c r="J8" s="378">
        <v>134</v>
      </c>
      <c r="K8" s="378">
        <v>1162.8</v>
      </c>
      <c r="L8" s="378">
        <v>0</v>
      </c>
      <c r="M8" s="378">
        <v>0</v>
      </c>
      <c r="N8" s="378">
        <v>0</v>
      </c>
      <c r="O8" s="378">
        <v>0</v>
      </c>
      <c r="P8" s="378">
        <v>79</v>
      </c>
      <c r="Q8" s="378">
        <v>200.5</v>
      </c>
      <c r="R8" s="378">
        <v>46.5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92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7</v>
      </c>
      <c r="D9" s="378">
        <v>1</v>
      </c>
      <c r="E9" s="378">
        <v>5</v>
      </c>
      <c r="F9" s="378">
        <v>75</v>
      </c>
      <c r="G9" s="378">
        <v>75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7</v>
      </c>
      <c r="D10" s="378">
        <v>1</v>
      </c>
      <c r="E10" s="378">
        <v>6</v>
      </c>
      <c r="F10" s="378">
        <v>7841479</v>
      </c>
      <c r="G10" s="378">
        <v>27800</v>
      </c>
      <c r="H10" s="378">
        <v>0</v>
      </c>
      <c r="I10" s="378">
        <v>31866</v>
      </c>
      <c r="J10" s="378">
        <v>262984</v>
      </c>
      <c r="K10" s="378">
        <v>4332369</v>
      </c>
      <c r="L10" s="378">
        <v>0</v>
      </c>
      <c r="M10" s="378">
        <v>0</v>
      </c>
      <c r="N10" s="378">
        <v>0</v>
      </c>
      <c r="O10" s="378">
        <v>20525</v>
      </c>
      <c r="P10" s="378">
        <v>679798</v>
      </c>
      <c r="Q10" s="378">
        <v>1769542</v>
      </c>
      <c r="R10" s="378">
        <v>421438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249363</v>
      </c>
      <c r="AS10" s="378">
        <v>0</v>
      </c>
      <c r="AT10" s="378">
        <v>0</v>
      </c>
      <c r="AU10" s="378">
        <v>0</v>
      </c>
      <c r="AV10" s="378">
        <v>0</v>
      </c>
      <c r="AW10" s="378">
        <v>45794</v>
      </c>
    </row>
    <row r="11" spans="1:49" x14ac:dyDescent="0.3">
      <c r="A11" s="378" t="s">
        <v>222</v>
      </c>
      <c r="B11" s="403">
        <v>8</v>
      </c>
      <c r="C11" s="378">
        <v>7</v>
      </c>
      <c r="D11" s="378">
        <v>1</v>
      </c>
      <c r="E11" s="378">
        <v>9</v>
      </c>
      <c r="F11" s="378">
        <v>827112</v>
      </c>
      <c r="G11" s="378">
        <v>0</v>
      </c>
      <c r="H11" s="378">
        <v>0</v>
      </c>
      <c r="I11" s="378">
        <v>0</v>
      </c>
      <c r="J11" s="378">
        <v>43203</v>
      </c>
      <c r="K11" s="378">
        <v>748400</v>
      </c>
      <c r="L11" s="378">
        <v>0</v>
      </c>
      <c r="M11" s="378">
        <v>0</v>
      </c>
      <c r="N11" s="378">
        <v>0</v>
      </c>
      <c r="O11" s="378">
        <v>0</v>
      </c>
      <c r="P11" s="378">
        <v>13300</v>
      </c>
      <c r="Q11" s="378">
        <v>16409</v>
      </c>
      <c r="R11" s="378">
        <v>5800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7</v>
      </c>
      <c r="D12" s="378">
        <v>1</v>
      </c>
      <c r="E12" s="378">
        <v>10</v>
      </c>
      <c r="F12" s="378">
        <v>8308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8308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7</v>
      </c>
      <c r="D13" s="378">
        <v>1</v>
      </c>
      <c r="E13" s="378">
        <v>11</v>
      </c>
      <c r="F13" s="378">
        <v>16278.625954198475</v>
      </c>
      <c r="G13" s="378">
        <v>0</v>
      </c>
      <c r="H13" s="378">
        <v>0</v>
      </c>
      <c r="I13" s="378">
        <v>0</v>
      </c>
      <c r="J13" s="378">
        <v>8778.6259541984746</v>
      </c>
      <c r="K13" s="378">
        <v>0</v>
      </c>
      <c r="L13" s="378">
        <v>0</v>
      </c>
      <c r="M13" s="378">
        <v>0</v>
      </c>
      <c r="N13" s="378">
        <v>0</v>
      </c>
      <c r="O13" s="378">
        <v>7500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7</v>
      </c>
      <c r="D14" s="378">
        <v>2</v>
      </c>
      <c r="E14" s="378">
        <v>1</v>
      </c>
      <c r="F14" s="378">
        <v>153.85</v>
      </c>
      <c r="G14" s="378">
        <v>0</v>
      </c>
      <c r="H14" s="378">
        <v>0</v>
      </c>
      <c r="I14" s="378">
        <v>0.8</v>
      </c>
      <c r="J14" s="378">
        <v>4</v>
      </c>
      <c r="K14" s="378">
        <v>43.9</v>
      </c>
      <c r="L14" s="378">
        <v>0</v>
      </c>
      <c r="M14" s="378">
        <v>0</v>
      </c>
      <c r="N14" s="378">
        <v>0</v>
      </c>
      <c r="O14" s="378">
        <v>0.5</v>
      </c>
      <c r="P14" s="378">
        <v>26.7</v>
      </c>
      <c r="Q14" s="378">
        <v>48.95</v>
      </c>
      <c r="R14" s="378">
        <v>16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7</v>
      </c>
      <c r="D15" s="378">
        <v>2</v>
      </c>
      <c r="E15" s="378">
        <v>2</v>
      </c>
      <c r="F15" s="378">
        <v>20399.95</v>
      </c>
      <c r="G15" s="378">
        <v>0</v>
      </c>
      <c r="H15" s="378">
        <v>0</v>
      </c>
      <c r="I15" s="378">
        <v>112</v>
      </c>
      <c r="J15" s="378">
        <v>656</v>
      </c>
      <c r="K15" s="378">
        <v>5833.2</v>
      </c>
      <c r="L15" s="378">
        <v>0</v>
      </c>
      <c r="M15" s="378">
        <v>0</v>
      </c>
      <c r="N15" s="378">
        <v>0</v>
      </c>
      <c r="O15" s="378">
        <v>42.75</v>
      </c>
      <c r="P15" s="378">
        <v>3107.75</v>
      </c>
      <c r="Q15" s="378">
        <v>6523.6</v>
      </c>
      <c r="R15" s="378">
        <v>2346.15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1466.5</v>
      </c>
      <c r="AS15" s="378">
        <v>0</v>
      </c>
      <c r="AT15" s="378">
        <v>0</v>
      </c>
      <c r="AU15" s="378">
        <v>0</v>
      </c>
      <c r="AV15" s="378">
        <v>0</v>
      </c>
      <c r="AW15" s="378">
        <v>312</v>
      </c>
    </row>
    <row r="16" spans="1:49" x14ac:dyDescent="0.3">
      <c r="A16" s="378" t="s">
        <v>214</v>
      </c>
      <c r="B16" s="403">
        <v>2016</v>
      </c>
      <c r="C16" s="378">
        <v>7</v>
      </c>
      <c r="D16" s="378">
        <v>2</v>
      </c>
      <c r="E16" s="378">
        <v>3</v>
      </c>
      <c r="F16" s="378">
        <v>302.14999999999998</v>
      </c>
      <c r="G16" s="378">
        <v>0</v>
      </c>
      <c r="H16" s="378">
        <v>0</v>
      </c>
      <c r="I16" s="378">
        <v>0</v>
      </c>
      <c r="J16" s="378">
        <v>0</v>
      </c>
      <c r="K16" s="378">
        <v>56.8</v>
      </c>
      <c r="L16" s="378">
        <v>0</v>
      </c>
      <c r="M16" s="378">
        <v>0</v>
      </c>
      <c r="N16" s="378">
        <v>0</v>
      </c>
      <c r="O16" s="378">
        <v>17.25</v>
      </c>
      <c r="P16" s="378">
        <v>26.25</v>
      </c>
      <c r="Q16" s="378">
        <v>182.35</v>
      </c>
      <c r="R16" s="378">
        <v>19.5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7</v>
      </c>
      <c r="D17" s="378">
        <v>2</v>
      </c>
      <c r="E17" s="378">
        <v>4</v>
      </c>
      <c r="F17" s="378">
        <v>1670.05</v>
      </c>
      <c r="G17" s="378">
        <v>0</v>
      </c>
      <c r="H17" s="378">
        <v>0</v>
      </c>
      <c r="I17" s="378">
        <v>0</v>
      </c>
      <c r="J17" s="378">
        <v>145</v>
      </c>
      <c r="K17" s="378">
        <v>1084.8</v>
      </c>
      <c r="L17" s="378">
        <v>0</v>
      </c>
      <c r="M17" s="378">
        <v>0</v>
      </c>
      <c r="N17" s="378">
        <v>0</v>
      </c>
      <c r="O17" s="378">
        <v>0</v>
      </c>
      <c r="P17" s="378">
        <v>101</v>
      </c>
      <c r="Q17" s="378">
        <v>223.75</v>
      </c>
      <c r="R17" s="378">
        <v>61.5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54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7</v>
      </c>
      <c r="D18" s="378">
        <v>2</v>
      </c>
      <c r="E18" s="378">
        <v>5</v>
      </c>
      <c r="F18" s="378">
        <v>62</v>
      </c>
      <c r="G18" s="378">
        <v>62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7</v>
      </c>
      <c r="D19" s="378">
        <v>2</v>
      </c>
      <c r="E19" s="378">
        <v>6</v>
      </c>
      <c r="F19" s="378">
        <v>7284702</v>
      </c>
      <c r="G19" s="378">
        <v>22050</v>
      </c>
      <c r="H19" s="378">
        <v>0</v>
      </c>
      <c r="I19" s="378">
        <v>20361</v>
      </c>
      <c r="J19" s="378">
        <v>237188</v>
      </c>
      <c r="K19" s="378">
        <v>3876818</v>
      </c>
      <c r="L19" s="378">
        <v>0</v>
      </c>
      <c r="M19" s="378">
        <v>0</v>
      </c>
      <c r="N19" s="378">
        <v>0</v>
      </c>
      <c r="O19" s="378">
        <v>16165</v>
      </c>
      <c r="P19" s="378">
        <v>669284</v>
      </c>
      <c r="Q19" s="378">
        <v>1655018</v>
      </c>
      <c r="R19" s="378">
        <v>521147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220819</v>
      </c>
      <c r="AS19" s="378">
        <v>0</v>
      </c>
      <c r="AT19" s="378">
        <v>0</v>
      </c>
      <c r="AU19" s="378">
        <v>0</v>
      </c>
      <c r="AV19" s="378">
        <v>0</v>
      </c>
      <c r="AW19" s="378">
        <v>45852</v>
      </c>
    </row>
    <row r="20" spans="3:49" x14ac:dyDescent="0.3">
      <c r="C20" s="378">
        <v>7</v>
      </c>
      <c r="D20" s="378">
        <v>2</v>
      </c>
      <c r="E20" s="378">
        <v>9</v>
      </c>
      <c r="F20" s="378">
        <v>343143</v>
      </c>
      <c r="G20" s="378">
        <v>0</v>
      </c>
      <c r="H20" s="378">
        <v>0</v>
      </c>
      <c r="I20" s="378">
        <v>0</v>
      </c>
      <c r="J20" s="378">
        <v>19295</v>
      </c>
      <c r="K20" s="378">
        <v>292986</v>
      </c>
      <c r="L20" s="378">
        <v>0</v>
      </c>
      <c r="M20" s="378">
        <v>0</v>
      </c>
      <c r="N20" s="378">
        <v>0</v>
      </c>
      <c r="O20" s="378">
        <v>0</v>
      </c>
      <c r="P20" s="378">
        <v>8000</v>
      </c>
      <c r="Q20" s="378">
        <v>13237</v>
      </c>
      <c r="R20" s="378">
        <v>9625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7</v>
      </c>
      <c r="D21" s="378">
        <v>2</v>
      </c>
      <c r="E21" s="378">
        <v>11</v>
      </c>
      <c r="F21" s="378">
        <v>16278.625954198475</v>
      </c>
      <c r="G21" s="378">
        <v>0</v>
      </c>
      <c r="H21" s="378">
        <v>0</v>
      </c>
      <c r="I21" s="378">
        <v>0</v>
      </c>
      <c r="J21" s="378">
        <v>8778.6259541984746</v>
      </c>
      <c r="K21" s="378">
        <v>0</v>
      </c>
      <c r="L21" s="378">
        <v>0</v>
      </c>
      <c r="M21" s="378">
        <v>0</v>
      </c>
      <c r="N21" s="378">
        <v>0</v>
      </c>
      <c r="O21" s="378">
        <v>7500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7</v>
      </c>
      <c r="D22" s="378">
        <v>3</v>
      </c>
      <c r="E22" s="378">
        <v>1</v>
      </c>
      <c r="F22" s="378">
        <v>152.25</v>
      </c>
      <c r="G22" s="378">
        <v>0</v>
      </c>
      <c r="H22" s="378">
        <v>0</v>
      </c>
      <c r="I22" s="378">
        <v>0.8</v>
      </c>
      <c r="J22" s="378">
        <v>5</v>
      </c>
      <c r="K22" s="378">
        <v>43.3</v>
      </c>
      <c r="L22" s="378">
        <v>0</v>
      </c>
      <c r="M22" s="378">
        <v>0</v>
      </c>
      <c r="N22" s="378">
        <v>0</v>
      </c>
      <c r="O22" s="378">
        <v>2.5</v>
      </c>
      <c r="P22" s="378">
        <v>23.7</v>
      </c>
      <c r="Q22" s="378">
        <v>47.95</v>
      </c>
      <c r="R22" s="378">
        <v>16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11</v>
      </c>
      <c r="AS22" s="378">
        <v>0</v>
      </c>
      <c r="AT22" s="378">
        <v>0</v>
      </c>
      <c r="AU22" s="378">
        <v>0</v>
      </c>
      <c r="AV22" s="378">
        <v>0</v>
      </c>
      <c r="AW22" s="378">
        <v>2</v>
      </c>
    </row>
    <row r="23" spans="3:49" x14ac:dyDescent="0.3">
      <c r="C23" s="378">
        <v>7</v>
      </c>
      <c r="D23" s="378">
        <v>3</v>
      </c>
      <c r="E23" s="378">
        <v>2</v>
      </c>
      <c r="F23" s="378">
        <v>24456.7</v>
      </c>
      <c r="G23" s="378">
        <v>0</v>
      </c>
      <c r="H23" s="378">
        <v>0</v>
      </c>
      <c r="I23" s="378">
        <v>136</v>
      </c>
      <c r="J23" s="378">
        <v>916</v>
      </c>
      <c r="K23" s="378">
        <v>7105.6</v>
      </c>
      <c r="L23" s="378">
        <v>0</v>
      </c>
      <c r="M23" s="378">
        <v>0</v>
      </c>
      <c r="N23" s="378">
        <v>0</v>
      </c>
      <c r="O23" s="378">
        <v>429.75</v>
      </c>
      <c r="P23" s="378">
        <v>3620.75</v>
      </c>
      <c r="Q23" s="378">
        <v>7854.95</v>
      </c>
      <c r="R23" s="378">
        <v>2507.15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1526.5</v>
      </c>
      <c r="AS23" s="378">
        <v>0</v>
      </c>
      <c r="AT23" s="378">
        <v>0</v>
      </c>
      <c r="AU23" s="378">
        <v>0</v>
      </c>
      <c r="AV23" s="378">
        <v>0</v>
      </c>
      <c r="AW23" s="378">
        <v>360</v>
      </c>
    </row>
    <row r="24" spans="3:49" x14ac:dyDescent="0.3">
      <c r="C24" s="378">
        <v>7</v>
      </c>
      <c r="D24" s="378">
        <v>3</v>
      </c>
      <c r="E24" s="378">
        <v>3</v>
      </c>
      <c r="F24" s="378">
        <v>200.05</v>
      </c>
      <c r="G24" s="378">
        <v>0</v>
      </c>
      <c r="H24" s="378">
        <v>0</v>
      </c>
      <c r="I24" s="378">
        <v>0</v>
      </c>
      <c r="J24" s="378">
        <v>0</v>
      </c>
      <c r="K24" s="378">
        <v>45</v>
      </c>
      <c r="L24" s="378">
        <v>0</v>
      </c>
      <c r="M24" s="378">
        <v>0</v>
      </c>
      <c r="N24" s="378">
        <v>0</v>
      </c>
      <c r="O24" s="378">
        <v>9.75</v>
      </c>
      <c r="P24" s="378">
        <v>0</v>
      </c>
      <c r="Q24" s="378">
        <v>132.30000000000001</v>
      </c>
      <c r="R24" s="378">
        <v>13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7</v>
      </c>
      <c r="D25" s="378">
        <v>3</v>
      </c>
      <c r="E25" s="378">
        <v>4</v>
      </c>
      <c r="F25" s="378">
        <v>1606.85</v>
      </c>
      <c r="G25" s="378">
        <v>0</v>
      </c>
      <c r="H25" s="378">
        <v>0</v>
      </c>
      <c r="I25" s="378">
        <v>0</v>
      </c>
      <c r="J25" s="378">
        <v>159</v>
      </c>
      <c r="K25" s="378">
        <v>1095.0999999999999</v>
      </c>
      <c r="L25" s="378">
        <v>0</v>
      </c>
      <c r="M25" s="378">
        <v>0</v>
      </c>
      <c r="N25" s="378">
        <v>0</v>
      </c>
      <c r="O25" s="378">
        <v>0</v>
      </c>
      <c r="P25" s="378">
        <v>97</v>
      </c>
      <c r="Q25" s="378">
        <v>189.75</v>
      </c>
      <c r="R25" s="378">
        <v>43.5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22.5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7</v>
      </c>
      <c r="D26" s="378">
        <v>3</v>
      </c>
      <c r="E26" s="378">
        <v>5</v>
      </c>
      <c r="F26" s="378">
        <v>95</v>
      </c>
      <c r="G26" s="378">
        <v>71</v>
      </c>
      <c r="H26" s="378">
        <v>0</v>
      </c>
      <c r="I26" s="378">
        <v>0</v>
      </c>
      <c r="J26" s="378">
        <v>0</v>
      </c>
      <c r="K26" s="378">
        <v>24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7</v>
      </c>
      <c r="D27" s="378">
        <v>3</v>
      </c>
      <c r="E27" s="378">
        <v>6</v>
      </c>
      <c r="F27" s="378">
        <v>7664867</v>
      </c>
      <c r="G27" s="378">
        <v>26050</v>
      </c>
      <c r="H27" s="378">
        <v>0</v>
      </c>
      <c r="I27" s="378">
        <v>22315</v>
      </c>
      <c r="J27" s="378">
        <v>256366</v>
      </c>
      <c r="K27" s="378">
        <v>4148276</v>
      </c>
      <c r="L27" s="378">
        <v>0</v>
      </c>
      <c r="M27" s="378">
        <v>0</v>
      </c>
      <c r="N27" s="378">
        <v>0</v>
      </c>
      <c r="O27" s="378">
        <v>58271</v>
      </c>
      <c r="P27" s="378">
        <v>665553</v>
      </c>
      <c r="Q27" s="378">
        <v>1711506</v>
      </c>
      <c r="R27" s="378">
        <v>509536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221156</v>
      </c>
      <c r="AS27" s="378">
        <v>0</v>
      </c>
      <c r="AT27" s="378">
        <v>0</v>
      </c>
      <c r="AU27" s="378">
        <v>0</v>
      </c>
      <c r="AV27" s="378">
        <v>0</v>
      </c>
      <c r="AW27" s="378">
        <v>45838</v>
      </c>
    </row>
    <row r="28" spans="3:49" x14ac:dyDescent="0.3">
      <c r="C28" s="378">
        <v>7</v>
      </c>
      <c r="D28" s="378">
        <v>3</v>
      </c>
      <c r="E28" s="378">
        <v>9</v>
      </c>
      <c r="F28" s="378">
        <v>567737</v>
      </c>
      <c r="G28" s="378">
        <v>0</v>
      </c>
      <c r="H28" s="378">
        <v>0</v>
      </c>
      <c r="I28" s="378">
        <v>2000</v>
      </c>
      <c r="J28" s="378">
        <v>12674</v>
      </c>
      <c r="K28" s="378">
        <v>539089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5000</v>
      </c>
      <c r="R28" s="378">
        <v>8974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7</v>
      </c>
      <c r="D29" s="378">
        <v>3</v>
      </c>
      <c r="E29" s="378">
        <v>10</v>
      </c>
      <c r="F29" s="378">
        <v>19853</v>
      </c>
      <c r="G29" s="378">
        <v>0</v>
      </c>
      <c r="H29" s="378">
        <v>0</v>
      </c>
      <c r="I29" s="378">
        <v>0</v>
      </c>
      <c r="J29" s="378">
        <v>220</v>
      </c>
      <c r="K29" s="378">
        <v>0</v>
      </c>
      <c r="L29" s="378">
        <v>0</v>
      </c>
      <c r="M29" s="378">
        <v>0</v>
      </c>
      <c r="N29" s="378">
        <v>0</v>
      </c>
      <c r="O29" s="378">
        <v>19633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7</v>
      </c>
      <c r="D30" s="378">
        <v>3</v>
      </c>
      <c r="E30" s="378">
        <v>11</v>
      </c>
      <c r="F30" s="378">
        <v>16278.625954198475</v>
      </c>
      <c r="G30" s="378">
        <v>0</v>
      </c>
      <c r="H30" s="378">
        <v>0</v>
      </c>
      <c r="I30" s="378">
        <v>0</v>
      </c>
      <c r="J30" s="378">
        <v>8778.6259541984746</v>
      </c>
      <c r="K30" s="378">
        <v>0</v>
      </c>
      <c r="L30" s="378">
        <v>0</v>
      </c>
      <c r="M30" s="378">
        <v>0</v>
      </c>
      <c r="N30" s="378">
        <v>0</v>
      </c>
      <c r="O30" s="378">
        <v>7500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7</v>
      </c>
      <c r="D31" s="378">
        <v>4</v>
      </c>
      <c r="E31" s="378">
        <v>1</v>
      </c>
      <c r="F31" s="378">
        <v>151.25</v>
      </c>
      <c r="G31" s="378">
        <v>0</v>
      </c>
      <c r="H31" s="378">
        <v>0</v>
      </c>
      <c r="I31" s="378">
        <v>1.8</v>
      </c>
      <c r="J31" s="378">
        <v>7.8</v>
      </c>
      <c r="K31" s="378">
        <v>39.5</v>
      </c>
      <c r="L31" s="378">
        <v>0</v>
      </c>
      <c r="M31" s="378">
        <v>0</v>
      </c>
      <c r="N31" s="378">
        <v>0</v>
      </c>
      <c r="O31" s="378">
        <v>0</v>
      </c>
      <c r="P31" s="378">
        <v>21.7</v>
      </c>
      <c r="Q31" s="378">
        <v>54.7</v>
      </c>
      <c r="R31" s="378">
        <v>12.75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11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7</v>
      </c>
      <c r="D32" s="378">
        <v>4</v>
      </c>
      <c r="E32" s="378">
        <v>2</v>
      </c>
      <c r="F32" s="378">
        <v>22539.4</v>
      </c>
      <c r="G32" s="378">
        <v>0</v>
      </c>
      <c r="H32" s="378">
        <v>0</v>
      </c>
      <c r="I32" s="378">
        <v>256</v>
      </c>
      <c r="J32" s="378">
        <v>1240</v>
      </c>
      <c r="K32" s="378">
        <v>6118.4</v>
      </c>
      <c r="L32" s="378">
        <v>0</v>
      </c>
      <c r="M32" s="378">
        <v>0</v>
      </c>
      <c r="N32" s="378">
        <v>0</v>
      </c>
      <c r="O32" s="378">
        <v>0</v>
      </c>
      <c r="P32" s="378">
        <v>3025.25</v>
      </c>
      <c r="Q32" s="378">
        <v>8109.95</v>
      </c>
      <c r="R32" s="378">
        <v>1867.8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1586</v>
      </c>
      <c r="AS32" s="378">
        <v>0</v>
      </c>
      <c r="AT32" s="378">
        <v>0</v>
      </c>
      <c r="AU32" s="378">
        <v>0</v>
      </c>
      <c r="AV32" s="378">
        <v>0</v>
      </c>
      <c r="AW32" s="378">
        <v>336</v>
      </c>
    </row>
    <row r="33" spans="3:49" x14ac:dyDescent="0.3">
      <c r="C33" s="378">
        <v>7</v>
      </c>
      <c r="D33" s="378">
        <v>4</v>
      </c>
      <c r="E33" s="378">
        <v>3</v>
      </c>
      <c r="F33" s="378">
        <v>341.85</v>
      </c>
      <c r="G33" s="378">
        <v>0</v>
      </c>
      <c r="H33" s="378">
        <v>0</v>
      </c>
      <c r="I33" s="378">
        <v>0</v>
      </c>
      <c r="J33" s="378">
        <v>0</v>
      </c>
      <c r="K33" s="378">
        <v>32</v>
      </c>
      <c r="L33" s="378">
        <v>0</v>
      </c>
      <c r="M33" s="378">
        <v>0</v>
      </c>
      <c r="N33" s="378">
        <v>0</v>
      </c>
      <c r="O33" s="378">
        <v>0</v>
      </c>
      <c r="P33" s="378">
        <v>24.75</v>
      </c>
      <c r="Q33" s="378">
        <v>221.4</v>
      </c>
      <c r="R33" s="378">
        <v>63.7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7</v>
      </c>
      <c r="D34" s="378">
        <v>4</v>
      </c>
      <c r="E34" s="378">
        <v>4</v>
      </c>
      <c r="F34" s="378">
        <v>2089.75</v>
      </c>
      <c r="G34" s="378">
        <v>0</v>
      </c>
      <c r="H34" s="378">
        <v>0</v>
      </c>
      <c r="I34" s="378">
        <v>0</v>
      </c>
      <c r="J34" s="378">
        <v>158.5</v>
      </c>
      <c r="K34" s="378">
        <v>1076.5</v>
      </c>
      <c r="L34" s="378">
        <v>0</v>
      </c>
      <c r="M34" s="378">
        <v>0</v>
      </c>
      <c r="N34" s="378">
        <v>0</v>
      </c>
      <c r="O34" s="378">
        <v>0</v>
      </c>
      <c r="P34" s="378">
        <v>210.25</v>
      </c>
      <c r="Q34" s="378">
        <v>529.5</v>
      </c>
      <c r="R34" s="378">
        <v>46.5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68.5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7</v>
      </c>
      <c r="D35" s="378">
        <v>4</v>
      </c>
      <c r="E35" s="378">
        <v>5</v>
      </c>
      <c r="F35" s="378">
        <v>259</v>
      </c>
      <c r="G35" s="378">
        <v>259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7</v>
      </c>
      <c r="D36" s="378">
        <v>4</v>
      </c>
      <c r="E36" s="378">
        <v>6</v>
      </c>
      <c r="F36" s="378">
        <v>7524387</v>
      </c>
      <c r="G36" s="378">
        <v>96050</v>
      </c>
      <c r="H36" s="378">
        <v>0</v>
      </c>
      <c r="I36" s="378">
        <v>53020</v>
      </c>
      <c r="J36" s="378">
        <v>386801</v>
      </c>
      <c r="K36" s="378">
        <v>3702817</v>
      </c>
      <c r="L36" s="378">
        <v>0</v>
      </c>
      <c r="M36" s="378">
        <v>0</v>
      </c>
      <c r="N36" s="378">
        <v>0</v>
      </c>
      <c r="O36" s="378">
        <v>0</v>
      </c>
      <c r="P36" s="378">
        <v>564603</v>
      </c>
      <c r="Q36" s="378">
        <v>1988771</v>
      </c>
      <c r="R36" s="378">
        <v>438584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248041</v>
      </c>
      <c r="AS36" s="378">
        <v>0</v>
      </c>
      <c r="AT36" s="378">
        <v>0</v>
      </c>
      <c r="AU36" s="378">
        <v>0</v>
      </c>
      <c r="AV36" s="378">
        <v>0</v>
      </c>
      <c r="AW36" s="378">
        <v>45700</v>
      </c>
    </row>
    <row r="37" spans="3:49" x14ac:dyDescent="0.3">
      <c r="C37" s="378">
        <v>7</v>
      </c>
      <c r="D37" s="378">
        <v>4</v>
      </c>
      <c r="E37" s="378">
        <v>9</v>
      </c>
      <c r="F37" s="378">
        <v>457375</v>
      </c>
      <c r="G37" s="378">
        <v>0</v>
      </c>
      <c r="H37" s="378">
        <v>0</v>
      </c>
      <c r="I37" s="378">
        <v>1920</v>
      </c>
      <c r="J37" s="378">
        <v>45535</v>
      </c>
      <c r="K37" s="378">
        <v>388541</v>
      </c>
      <c r="L37" s="378">
        <v>0</v>
      </c>
      <c r="M37" s="378">
        <v>0</v>
      </c>
      <c r="N37" s="378">
        <v>0</v>
      </c>
      <c r="O37" s="378">
        <v>0</v>
      </c>
      <c r="P37" s="378">
        <v>2000</v>
      </c>
      <c r="Q37" s="378">
        <v>10500</v>
      </c>
      <c r="R37" s="378">
        <v>8879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7</v>
      </c>
      <c r="D38" s="378">
        <v>4</v>
      </c>
      <c r="E38" s="378">
        <v>10</v>
      </c>
      <c r="F38" s="378">
        <v>17302</v>
      </c>
      <c r="G38" s="378">
        <v>0</v>
      </c>
      <c r="H38" s="378">
        <v>0</v>
      </c>
      <c r="I38" s="378">
        <v>0</v>
      </c>
      <c r="J38" s="378">
        <v>9250</v>
      </c>
      <c r="K38" s="378">
        <v>0</v>
      </c>
      <c r="L38" s="378">
        <v>0</v>
      </c>
      <c r="M38" s="378">
        <v>0</v>
      </c>
      <c r="N38" s="378">
        <v>0</v>
      </c>
      <c r="O38" s="378">
        <v>8052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7</v>
      </c>
      <c r="D39" s="378">
        <v>4</v>
      </c>
      <c r="E39" s="378">
        <v>11</v>
      </c>
      <c r="F39" s="378">
        <v>16278.625954198475</v>
      </c>
      <c r="G39" s="378">
        <v>0</v>
      </c>
      <c r="H39" s="378">
        <v>0</v>
      </c>
      <c r="I39" s="378">
        <v>0</v>
      </c>
      <c r="J39" s="378">
        <v>8778.6259541984746</v>
      </c>
      <c r="K39" s="378">
        <v>0</v>
      </c>
      <c r="L39" s="378">
        <v>0</v>
      </c>
      <c r="M39" s="378">
        <v>0</v>
      </c>
      <c r="N39" s="378">
        <v>0</v>
      </c>
      <c r="O39" s="378">
        <v>7500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7</v>
      </c>
      <c r="D40" s="378">
        <v>5</v>
      </c>
      <c r="E40" s="378">
        <v>1</v>
      </c>
      <c r="F40" s="378">
        <v>151.44999999999999</v>
      </c>
      <c r="G40" s="378">
        <v>0</v>
      </c>
      <c r="H40" s="378">
        <v>0</v>
      </c>
      <c r="I40" s="378">
        <v>3.6</v>
      </c>
      <c r="J40" s="378">
        <v>7</v>
      </c>
      <c r="K40" s="378">
        <v>38.700000000000003</v>
      </c>
      <c r="L40" s="378">
        <v>0</v>
      </c>
      <c r="M40" s="378">
        <v>0</v>
      </c>
      <c r="N40" s="378">
        <v>0</v>
      </c>
      <c r="O40" s="378">
        <v>0</v>
      </c>
      <c r="P40" s="378">
        <v>21.7</v>
      </c>
      <c r="Q40" s="378">
        <v>55.2</v>
      </c>
      <c r="R40" s="378">
        <v>12.25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11</v>
      </c>
      <c r="AS40" s="378">
        <v>0</v>
      </c>
      <c r="AT40" s="378">
        <v>0</v>
      </c>
      <c r="AU40" s="378">
        <v>0</v>
      </c>
      <c r="AV40" s="378">
        <v>0</v>
      </c>
      <c r="AW40" s="378">
        <v>2</v>
      </c>
    </row>
    <row r="41" spans="3:49" x14ac:dyDescent="0.3">
      <c r="C41" s="378">
        <v>7</v>
      </c>
      <c r="D41" s="378">
        <v>5</v>
      </c>
      <c r="E41" s="378">
        <v>2</v>
      </c>
      <c r="F41" s="378">
        <v>22840.23</v>
      </c>
      <c r="G41" s="378">
        <v>0</v>
      </c>
      <c r="H41" s="378">
        <v>0</v>
      </c>
      <c r="I41" s="378">
        <v>576</v>
      </c>
      <c r="J41" s="378">
        <v>1040</v>
      </c>
      <c r="K41" s="378">
        <v>5846.4</v>
      </c>
      <c r="L41" s="378">
        <v>0</v>
      </c>
      <c r="M41" s="378">
        <v>0</v>
      </c>
      <c r="N41" s="378">
        <v>0</v>
      </c>
      <c r="O41" s="378">
        <v>0</v>
      </c>
      <c r="P41" s="378">
        <v>3162</v>
      </c>
      <c r="Q41" s="378">
        <v>8382.56</v>
      </c>
      <c r="R41" s="378">
        <v>1839.77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1649.5</v>
      </c>
      <c r="AS41" s="378">
        <v>0</v>
      </c>
      <c r="AT41" s="378">
        <v>0</v>
      </c>
      <c r="AU41" s="378">
        <v>0</v>
      </c>
      <c r="AV41" s="378">
        <v>0</v>
      </c>
      <c r="AW41" s="378">
        <v>344</v>
      </c>
    </row>
    <row r="42" spans="3:49" x14ac:dyDescent="0.3">
      <c r="C42" s="378">
        <v>7</v>
      </c>
      <c r="D42" s="378">
        <v>5</v>
      </c>
      <c r="E42" s="378">
        <v>3</v>
      </c>
      <c r="F42" s="378">
        <v>361.74</v>
      </c>
      <c r="G42" s="378">
        <v>0</v>
      </c>
      <c r="H42" s="378">
        <v>0</v>
      </c>
      <c r="I42" s="378">
        <v>0.5</v>
      </c>
      <c r="J42" s="378">
        <v>0</v>
      </c>
      <c r="K42" s="378">
        <v>126</v>
      </c>
      <c r="L42" s="378">
        <v>0</v>
      </c>
      <c r="M42" s="378">
        <v>0</v>
      </c>
      <c r="N42" s="378">
        <v>0</v>
      </c>
      <c r="O42" s="378">
        <v>0</v>
      </c>
      <c r="P42" s="378">
        <v>26</v>
      </c>
      <c r="Q42" s="378">
        <v>177.61</v>
      </c>
      <c r="R42" s="378">
        <v>31.63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7</v>
      </c>
      <c r="D43" s="378">
        <v>5</v>
      </c>
      <c r="E43" s="378">
        <v>4</v>
      </c>
      <c r="F43" s="378">
        <v>1773.2</v>
      </c>
      <c r="G43" s="378">
        <v>0</v>
      </c>
      <c r="H43" s="378">
        <v>0</v>
      </c>
      <c r="I43" s="378">
        <v>0</v>
      </c>
      <c r="J43" s="378">
        <v>226</v>
      </c>
      <c r="K43" s="378">
        <v>1063.2</v>
      </c>
      <c r="L43" s="378">
        <v>0</v>
      </c>
      <c r="M43" s="378">
        <v>0</v>
      </c>
      <c r="N43" s="378">
        <v>0</v>
      </c>
      <c r="O43" s="378">
        <v>0</v>
      </c>
      <c r="P43" s="378">
        <v>112</v>
      </c>
      <c r="Q43" s="378">
        <v>236.5</v>
      </c>
      <c r="R43" s="378">
        <v>65.5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70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7</v>
      </c>
      <c r="D44" s="378">
        <v>5</v>
      </c>
      <c r="E44" s="378">
        <v>5</v>
      </c>
      <c r="F44" s="378">
        <v>237</v>
      </c>
      <c r="G44" s="378">
        <v>237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7</v>
      </c>
      <c r="D45" s="378">
        <v>5</v>
      </c>
      <c r="E45" s="378">
        <v>6</v>
      </c>
      <c r="F45" s="378">
        <v>7432614</v>
      </c>
      <c r="G45" s="378">
        <v>73750</v>
      </c>
      <c r="H45" s="378">
        <v>0</v>
      </c>
      <c r="I45" s="378">
        <v>115501</v>
      </c>
      <c r="J45" s="378">
        <v>340122</v>
      </c>
      <c r="K45" s="378">
        <v>3626339</v>
      </c>
      <c r="L45" s="378">
        <v>0</v>
      </c>
      <c r="M45" s="378">
        <v>0</v>
      </c>
      <c r="N45" s="378">
        <v>0</v>
      </c>
      <c r="O45" s="378">
        <v>0</v>
      </c>
      <c r="P45" s="378">
        <v>555202</v>
      </c>
      <c r="Q45" s="378">
        <v>1945909</v>
      </c>
      <c r="R45" s="378">
        <v>486689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243320</v>
      </c>
      <c r="AS45" s="378">
        <v>0</v>
      </c>
      <c r="AT45" s="378">
        <v>0</v>
      </c>
      <c r="AU45" s="378">
        <v>0</v>
      </c>
      <c r="AV45" s="378">
        <v>0</v>
      </c>
      <c r="AW45" s="378">
        <v>45782</v>
      </c>
    </row>
    <row r="46" spans="3:49" x14ac:dyDescent="0.3">
      <c r="C46" s="378">
        <v>7</v>
      </c>
      <c r="D46" s="378">
        <v>5</v>
      </c>
      <c r="E46" s="378">
        <v>9</v>
      </c>
      <c r="F46" s="378">
        <v>217142</v>
      </c>
      <c r="G46" s="378">
        <v>0</v>
      </c>
      <c r="H46" s="378">
        <v>0</v>
      </c>
      <c r="I46" s="378">
        <v>0</v>
      </c>
      <c r="J46" s="378">
        <v>3873</v>
      </c>
      <c r="K46" s="378">
        <v>192265</v>
      </c>
      <c r="L46" s="378">
        <v>0</v>
      </c>
      <c r="M46" s="378">
        <v>0</v>
      </c>
      <c r="N46" s="378">
        <v>0</v>
      </c>
      <c r="O46" s="378">
        <v>0</v>
      </c>
      <c r="P46" s="378">
        <v>2000</v>
      </c>
      <c r="Q46" s="378">
        <v>9000</v>
      </c>
      <c r="R46" s="378">
        <v>10004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7</v>
      </c>
      <c r="D47" s="378">
        <v>5</v>
      </c>
      <c r="E47" s="378">
        <v>10</v>
      </c>
      <c r="F47" s="378">
        <v>24586</v>
      </c>
      <c r="G47" s="378">
        <v>0</v>
      </c>
      <c r="H47" s="378">
        <v>0</v>
      </c>
      <c r="I47" s="378">
        <v>0</v>
      </c>
      <c r="J47" s="378">
        <v>15400</v>
      </c>
      <c r="K47" s="378">
        <v>0</v>
      </c>
      <c r="L47" s="378">
        <v>0</v>
      </c>
      <c r="M47" s="378">
        <v>0</v>
      </c>
      <c r="N47" s="378">
        <v>0</v>
      </c>
      <c r="O47" s="378">
        <v>9186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7</v>
      </c>
      <c r="D48" s="378">
        <v>5</v>
      </c>
      <c r="E48" s="378">
        <v>11</v>
      </c>
      <c r="F48" s="378">
        <v>16278.625954198475</v>
      </c>
      <c r="G48" s="378">
        <v>0</v>
      </c>
      <c r="H48" s="378">
        <v>0</v>
      </c>
      <c r="I48" s="378">
        <v>0</v>
      </c>
      <c r="J48" s="378">
        <v>8778.6259541984746</v>
      </c>
      <c r="K48" s="378">
        <v>0</v>
      </c>
      <c r="L48" s="378">
        <v>0</v>
      </c>
      <c r="M48" s="378">
        <v>0</v>
      </c>
      <c r="N48" s="378">
        <v>0</v>
      </c>
      <c r="O48" s="378">
        <v>7500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4655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1682285</v>
      </c>
      <c r="C3" s="351">
        <f t="shared" ref="C3:R3" si="0">SUBTOTAL(9,C6:C1048576)</f>
        <v>4</v>
      </c>
      <c r="D3" s="351">
        <f>SUBTOTAL(9,D6:D1048576)/2</f>
        <v>1697103</v>
      </c>
      <c r="E3" s="351">
        <f t="shared" si="0"/>
        <v>4.055814715183117</v>
      </c>
      <c r="F3" s="351">
        <f>SUBTOTAL(9,F6:F1048576)/2</f>
        <v>2082432.6799999997</v>
      </c>
      <c r="G3" s="352">
        <f>IF(B3&lt;&gt;0,F3/B3,"")</f>
        <v>1.2378596254499088</v>
      </c>
      <c r="H3" s="353">
        <f t="shared" si="0"/>
        <v>31474.279999999995</v>
      </c>
      <c r="I3" s="351">
        <f t="shared" si="0"/>
        <v>1</v>
      </c>
      <c r="J3" s="351">
        <f t="shared" si="0"/>
        <v>64649.699999999983</v>
      </c>
      <c r="K3" s="351">
        <f t="shared" si="0"/>
        <v>2.0540485755353259</v>
      </c>
      <c r="L3" s="351">
        <f t="shared" si="0"/>
        <v>83407.079999999914</v>
      </c>
      <c r="M3" s="354">
        <f>IF(H3&lt;&gt;0,L3/H3,"")</f>
        <v>2.6500075617297658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4653</v>
      </c>
      <c r="B6" s="794">
        <v>1682285</v>
      </c>
      <c r="C6" s="737">
        <v>1</v>
      </c>
      <c r="D6" s="794">
        <v>1697103</v>
      </c>
      <c r="E6" s="737">
        <v>1.0088082578160062</v>
      </c>
      <c r="F6" s="794">
        <v>2082432.6799999997</v>
      </c>
      <c r="G6" s="742">
        <v>1.2378596254499088</v>
      </c>
      <c r="H6" s="794">
        <v>31474.279999999995</v>
      </c>
      <c r="I6" s="737">
        <v>1</v>
      </c>
      <c r="J6" s="794">
        <v>64649.699999999983</v>
      </c>
      <c r="K6" s="737">
        <v>2.0540485755353259</v>
      </c>
      <c r="L6" s="794">
        <v>83407.079999999914</v>
      </c>
      <c r="M6" s="742">
        <v>2.6500075617297658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4654</v>
      </c>
      <c r="B7" s="795"/>
      <c r="C7" s="668"/>
      <c r="D7" s="795"/>
      <c r="E7" s="668"/>
      <c r="F7" s="795">
        <v>0</v>
      </c>
      <c r="G7" s="679"/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x14ac:dyDescent="0.3">
      <c r="A9" s="751" t="s">
        <v>526</v>
      </c>
      <c r="B9" s="794">
        <v>1114670</v>
      </c>
      <c r="C9" s="737">
        <v>1</v>
      </c>
      <c r="D9" s="794">
        <v>1158783</v>
      </c>
      <c r="E9" s="737">
        <v>1.0395749414624955</v>
      </c>
      <c r="F9" s="794">
        <v>1408657.6799999997</v>
      </c>
      <c r="G9" s="742">
        <v>1.2637441395211135</v>
      </c>
      <c r="H9" s="794"/>
      <c r="I9" s="737"/>
      <c r="J9" s="794"/>
      <c r="K9" s="737"/>
      <c r="L9" s="794"/>
      <c r="M9" s="742"/>
      <c r="N9" s="794"/>
      <c r="O9" s="737"/>
      <c r="P9" s="794"/>
      <c r="Q9" s="737"/>
      <c r="R9" s="794"/>
      <c r="S9" s="235"/>
    </row>
    <row r="10" spans="1:19" ht="14.4" customHeight="1" x14ac:dyDescent="0.3">
      <c r="A10" s="688" t="s">
        <v>531</v>
      </c>
      <c r="B10" s="797"/>
      <c r="C10" s="662"/>
      <c r="D10" s="797"/>
      <c r="E10" s="662"/>
      <c r="F10" s="797">
        <v>0</v>
      </c>
      <c r="G10" s="678"/>
      <c r="H10" s="797"/>
      <c r="I10" s="662"/>
      <c r="J10" s="797"/>
      <c r="K10" s="662"/>
      <c r="L10" s="797"/>
      <c r="M10" s="678"/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534</v>
      </c>
      <c r="B11" s="797">
        <v>451747</v>
      </c>
      <c r="C11" s="662">
        <v>1</v>
      </c>
      <c r="D11" s="797">
        <v>411188</v>
      </c>
      <c r="E11" s="662">
        <v>0.91021744472016419</v>
      </c>
      <c r="F11" s="797">
        <v>535734</v>
      </c>
      <c r="G11" s="678">
        <v>1.1859160105103077</v>
      </c>
      <c r="H11" s="797"/>
      <c r="I11" s="662"/>
      <c r="J11" s="797"/>
      <c r="K11" s="662"/>
      <c r="L11" s="797"/>
      <c r="M11" s="678"/>
      <c r="N11" s="797"/>
      <c r="O11" s="662"/>
      <c r="P11" s="797"/>
      <c r="Q11" s="662"/>
      <c r="R11" s="797"/>
      <c r="S11" s="701"/>
    </row>
    <row r="12" spans="1:19" ht="14.4" customHeight="1" thickBot="1" x14ac:dyDescent="0.35">
      <c r="A12" s="796" t="s">
        <v>537</v>
      </c>
      <c r="B12" s="795">
        <v>115868</v>
      </c>
      <c r="C12" s="668">
        <v>1</v>
      </c>
      <c r="D12" s="795">
        <v>127132</v>
      </c>
      <c r="E12" s="668">
        <v>1.0972140711844514</v>
      </c>
      <c r="F12" s="795">
        <v>138041</v>
      </c>
      <c r="G12" s="679">
        <v>1.1913643111126455</v>
      </c>
      <c r="H12" s="795"/>
      <c r="I12" s="668"/>
      <c r="J12" s="795"/>
      <c r="K12" s="668"/>
      <c r="L12" s="795"/>
      <c r="M12" s="679"/>
      <c r="N12" s="795"/>
      <c r="O12" s="668"/>
      <c r="P12" s="795"/>
      <c r="Q12" s="668"/>
      <c r="R12" s="795"/>
      <c r="S12" s="702"/>
    </row>
    <row r="13" spans="1:19" ht="14.4" customHeight="1" x14ac:dyDescent="0.3">
      <c r="A13" s="716" t="s">
        <v>2536</v>
      </c>
    </row>
    <row r="14" spans="1:19" ht="14.4" customHeight="1" x14ac:dyDescent="0.3">
      <c r="A14" s="717" t="s">
        <v>2537</v>
      </c>
    </row>
    <row r="15" spans="1:19" ht="14.4" customHeight="1" x14ac:dyDescent="0.3">
      <c r="A15" s="716" t="s">
        <v>4656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4682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10522</v>
      </c>
      <c r="C3" s="468">
        <f t="shared" si="0"/>
        <v>8857</v>
      </c>
      <c r="D3" s="468">
        <f t="shared" si="0"/>
        <v>10084</v>
      </c>
      <c r="E3" s="353">
        <f t="shared" si="0"/>
        <v>1682285</v>
      </c>
      <c r="F3" s="351">
        <f t="shared" si="0"/>
        <v>1697103</v>
      </c>
      <c r="G3" s="469">
        <f t="shared" si="0"/>
        <v>2082432.6800000002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4657</v>
      </c>
      <c r="B6" s="229">
        <v>6</v>
      </c>
      <c r="C6" s="229">
        <v>7</v>
      </c>
      <c r="D6" s="229">
        <v>8</v>
      </c>
      <c r="E6" s="794">
        <v>992</v>
      </c>
      <c r="F6" s="794">
        <v>2251</v>
      </c>
      <c r="G6" s="798">
        <v>2587</v>
      </c>
    </row>
    <row r="7" spans="1:7" ht="14.4" customHeight="1" x14ac:dyDescent="0.3">
      <c r="A7" s="688" t="s">
        <v>2564</v>
      </c>
      <c r="B7" s="665">
        <v>182</v>
      </c>
      <c r="C7" s="665">
        <v>128</v>
      </c>
      <c r="D7" s="665">
        <v>265</v>
      </c>
      <c r="E7" s="797">
        <v>29898</v>
      </c>
      <c r="F7" s="797">
        <v>28827</v>
      </c>
      <c r="G7" s="799">
        <v>56616</v>
      </c>
    </row>
    <row r="8" spans="1:7" ht="14.4" customHeight="1" x14ac:dyDescent="0.3">
      <c r="A8" s="688" t="s">
        <v>2539</v>
      </c>
      <c r="B8" s="665">
        <v>75</v>
      </c>
      <c r="C8" s="665">
        <v>39</v>
      </c>
      <c r="D8" s="665">
        <v>15</v>
      </c>
      <c r="E8" s="797">
        <v>10842</v>
      </c>
      <c r="F8" s="797">
        <v>8479</v>
      </c>
      <c r="G8" s="799">
        <v>2593</v>
      </c>
    </row>
    <row r="9" spans="1:7" ht="14.4" customHeight="1" x14ac:dyDescent="0.3">
      <c r="A9" s="688" t="s">
        <v>4658</v>
      </c>
      <c r="B9" s="665">
        <v>3</v>
      </c>
      <c r="C9" s="665"/>
      <c r="D9" s="665"/>
      <c r="E9" s="797">
        <v>824</v>
      </c>
      <c r="F9" s="797"/>
      <c r="G9" s="799"/>
    </row>
    <row r="10" spans="1:7" ht="14.4" customHeight="1" x14ac:dyDescent="0.3">
      <c r="A10" s="688" t="s">
        <v>2566</v>
      </c>
      <c r="B10" s="665">
        <v>71</v>
      </c>
      <c r="C10" s="665">
        <v>433</v>
      </c>
      <c r="D10" s="665">
        <v>1325</v>
      </c>
      <c r="E10" s="797">
        <v>18144</v>
      </c>
      <c r="F10" s="797">
        <v>75867</v>
      </c>
      <c r="G10" s="799">
        <v>197689</v>
      </c>
    </row>
    <row r="11" spans="1:7" ht="14.4" customHeight="1" x14ac:dyDescent="0.3">
      <c r="A11" s="688" t="s">
        <v>4659</v>
      </c>
      <c r="B11" s="665">
        <v>957</v>
      </c>
      <c r="C11" s="665">
        <v>1184</v>
      </c>
      <c r="D11" s="665">
        <v>1004</v>
      </c>
      <c r="E11" s="797">
        <v>21574</v>
      </c>
      <c r="F11" s="797">
        <v>72268</v>
      </c>
      <c r="G11" s="799">
        <v>211030</v>
      </c>
    </row>
    <row r="12" spans="1:7" ht="14.4" customHeight="1" x14ac:dyDescent="0.3">
      <c r="A12" s="688" t="s">
        <v>2540</v>
      </c>
      <c r="B12" s="665">
        <v>99</v>
      </c>
      <c r="C12" s="665">
        <v>7</v>
      </c>
      <c r="D12" s="665">
        <v>8</v>
      </c>
      <c r="E12" s="797">
        <v>14676</v>
      </c>
      <c r="F12" s="797">
        <v>1720</v>
      </c>
      <c r="G12" s="799">
        <v>1971</v>
      </c>
    </row>
    <row r="13" spans="1:7" ht="14.4" customHeight="1" x14ac:dyDescent="0.3">
      <c r="A13" s="688" t="s">
        <v>4660</v>
      </c>
      <c r="B13" s="665">
        <v>34</v>
      </c>
      <c r="C13" s="665"/>
      <c r="D13" s="665"/>
      <c r="E13" s="797">
        <v>4588</v>
      </c>
      <c r="F13" s="797"/>
      <c r="G13" s="799"/>
    </row>
    <row r="14" spans="1:7" ht="14.4" customHeight="1" x14ac:dyDescent="0.3">
      <c r="A14" s="688" t="s">
        <v>4661</v>
      </c>
      <c r="B14" s="665">
        <v>333</v>
      </c>
      <c r="C14" s="665">
        <v>6</v>
      </c>
      <c r="D14" s="665"/>
      <c r="E14" s="797">
        <v>53898</v>
      </c>
      <c r="F14" s="797">
        <v>957</v>
      </c>
      <c r="G14" s="799"/>
    </row>
    <row r="15" spans="1:7" ht="14.4" customHeight="1" x14ac:dyDescent="0.3">
      <c r="A15" s="688" t="s">
        <v>2541</v>
      </c>
      <c r="B15" s="665">
        <v>88</v>
      </c>
      <c r="C15" s="665">
        <v>36</v>
      </c>
      <c r="D15" s="665">
        <v>31</v>
      </c>
      <c r="E15" s="797">
        <v>14308</v>
      </c>
      <c r="F15" s="797">
        <v>7742</v>
      </c>
      <c r="G15" s="799">
        <v>7510</v>
      </c>
    </row>
    <row r="16" spans="1:7" ht="14.4" customHeight="1" x14ac:dyDescent="0.3">
      <c r="A16" s="688" t="s">
        <v>2542</v>
      </c>
      <c r="B16" s="665">
        <v>130</v>
      </c>
      <c r="C16" s="665">
        <v>23</v>
      </c>
      <c r="D16" s="665">
        <v>24</v>
      </c>
      <c r="E16" s="797">
        <v>18149</v>
      </c>
      <c r="F16" s="797">
        <v>4098</v>
      </c>
      <c r="G16" s="799">
        <v>5320</v>
      </c>
    </row>
    <row r="17" spans="1:7" ht="14.4" customHeight="1" x14ac:dyDescent="0.3">
      <c r="A17" s="688" t="s">
        <v>2563</v>
      </c>
      <c r="B17" s="665">
        <v>101</v>
      </c>
      <c r="C17" s="665">
        <v>124</v>
      </c>
      <c r="D17" s="665">
        <v>37</v>
      </c>
      <c r="E17" s="797">
        <v>16423</v>
      </c>
      <c r="F17" s="797">
        <v>29761</v>
      </c>
      <c r="G17" s="799">
        <v>8554</v>
      </c>
    </row>
    <row r="18" spans="1:7" ht="14.4" customHeight="1" x14ac:dyDescent="0.3">
      <c r="A18" s="688" t="s">
        <v>2568</v>
      </c>
      <c r="B18" s="665">
        <v>194</v>
      </c>
      <c r="C18" s="665">
        <v>119</v>
      </c>
      <c r="D18" s="665">
        <v>105</v>
      </c>
      <c r="E18" s="797">
        <v>32598</v>
      </c>
      <c r="F18" s="797">
        <v>26357</v>
      </c>
      <c r="G18" s="799">
        <v>26404</v>
      </c>
    </row>
    <row r="19" spans="1:7" ht="14.4" customHeight="1" x14ac:dyDescent="0.3">
      <c r="A19" s="688" t="s">
        <v>4662</v>
      </c>
      <c r="B19" s="665">
        <v>14</v>
      </c>
      <c r="C19" s="665">
        <v>30</v>
      </c>
      <c r="D19" s="665">
        <v>1</v>
      </c>
      <c r="E19" s="797">
        <v>3296</v>
      </c>
      <c r="F19" s="797">
        <v>7395</v>
      </c>
      <c r="G19" s="799">
        <v>251</v>
      </c>
    </row>
    <row r="20" spans="1:7" ht="14.4" customHeight="1" x14ac:dyDescent="0.3">
      <c r="A20" s="688" t="s">
        <v>2543</v>
      </c>
      <c r="B20" s="665">
        <v>47</v>
      </c>
      <c r="C20" s="665">
        <v>49</v>
      </c>
      <c r="D20" s="665">
        <v>52</v>
      </c>
      <c r="E20" s="797">
        <v>8703</v>
      </c>
      <c r="F20" s="797">
        <v>10905</v>
      </c>
      <c r="G20" s="799">
        <v>11733</v>
      </c>
    </row>
    <row r="21" spans="1:7" ht="14.4" customHeight="1" x14ac:dyDescent="0.3">
      <c r="A21" s="688" t="s">
        <v>2565</v>
      </c>
      <c r="B21" s="665">
        <v>186</v>
      </c>
      <c r="C21" s="665">
        <v>157</v>
      </c>
      <c r="D21" s="665">
        <v>717</v>
      </c>
      <c r="E21" s="797">
        <v>30459</v>
      </c>
      <c r="F21" s="797">
        <v>37025</v>
      </c>
      <c r="G21" s="799">
        <v>179898</v>
      </c>
    </row>
    <row r="22" spans="1:7" ht="14.4" customHeight="1" x14ac:dyDescent="0.3">
      <c r="A22" s="688" t="s">
        <v>2544</v>
      </c>
      <c r="B22" s="665">
        <v>359</v>
      </c>
      <c r="C22" s="665">
        <v>109</v>
      </c>
      <c r="D22" s="665">
        <v>40</v>
      </c>
      <c r="E22" s="797">
        <v>69708</v>
      </c>
      <c r="F22" s="797">
        <v>20322</v>
      </c>
      <c r="G22" s="799">
        <v>9485</v>
      </c>
    </row>
    <row r="23" spans="1:7" ht="14.4" customHeight="1" x14ac:dyDescent="0.3">
      <c r="A23" s="688" t="s">
        <v>4663</v>
      </c>
      <c r="B23" s="665">
        <v>107</v>
      </c>
      <c r="C23" s="665">
        <v>86</v>
      </c>
      <c r="D23" s="665">
        <v>86</v>
      </c>
      <c r="E23" s="797">
        <v>17858</v>
      </c>
      <c r="F23" s="797">
        <v>20858</v>
      </c>
      <c r="G23" s="799">
        <v>21907</v>
      </c>
    </row>
    <row r="24" spans="1:7" ht="14.4" customHeight="1" x14ac:dyDescent="0.3">
      <c r="A24" s="688" t="s">
        <v>2545</v>
      </c>
      <c r="B24" s="665">
        <v>167</v>
      </c>
      <c r="C24" s="665">
        <v>55</v>
      </c>
      <c r="D24" s="665">
        <v>32</v>
      </c>
      <c r="E24" s="797">
        <v>30602</v>
      </c>
      <c r="F24" s="797">
        <v>17110</v>
      </c>
      <c r="G24" s="799">
        <v>11930</v>
      </c>
    </row>
    <row r="25" spans="1:7" ht="14.4" customHeight="1" x14ac:dyDescent="0.3">
      <c r="A25" s="688" t="s">
        <v>4664</v>
      </c>
      <c r="B25" s="665">
        <v>149</v>
      </c>
      <c r="C25" s="665">
        <v>76</v>
      </c>
      <c r="D25" s="665"/>
      <c r="E25" s="797">
        <v>27837</v>
      </c>
      <c r="F25" s="797">
        <v>23360</v>
      </c>
      <c r="G25" s="799"/>
    </row>
    <row r="26" spans="1:7" ht="14.4" customHeight="1" x14ac:dyDescent="0.3">
      <c r="A26" s="688" t="s">
        <v>2547</v>
      </c>
      <c r="B26" s="665">
        <v>763</v>
      </c>
      <c r="C26" s="665">
        <v>745</v>
      </c>
      <c r="D26" s="665">
        <v>209</v>
      </c>
      <c r="E26" s="797">
        <v>117936</v>
      </c>
      <c r="F26" s="797">
        <v>156089</v>
      </c>
      <c r="G26" s="799">
        <v>39460.009999999995</v>
      </c>
    </row>
    <row r="27" spans="1:7" ht="14.4" customHeight="1" x14ac:dyDescent="0.3">
      <c r="A27" s="688" t="s">
        <v>2548</v>
      </c>
      <c r="B27" s="665">
        <v>431</v>
      </c>
      <c r="C27" s="665">
        <v>147</v>
      </c>
      <c r="D27" s="665">
        <v>253</v>
      </c>
      <c r="E27" s="797">
        <v>81317</v>
      </c>
      <c r="F27" s="797">
        <v>34467</v>
      </c>
      <c r="G27" s="799">
        <v>75216</v>
      </c>
    </row>
    <row r="28" spans="1:7" ht="14.4" customHeight="1" x14ac:dyDescent="0.3">
      <c r="A28" s="688" t="s">
        <v>2562</v>
      </c>
      <c r="B28" s="665">
        <v>2</v>
      </c>
      <c r="C28" s="665"/>
      <c r="D28" s="665"/>
      <c r="E28" s="797">
        <v>603</v>
      </c>
      <c r="F28" s="797"/>
      <c r="G28" s="799"/>
    </row>
    <row r="29" spans="1:7" ht="14.4" customHeight="1" x14ac:dyDescent="0.3">
      <c r="A29" s="688" t="s">
        <v>4665</v>
      </c>
      <c r="B29" s="665">
        <v>259</v>
      </c>
      <c r="C29" s="665">
        <v>202</v>
      </c>
      <c r="D29" s="665">
        <v>239</v>
      </c>
      <c r="E29" s="797">
        <v>49553</v>
      </c>
      <c r="F29" s="797">
        <v>52899</v>
      </c>
      <c r="G29" s="799">
        <v>65299</v>
      </c>
    </row>
    <row r="30" spans="1:7" ht="14.4" customHeight="1" x14ac:dyDescent="0.3">
      <c r="A30" s="688" t="s">
        <v>2549</v>
      </c>
      <c r="B30" s="665">
        <v>655</v>
      </c>
      <c r="C30" s="665">
        <v>1155</v>
      </c>
      <c r="D30" s="665">
        <v>605</v>
      </c>
      <c r="E30" s="797">
        <v>116130</v>
      </c>
      <c r="F30" s="797">
        <v>196505</v>
      </c>
      <c r="G30" s="799">
        <v>82963.67</v>
      </c>
    </row>
    <row r="31" spans="1:7" ht="14.4" customHeight="1" x14ac:dyDescent="0.3">
      <c r="A31" s="688" t="s">
        <v>4666</v>
      </c>
      <c r="B31" s="665">
        <v>60</v>
      </c>
      <c r="C31" s="665">
        <v>16</v>
      </c>
      <c r="D31" s="665">
        <v>5</v>
      </c>
      <c r="E31" s="797">
        <v>12662</v>
      </c>
      <c r="F31" s="797">
        <v>3953</v>
      </c>
      <c r="G31" s="799">
        <v>1186</v>
      </c>
    </row>
    <row r="32" spans="1:7" ht="14.4" customHeight="1" x14ac:dyDescent="0.3">
      <c r="A32" s="688" t="s">
        <v>4667</v>
      </c>
      <c r="B32" s="665">
        <v>15</v>
      </c>
      <c r="C32" s="665">
        <v>83</v>
      </c>
      <c r="D32" s="665">
        <v>53</v>
      </c>
      <c r="E32" s="797">
        <v>3926</v>
      </c>
      <c r="F32" s="797">
        <v>19868</v>
      </c>
      <c r="G32" s="799">
        <v>14657</v>
      </c>
    </row>
    <row r="33" spans="1:7" ht="14.4" customHeight="1" x14ac:dyDescent="0.3">
      <c r="A33" s="688" t="s">
        <v>2550</v>
      </c>
      <c r="B33" s="665">
        <v>16</v>
      </c>
      <c r="C33" s="665">
        <v>26</v>
      </c>
      <c r="D33" s="665">
        <v>14</v>
      </c>
      <c r="E33" s="797">
        <v>3617</v>
      </c>
      <c r="F33" s="797">
        <v>7060</v>
      </c>
      <c r="G33" s="799">
        <v>3231</v>
      </c>
    </row>
    <row r="34" spans="1:7" ht="14.4" customHeight="1" x14ac:dyDescent="0.3">
      <c r="A34" s="688" t="s">
        <v>2551</v>
      </c>
      <c r="B34" s="665">
        <v>493</v>
      </c>
      <c r="C34" s="665">
        <v>246</v>
      </c>
      <c r="D34" s="665">
        <v>128</v>
      </c>
      <c r="E34" s="797">
        <v>140881</v>
      </c>
      <c r="F34" s="797">
        <v>71505</v>
      </c>
      <c r="G34" s="799">
        <v>40643</v>
      </c>
    </row>
    <row r="35" spans="1:7" ht="14.4" customHeight="1" x14ac:dyDescent="0.3">
      <c r="A35" s="688" t="s">
        <v>4668</v>
      </c>
      <c r="B35" s="665">
        <v>164</v>
      </c>
      <c r="C35" s="665">
        <v>42</v>
      </c>
      <c r="D35" s="665">
        <v>68</v>
      </c>
      <c r="E35" s="797">
        <v>25820</v>
      </c>
      <c r="F35" s="797">
        <v>10217</v>
      </c>
      <c r="G35" s="799">
        <v>17780</v>
      </c>
    </row>
    <row r="36" spans="1:7" ht="14.4" customHeight="1" x14ac:dyDescent="0.3">
      <c r="A36" s="688" t="s">
        <v>2552</v>
      </c>
      <c r="B36" s="665">
        <v>207</v>
      </c>
      <c r="C36" s="665">
        <v>312</v>
      </c>
      <c r="D36" s="665">
        <v>871</v>
      </c>
      <c r="E36" s="797">
        <v>38203</v>
      </c>
      <c r="F36" s="797">
        <v>65426</v>
      </c>
      <c r="G36" s="799">
        <v>133441.67000000001</v>
      </c>
    </row>
    <row r="37" spans="1:7" ht="14.4" customHeight="1" x14ac:dyDescent="0.3">
      <c r="A37" s="688" t="s">
        <v>4669</v>
      </c>
      <c r="B37" s="665">
        <v>195</v>
      </c>
      <c r="C37" s="665">
        <v>163</v>
      </c>
      <c r="D37" s="665"/>
      <c r="E37" s="797">
        <v>33487</v>
      </c>
      <c r="F37" s="797">
        <v>31014</v>
      </c>
      <c r="G37" s="799"/>
    </row>
    <row r="38" spans="1:7" ht="14.4" customHeight="1" x14ac:dyDescent="0.3">
      <c r="A38" s="688" t="s">
        <v>2553</v>
      </c>
      <c r="B38" s="665">
        <v>173</v>
      </c>
      <c r="C38" s="665">
        <v>85</v>
      </c>
      <c r="D38" s="665">
        <v>74</v>
      </c>
      <c r="E38" s="797">
        <v>24810</v>
      </c>
      <c r="F38" s="797">
        <v>19687</v>
      </c>
      <c r="G38" s="799">
        <v>18814</v>
      </c>
    </row>
    <row r="39" spans="1:7" ht="14.4" customHeight="1" x14ac:dyDescent="0.3">
      <c r="A39" s="688" t="s">
        <v>2554</v>
      </c>
      <c r="B39" s="665">
        <v>631</v>
      </c>
      <c r="C39" s="665">
        <v>381</v>
      </c>
      <c r="D39" s="665">
        <v>635</v>
      </c>
      <c r="E39" s="797">
        <v>89303</v>
      </c>
      <c r="F39" s="797">
        <v>89426</v>
      </c>
      <c r="G39" s="799">
        <v>155589</v>
      </c>
    </row>
    <row r="40" spans="1:7" ht="14.4" customHeight="1" x14ac:dyDescent="0.3">
      <c r="A40" s="688" t="s">
        <v>2555</v>
      </c>
      <c r="B40" s="665">
        <v>583</v>
      </c>
      <c r="C40" s="665">
        <v>312</v>
      </c>
      <c r="D40" s="665">
        <v>390</v>
      </c>
      <c r="E40" s="797">
        <v>84423</v>
      </c>
      <c r="F40" s="797">
        <v>71013</v>
      </c>
      <c r="G40" s="799">
        <v>96294</v>
      </c>
    </row>
    <row r="41" spans="1:7" ht="14.4" customHeight="1" x14ac:dyDescent="0.3">
      <c r="A41" s="688" t="s">
        <v>2556</v>
      </c>
      <c r="B41" s="665">
        <v>1092</v>
      </c>
      <c r="C41" s="665">
        <v>1093</v>
      </c>
      <c r="D41" s="665">
        <v>1557</v>
      </c>
      <c r="E41" s="797">
        <v>169827</v>
      </c>
      <c r="F41" s="797">
        <v>183747</v>
      </c>
      <c r="G41" s="799">
        <v>249783.33000000002</v>
      </c>
    </row>
    <row r="42" spans="1:7" ht="14.4" customHeight="1" x14ac:dyDescent="0.3">
      <c r="A42" s="688" t="s">
        <v>4670</v>
      </c>
      <c r="B42" s="665">
        <v>166</v>
      </c>
      <c r="C42" s="665">
        <v>161</v>
      </c>
      <c r="D42" s="665">
        <v>46</v>
      </c>
      <c r="E42" s="797">
        <v>34936</v>
      </c>
      <c r="F42" s="797">
        <v>46154</v>
      </c>
      <c r="G42" s="799">
        <v>14020</v>
      </c>
    </row>
    <row r="43" spans="1:7" ht="14.4" customHeight="1" x14ac:dyDescent="0.3">
      <c r="A43" s="688" t="s">
        <v>4671</v>
      </c>
      <c r="B43" s="665">
        <v>23</v>
      </c>
      <c r="C43" s="665">
        <v>8</v>
      </c>
      <c r="D43" s="665"/>
      <c r="E43" s="797">
        <v>4966</v>
      </c>
      <c r="F43" s="797">
        <v>3338</v>
      </c>
      <c r="G43" s="799"/>
    </row>
    <row r="44" spans="1:7" ht="14.4" customHeight="1" x14ac:dyDescent="0.3">
      <c r="A44" s="688" t="s">
        <v>4672</v>
      </c>
      <c r="B44" s="665">
        <v>7</v>
      </c>
      <c r="C44" s="665"/>
      <c r="D44" s="665">
        <v>1</v>
      </c>
      <c r="E44" s="797">
        <v>1924</v>
      </c>
      <c r="F44" s="797"/>
      <c r="G44" s="799">
        <v>251</v>
      </c>
    </row>
    <row r="45" spans="1:7" ht="14.4" customHeight="1" x14ac:dyDescent="0.3">
      <c r="A45" s="688" t="s">
        <v>4673</v>
      </c>
      <c r="B45" s="665">
        <v>38</v>
      </c>
      <c r="C45" s="665">
        <v>10</v>
      </c>
      <c r="D45" s="665"/>
      <c r="E45" s="797">
        <v>5138</v>
      </c>
      <c r="F45" s="797">
        <v>2638</v>
      </c>
      <c r="G45" s="799"/>
    </row>
    <row r="46" spans="1:7" ht="14.4" customHeight="1" x14ac:dyDescent="0.3">
      <c r="A46" s="688" t="s">
        <v>4674</v>
      </c>
      <c r="B46" s="665"/>
      <c r="C46" s="665">
        <v>21</v>
      </c>
      <c r="D46" s="665">
        <v>30</v>
      </c>
      <c r="E46" s="797"/>
      <c r="F46" s="797">
        <v>5275</v>
      </c>
      <c r="G46" s="799">
        <v>9544</v>
      </c>
    </row>
    <row r="47" spans="1:7" ht="14.4" customHeight="1" x14ac:dyDescent="0.3">
      <c r="A47" s="688" t="s">
        <v>4675</v>
      </c>
      <c r="B47" s="665">
        <v>303</v>
      </c>
      <c r="C47" s="665">
        <v>109</v>
      </c>
      <c r="D47" s="665"/>
      <c r="E47" s="797">
        <v>50436</v>
      </c>
      <c r="F47" s="797">
        <v>24982</v>
      </c>
      <c r="G47" s="799"/>
    </row>
    <row r="48" spans="1:7" ht="14.4" customHeight="1" x14ac:dyDescent="0.3">
      <c r="A48" s="688" t="s">
        <v>2557</v>
      </c>
      <c r="B48" s="665">
        <v>407</v>
      </c>
      <c r="C48" s="665">
        <v>373</v>
      </c>
      <c r="D48" s="665">
        <v>95</v>
      </c>
      <c r="E48" s="797">
        <v>59287</v>
      </c>
      <c r="F48" s="797">
        <v>88283</v>
      </c>
      <c r="G48" s="799">
        <v>24072</v>
      </c>
    </row>
    <row r="49" spans="1:7" ht="14.4" customHeight="1" x14ac:dyDescent="0.3">
      <c r="A49" s="688" t="s">
        <v>2558</v>
      </c>
      <c r="B49" s="665">
        <v>4</v>
      </c>
      <c r="C49" s="665">
        <v>12</v>
      </c>
      <c r="D49" s="665">
        <v>8</v>
      </c>
      <c r="E49" s="797">
        <v>937</v>
      </c>
      <c r="F49" s="797">
        <v>2325</v>
      </c>
      <c r="G49" s="799">
        <v>1970</v>
      </c>
    </row>
    <row r="50" spans="1:7" ht="14.4" customHeight="1" x14ac:dyDescent="0.3">
      <c r="A50" s="688" t="s">
        <v>2567</v>
      </c>
      <c r="B50" s="665">
        <v>45</v>
      </c>
      <c r="C50" s="665">
        <v>98</v>
      </c>
      <c r="D50" s="665">
        <v>94</v>
      </c>
      <c r="E50" s="797">
        <v>10023</v>
      </c>
      <c r="F50" s="797">
        <v>22399</v>
      </c>
      <c r="G50" s="799">
        <v>25238</v>
      </c>
    </row>
    <row r="51" spans="1:7" ht="14.4" customHeight="1" x14ac:dyDescent="0.3">
      <c r="A51" s="688" t="s">
        <v>4676</v>
      </c>
      <c r="B51" s="665">
        <v>88</v>
      </c>
      <c r="C51" s="665">
        <v>1</v>
      </c>
      <c r="D51" s="665">
        <v>15</v>
      </c>
      <c r="E51" s="797">
        <v>14944</v>
      </c>
      <c r="F51" s="797">
        <v>35</v>
      </c>
      <c r="G51" s="799">
        <v>3507</v>
      </c>
    </row>
    <row r="52" spans="1:7" ht="14.4" customHeight="1" x14ac:dyDescent="0.3">
      <c r="A52" s="688" t="s">
        <v>4677</v>
      </c>
      <c r="B52" s="665">
        <v>73</v>
      </c>
      <c r="C52" s="665">
        <v>28</v>
      </c>
      <c r="D52" s="665">
        <v>260</v>
      </c>
      <c r="E52" s="797">
        <v>15616</v>
      </c>
      <c r="F52" s="797">
        <v>6127</v>
      </c>
      <c r="G52" s="799">
        <v>63139</v>
      </c>
    </row>
    <row r="53" spans="1:7" ht="14.4" customHeight="1" x14ac:dyDescent="0.3">
      <c r="A53" s="688" t="s">
        <v>2559</v>
      </c>
      <c r="B53" s="665">
        <v>42</v>
      </c>
      <c r="C53" s="665">
        <v>42</v>
      </c>
      <c r="D53" s="665">
        <v>10</v>
      </c>
      <c r="E53" s="797">
        <v>10716</v>
      </c>
      <c r="F53" s="797">
        <v>12522</v>
      </c>
      <c r="G53" s="799">
        <v>2168</v>
      </c>
    </row>
    <row r="54" spans="1:7" ht="14.4" customHeight="1" x14ac:dyDescent="0.3">
      <c r="A54" s="688" t="s">
        <v>4678</v>
      </c>
      <c r="B54" s="665">
        <v>10</v>
      </c>
      <c r="C54" s="665">
        <v>17</v>
      </c>
      <c r="D54" s="665">
        <v>5</v>
      </c>
      <c r="E54" s="797">
        <v>3232</v>
      </c>
      <c r="F54" s="797">
        <v>5283</v>
      </c>
      <c r="G54" s="799">
        <v>1388</v>
      </c>
    </row>
    <row r="55" spans="1:7" ht="14.4" customHeight="1" x14ac:dyDescent="0.3">
      <c r="A55" s="688" t="s">
        <v>4679</v>
      </c>
      <c r="B55" s="665">
        <v>43</v>
      </c>
      <c r="C55" s="665">
        <v>10</v>
      </c>
      <c r="D55" s="665">
        <v>62</v>
      </c>
      <c r="E55" s="797">
        <v>14024</v>
      </c>
      <c r="F55" s="797">
        <v>2678</v>
      </c>
      <c r="G55" s="799">
        <v>17557</v>
      </c>
    </row>
    <row r="56" spans="1:7" ht="14.4" customHeight="1" x14ac:dyDescent="0.3">
      <c r="A56" s="688" t="s">
        <v>4680</v>
      </c>
      <c r="B56" s="665"/>
      <c r="C56" s="665">
        <v>1</v>
      </c>
      <c r="D56" s="665">
        <v>40</v>
      </c>
      <c r="E56" s="797"/>
      <c r="F56" s="797">
        <v>235</v>
      </c>
      <c r="G56" s="799">
        <v>11192</v>
      </c>
    </row>
    <row r="57" spans="1:7" ht="14.4" customHeight="1" x14ac:dyDescent="0.3">
      <c r="A57" s="688" t="s">
        <v>2569</v>
      </c>
      <c r="B57" s="665"/>
      <c r="C57" s="665">
        <v>3</v>
      </c>
      <c r="D57" s="665">
        <v>1</v>
      </c>
      <c r="E57" s="797"/>
      <c r="F57" s="797">
        <v>105</v>
      </c>
      <c r="G57" s="799">
        <v>37</v>
      </c>
    </row>
    <row r="58" spans="1:7" ht="14.4" customHeight="1" x14ac:dyDescent="0.3">
      <c r="A58" s="688" t="s">
        <v>2560</v>
      </c>
      <c r="B58" s="665">
        <v>18</v>
      </c>
      <c r="C58" s="665">
        <v>47</v>
      </c>
      <c r="D58" s="665">
        <v>10</v>
      </c>
      <c r="E58" s="797">
        <v>3137</v>
      </c>
      <c r="F58" s="797">
        <v>10318</v>
      </c>
      <c r="G58" s="799">
        <v>2904</v>
      </c>
    </row>
    <row r="59" spans="1:7" ht="14.4" customHeight="1" x14ac:dyDescent="0.3">
      <c r="A59" s="688" t="s">
        <v>4681</v>
      </c>
      <c r="B59" s="665">
        <v>9</v>
      </c>
      <c r="C59" s="665">
        <v>74</v>
      </c>
      <c r="D59" s="665">
        <v>46</v>
      </c>
      <c r="E59" s="797">
        <v>2327</v>
      </c>
      <c r="F59" s="797">
        <v>16288</v>
      </c>
      <c r="G59" s="799">
        <v>11087</v>
      </c>
    </row>
    <row r="60" spans="1:7" ht="14.4" customHeight="1" thickBot="1" x14ac:dyDescent="0.35">
      <c r="A60" s="796" t="s">
        <v>2561</v>
      </c>
      <c r="B60" s="671">
        <v>205</v>
      </c>
      <c r="C60" s="671">
        <v>166</v>
      </c>
      <c r="D60" s="671">
        <v>510</v>
      </c>
      <c r="E60" s="795">
        <v>32767</v>
      </c>
      <c r="F60" s="795">
        <v>39940</v>
      </c>
      <c r="G60" s="800">
        <v>144523</v>
      </c>
    </row>
    <row r="61" spans="1:7" ht="14.4" customHeight="1" x14ac:dyDescent="0.3">
      <c r="A61" s="716" t="s">
        <v>2536</v>
      </c>
    </row>
    <row r="62" spans="1:7" ht="14.4" customHeight="1" x14ac:dyDescent="0.3">
      <c r="A62" s="717" t="s">
        <v>2537</v>
      </c>
    </row>
    <row r="63" spans="1:7" ht="14.4" customHeight="1" x14ac:dyDescent="0.3">
      <c r="A63" s="716" t="s">
        <v>4656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4799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10619.92</v>
      </c>
      <c r="G3" s="212">
        <f t="shared" si="0"/>
        <v>1713759.28</v>
      </c>
      <c r="H3" s="78"/>
      <c r="I3" s="78"/>
      <c r="J3" s="212">
        <f t="shared" si="0"/>
        <v>9063.02</v>
      </c>
      <c r="K3" s="212">
        <f t="shared" si="0"/>
        <v>1761752.7</v>
      </c>
      <c r="L3" s="78"/>
      <c r="M3" s="78"/>
      <c r="N3" s="212">
        <f t="shared" si="0"/>
        <v>10371.42</v>
      </c>
      <c r="O3" s="212">
        <f t="shared" si="0"/>
        <v>2165839.7600000002</v>
      </c>
      <c r="P3" s="79">
        <f>IF(G3=0,0,O3/G3)</f>
        <v>1.2637946211442252</v>
      </c>
      <c r="Q3" s="213">
        <f>IF(N3=0,0,O3/N3)</f>
        <v>208.82769765374465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4683</v>
      </c>
      <c r="B6" s="737" t="s">
        <v>526</v>
      </c>
      <c r="C6" s="737" t="s">
        <v>4684</v>
      </c>
      <c r="D6" s="737" t="s">
        <v>4685</v>
      </c>
      <c r="E6" s="737" t="s">
        <v>4686</v>
      </c>
      <c r="F6" s="229">
        <v>1</v>
      </c>
      <c r="G6" s="229">
        <v>56.55</v>
      </c>
      <c r="H6" s="737">
        <v>1</v>
      </c>
      <c r="I6" s="737">
        <v>56.55</v>
      </c>
      <c r="J6" s="229">
        <v>0.4</v>
      </c>
      <c r="K6" s="229">
        <v>21.64</v>
      </c>
      <c r="L6" s="737">
        <v>0.38267020335985857</v>
      </c>
      <c r="M6" s="737">
        <v>54.1</v>
      </c>
      <c r="N6" s="229">
        <v>13.000000000000002</v>
      </c>
      <c r="O6" s="229">
        <v>703.66</v>
      </c>
      <c r="P6" s="742">
        <v>12.443147656940761</v>
      </c>
      <c r="Q6" s="750">
        <v>54.1276923076923</v>
      </c>
    </row>
    <row r="7" spans="1:17" ht="14.4" customHeight="1" x14ac:dyDescent="0.3">
      <c r="A7" s="661" t="s">
        <v>4683</v>
      </c>
      <c r="B7" s="662" t="s">
        <v>526</v>
      </c>
      <c r="C7" s="662" t="s">
        <v>4684</v>
      </c>
      <c r="D7" s="662" t="s">
        <v>4687</v>
      </c>
      <c r="E7" s="662" t="s">
        <v>4688</v>
      </c>
      <c r="F7" s="665">
        <v>4.1000000000000005</v>
      </c>
      <c r="G7" s="665">
        <v>647.44999999999993</v>
      </c>
      <c r="H7" s="662">
        <v>1</v>
      </c>
      <c r="I7" s="662">
        <v>157.91463414634143</v>
      </c>
      <c r="J7" s="665">
        <v>4</v>
      </c>
      <c r="K7" s="665">
        <v>604</v>
      </c>
      <c r="L7" s="662">
        <v>0.93289057070044024</v>
      </c>
      <c r="M7" s="662">
        <v>151</v>
      </c>
      <c r="N7" s="665">
        <v>3.9</v>
      </c>
      <c r="O7" s="665">
        <v>588.9</v>
      </c>
      <c r="P7" s="678">
        <v>0.9095683064329293</v>
      </c>
      <c r="Q7" s="666">
        <v>151</v>
      </c>
    </row>
    <row r="8" spans="1:17" ht="14.4" customHeight="1" x14ac:dyDescent="0.3">
      <c r="A8" s="661" t="s">
        <v>4683</v>
      </c>
      <c r="B8" s="662" t="s">
        <v>526</v>
      </c>
      <c r="C8" s="662" t="s">
        <v>4684</v>
      </c>
      <c r="D8" s="662" t="s">
        <v>4689</v>
      </c>
      <c r="E8" s="662" t="s">
        <v>4690</v>
      </c>
      <c r="F8" s="665"/>
      <c r="G8" s="665"/>
      <c r="H8" s="662"/>
      <c r="I8" s="662"/>
      <c r="J8" s="665">
        <v>0.30000000000000004</v>
      </c>
      <c r="K8" s="665">
        <v>39.18</v>
      </c>
      <c r="L8" s="662"/>
      <c r="M8" s="662">
        <v>130.59999999999997</v>
      </c>
      <c r="N8" s="665"/>
      <c r="O8" s="665"/>
      <c r="P8" s="678"/>
      <c r="Q8" s="666"/>
    </row>
    <row r="9" spans="1:17" ht="14.4" customHeight="1" x14ac:dyDescent="0.3">
      <c r="A9" s="661" t="s">
        <v>4683</v>
      </c>
      <c r="B9" s="662" t="s">
        <v>526</v>
      </c>
      <c r="C9" s="662" t="s">
        <v>4684</v>
      </c>
      <c r="D9" s="662" t="s">
        <v>4691</v>
      </c>
      <c r="E9" s="662" t="s">
        <v>4692</v>
      </c>
      <c r="F9" s="665">
        <v>18</v>
      </c>
      <c r="G9" s="665">
        <v>4771.8000000000011</v>
      </c>
      <c r="H9" s="662">
        <v>1</v>
      </c>
      <c r="I9" s="662">
        <v>265.10000000000008</v>
      </c>
      <c r="J9" s="665">
        <v>22.599999999999998</v>
      </c>
      <c r="K9" s="665">
        <v>5730.2400000000007</v>
      </c>
      <c r="L9" s="662">
        <v>1.2008550232616622</v>
      </c>
      <c r="M9" s="662">
        <v>253.55044247787617</v>
      </c>
      <c r="N9" s="665">
        <v>36.000000000000007</v>
      </c>
      <c r="O9" s="665">
        <v>9127.9000000000015</v>
      </c>
      <c r="P9" s="678">
        <v>1.9128840269919107</v>
      </c>
      <c r="Q9" s="666">
        <v>253.55277777777778</v>
      </c>
    </row>
    <row r="10" spans="1:17" ht="14.4" customHeight="1" x14ac:dyDescent="0.3">
      <c r="A10" s="661" t="s">
        <v>4683</v>
      </c>
      <c r="B10" s="662" t="s">
        <v>526</v>
      </c>
      <c r="C10" s="662" t="s">
        <v>4684</v>
      </c>
      <c r="D10" s="662" t="s">
        <v>4693</v>
      </c>
      <c r="E10" s="662" t="s">
        <v>4694</v>
      </c>
      <c r="F10" s="665">
        <v>0.1</v>
      </c>
      <c r="G10" s="665">
        <v>10.54</v>
      </c>
      <c r="H10" s="662">
        <v>1</v>
      </c>
      <c r="I10" s="662">
        <v>105.39999999999999</v>
      </c>
      <c r="J10" s="665">
        <v>2</v>
      </c>
      <c r="K10" s="665">
        <v>130.68</v>
      </c>
      <c r="L10" s="662">
        <v>12.398481973434537</v>
      </c>
      <c r="M10" s="662">
        <v>65.34</v>
      </c>
      <c r="N10" s="665">
        <v>0.99999999999999989</v>
      </c>
      <c r="O10" s="665">
        <v>61.4</v>
      </c>
      <c r="P10" s="678">
        <v>5.8254269449715377</v>
      </c>
      <c r="Q10" s="666">
        <v>61.400000000000006</v>
      </c>
    </row>
    <row r="11" spans="1:17" ht="14.4" customHeight="1" x14ac:dyDescent="0.3">
      <c r="A11" s="661" t="s">
        <v>4683</v>
      </c>
      <c r="B11" s="662" t="s">
        <v>526</v>
      </c>
      <c r="C11" s="662" t="s">
        <v>4684</v>
      </c>
      <c r="D11" s="662" t="s">
        <v>4695</v>
      </c>
      <c r="E11" s="662" t="s">
        <v>2366</v>
      </c>
      <c r="F11" s="665">
        <v>5</v>
      </c>
      <c r="G11" s="665">
        <v>68.349999999999994</v>
      </c>
      <c r="H11" s="662">
        <v>1</v>
      </c>
      <c r="I11" s="662">
        <v>13.669999999999998</v>
      </c>
      <c r="J11" s="665">
        <v>31</v>
      </c>
      <c r="K11" s="665">
        <v>425.94000000000005</v>
      </c>
      <c r="L11" s="662">
        <v>6.2317483540599863</v>
      </c>
      <c r="M11" s="662">
        <v>13.740000000000002</v>
      </c>
      <c r="N11" s="665">
        <v>36</v>
      </c>
      <c r="O11" s="665">
        <v>494.64000000000004</v>
      </c>
      <c r="P11" s="678">
        <v>7.236869056327726</v>
      </c>
      <c r="Q11" s="666">
        <v>13.740000000000002</v>
      </c>
    </row>
    <row r="12" spans="1:17" ht="14.4" customHeight="1" x14ac:dyDescent="0.3">
      <c r="A12" s="661" t="s">
        <v>4683</v>
      </c>
      <c r="B12" s="662" t="s">
        <v>526</v>
      </c>
      <c r="C12" s="662" t="s">
        <v>4684</v>
      </c>
      <c r="D12" s="662" t="s">
        <v>4696</v>
      </c>
      <c r="E12" s="662" t="s">
        <v>4697</v>
      </c>
      <c r="F12" s="665"/>
      <c r="G12" s="665"/>
      <c r="H12" s="662"/>
      <c r="I12" s="662"/>
      <c r="J12" s="665">
        <v>0.08</v>
      </c>
      <c r="K12" s="665">
        <v>6.12</v>
      </c>
      <c r="L12" s="662"/>
      <c r="M12" s="662">
        <v>76.5</v>
      </c>
      <c r="N12" s="665"/>
      <c r="O12" s="665"/>
      <c r="P12" s="678"/>
      <c r="Q12" s="666"/>
    </row>
    <row r="13" spans="1:17" ht="14.4" customHeight="1" x14ac:dyDescent="0.3">
      <c r="A13" s="661" t="s">
        <v>4683</v>
      </c>
      <c r="B13" s="662" t="s">
        <v>526</v>
      </c>
      <c r="C13" s="662" t="s">
        <v>4684</v>
      </c>
      <c r="D13" s="662" t="s">
        <v>4698</v>
      </c>
      <c r="E13" s="662" t="s">
        <v>4699</v>
      </c>
      <c r="F13" s="665"/>
      <c r="G13" s="665"/>
      <c r="H13" s="662"/>
      <c r="I13" s="662"/>
      <c r="J13" s="665">
        <v>2</v>
      </c>
      <c r="K13" s="665">
        <v>97.48</v>
      </c>
      <c r="L13" s="662"/>
      <c r="M13" s="662">
        <v>48.74</v>
      </c>
      <c r="N13" s="665"/>
      <c r="O13" s="665"/>
      <c r="P13" s="678"/>
      <c r="Q13" s="666"/>
    </row>
    <row r="14" spans="1:17" ht="14.4" customHeight="1" x14ac:dyDescent="0.3">
      <c r="A14" s="661" t="s">
        <v>4683</v>
      </c>
      <c r="B14" s="662" t="s">
        <v>526</v>
      </c>
      <c r="C14" s="662" t="s">
        <v>4684</v>
      </c>
      <c r="D14" s="662" t="s">
        <v>4700</v>
      </c>
      <c r="E14" s="662" t="s">
        <v>4701</v>
      </c>
      <c r="F14" s="665">
        <v>0.5</v>
      </c>
      <c r="G14" s="665">
        <v>55.3</v>
      </c>
      <c r="H14" s="662">
        <v>1</v>
      </c>
      <c r="I14" s="662">
        <v>110.6</v>
      </c>
      <c r="J14" s="665">
        <v>1.5</v>
      </c>
      <c r="K14" s="665">
        <v>238.94</v>
      </c>
      <c r="L14" s="662">
        <v>4.3207956600361666</v>
      </c>
      <c r="M14" s="662">
        <v>159.29333333333332</v>
      </c>
      <c r="N14" s="665">
        <v>0.70000000000000007</v>
      </c>
      <c r="O14" s="665">
        <v>123.89999999999999</v>
      </c>
      <c r="P14" s="678">
        <v>2.240506329113924</v>
      </c>
      <c r="Q14" s="666">
        <v>176.99999999999997</v>
      </c>
    </row>
    <row r="15" spans="1:17" ht="14.4" customHeight="1" x14ac:dyDescent="0.3">
      <c r="A15" s="661" t="s">
        <v>4683</v>
      </c>
      <c r="B15" s="662" t="s">
        <v>526</v>
      </c>
      <c r="C15" s="662" t="s">
        <v>4684</v>
      </c>
      <c r="D15" s="662" t="s">
        <v>4702</v>
      </c>
      <c r="E15" s="662" t="s">
        <v>583</v>
      </c>
      <c r="F15" s="665">
        <v>0.1</v>
      </c>
      <c r="G15" s="665">
        <v>7.8100000000000005</v>
      </c>
      <c r="H15" s="662">
        <v>1</v>
      </c>
      <c r="I15" s="662">
        <v>78.099999999999994</v>
      </c>
      <c r="J15" s="665">
        <v>0.4</v>
      </c>
      <c r="K15" s="665">
        <v>31.2</v>
      </c>
      <c r="L15" s="662">
        <v>3.9948783610755436</v>
      </c>
      <c r="M15" s="662">
        <v>78</v>
      </c>
      <c r="N15" s="665">
        <v>0.6</v>
      </c>
      <c r="O15" s="665">
        <v>46.8</v>
      </c>
      <c r="P15" s="678">
        <v>5.9923175416133159</v>
      </c>
      <c r="Q15" s="666">
        <v>78</v>
      </c>
    </row>
    <row r="16" spans="1:17" ht="14.4" customHeight="1" x14ac:dyDescent="0.3">
      <c r="A16" s="661" t="s">
        <v>4683</v>
      </c>
      <c r="B16" s="662" t="s">
        <v>526</v>
      </c>
      <c r="C16" s="662" t="s">
        <v>4684</v>
      </c>
      <c r="D16" s="662" t="s">
        <v>4703</v>
      </c>
      <c r="E16" s="662" t="s">
        <v>568</v>
      </c>
      <c r="F16" s="665"/>
      <c r="G16" s="665"/>
      <c r="H16" s="662"/>
      <c r="I16" s="662"/>
      <c r="J16" s="665">
        <v>0.1</v>
      </c>
      <c r="K16" s="665">
        <v>7.07</v>
      </c>
      <c r="L16" s="662"/>
      <c r="M16" s="662">
        <v>70.7</v>
      </c>
      <c r="N16" s="665">
        <v>1.1000000000000001</v>
      </c>
      <c r="O16" s="665">
        <v>77.77000000000001</v>
      </c>
      <c r="P16" s="678"/>
      <c r="Q16" s="666">
        <v>70.7</v>
      </c>
    </row>
    <row r="17" spans="1:17" ht="14.4" customHeight="1" x14ac:dyDescent="0.3">
      <c r="A17" s="661" t="s">
        <v>4683</v>
      </c>
      <c r="B17" s="662" t="s">
        <v>526</v>
      </c>
      <c r="C17" s="662" t="s">
        <v>4684</v>
      </c>
      <c r="D17" s="662" t="s">
        <v>4704</v>
      </c>
      <c r="E17" s="662" t="s">
        <v>1397</v>
      </c>
      <c r="F17" s="665">
        <v>1.5999999999999999</v>
      </c>
      <c r="G17" s="665">
        <v>986.16</v>
      </c>
      <c r="H17" s="662">
        <v>1</v>
      </c>
      <c r="I17" s="662">
        <v>616.35</v>
      </c>
      <c r="J17" s="665">
        <v>4</v>
      </c>
      <c r="K17" s="665">
        <v>2358.2000000000003</v>
      </c>
      <c r="L17" s="662">
        <v>2.3912955301370977</v>
      </c>
      <c r="M17" s="662">
        <v>589.55000000000007</v>
      </c>
      <c r="N17" s="665">
        <v>6.8000000000000007</v>
      </c>
      <c r="O17" s="665">
        <v>4420</v>
      </c>
      <c r="P17" s="678">
        <v>4.4820313133771394</v>
      </c>
      <c r="Q17" s="666">
        <v>649.99999999999989</v>
      </c>
    </row>
    <row r="18" spans="1:17" ht="14.4" customHeight="1" x14ac:dyDescent="0.3">
      <c r="A18" s="661" t="s">
        <v>4683</v>
      </c>
      <c r="B18" s="662" t="s">
        <v>526</v>
      </c>
      <c r="C18" s="662" t="s">
        <v>4684</v>
      </c>
      <c r="D18" s="662" t="s">
        <v>4705</v>
      </c>
      <c r="E18" s="662" t="s">
        <v>2364</v>
      </c>
      <c r="F18" s="665">
        <v>6</v>
      </c>
      <c r="G18" s="665">
        <v>105.84</v>
      </c>
      <c r="H18" s="662">
        <v>1</v>
      </c>
      <c r="I18" s="662">
        <v>17.64</v>
      </c>
      <c r="J18" s="665">
        <v>13</v>
      </c>
      <c r="K18" s="665">
        <v>274.69</v>
      </c>
      <c r="L18" s="662">
        <v>2.5953325774754346</v>
      </c>
      <c r="M18" s="662">
        <v>21.13</v>
      </c>
      <c r="N18" s="665">
        <v>8</v>
      </c>
      <c r="O18" s="665">
        <v>169.04</v>
      </c>
      <c r="P18" s="678">
        <v>1.5971277399848827</v>
      </c>
      <c r="Q18" s="666">
        <v>21.13</v>
      </c>
    </row>
    <row r="19" spans="1:17" ht="14.4" customHeight="1" x14ac:dyDescent="0.3">
      <c r="A19" s="661" t="s">
        <v>4683</v>
      </c>
      <c r="B19" s="662" t="s">
        <v>526</v>
      </c>
      <c r="C19" s="662" t="s">
        <v>4684</v>
      </c>
      <c r="D19" s="662" t="s">
        <v>4706</v>
      </c>
      <c r="E19" s="662" t="s">
        <v>4707</v>
      </c>
      <c r="F19" s="665"/>
      <c r="G19" s="665"/>
      <c r="H19" s="662"/>
      <c r="I19" s="662"/>
      <c r="J19" s="665">
        <v>0.60000000000000009</v>
      </c>
      <c r="K19" s="665">
        <v>30.839999999999996</v>
      </c>
      <c r="L19" s="662"/>
      <c r="M19" s="662">
        <v>51.399999999999984</v>
      </c>
      <c r="N19" s="665">
        <v>0.2</v>
      </c>
      <c r="O19" s="665">
        <v>10.28</v>
      </c>
      <c r="P19" s="678"/>
      <c r="Q19" s="666">
        <v>51.399999999999991</v>
      </c>
    </row>
    <row r="20" spans="1:17" ht="14.4" customHeight="1" x14ac:dyDescent="0.3">
      <c r="A20" s="661" t="s">
        <v>4683</v>
      </c>
      <c r="B20" s="662" t="s">
        <v>526</v>
      </c>
      <c r="C20" s="662" t="s">
        <v>4684</v>
      </c>
      <c r="D20" s="662" t="s">
        <v>4708</v>
      </c>
      <c r="E20" s="662" t="s">
        <v>576</v>
      </c>
      <c r="F20" s="665"/>
      <c r="G20" s="665"/>
      <c r="H20" s="662"/>
      <c r="I20" s="662"/>
      <c r="J20" s="665">
        <v>0.16</v>
      </c>
      <c r="K20" s="665">
        <v>28.88</v>
      </c>
      <c r="L20" s="662"/>
      <c r="M20" s="662">
        <v>180.5</v>
      </c>
      <c r="N20" s="665">
        <v>0.12000000000000001</v>
      </c>
      <c r="O20" s="665">
        <v>14.58</v>
      </c>
      <c r="P20" s="678"/>
      <c r="Q20" s="666">
        <v>121.49999999999999</v>
      </c>
    </row>
    <row r="21" spans="1:17" ht="14.4" customHeight="1" x14ac:dyDescent="0.3">
      <c r="A21" s="661" t="s">
        <v>4683</v>
      </c>
      <c r="B21" s="662" t="s">
        <v>526</v>
      </c>
      <c r="C21" s="662" t="s">
        <v>4684</v>
      </c>
      <c r="D21" s="662" t="s">
        <v>4709</v>
      </c>
      <c r="E21" s="662" t="s">
        <v>576</v>
      </c>
      <c r="F21" s="665">
        <v>0.12</v>
      </c>
      <c r="G21" s="665">
        <v>37.4</v>
      </c>
      <c r="H21" s="662">
        <v>1</v>
      </c>
      <c r="I21" s="662">
        <v>311.66666666666669</v>
      </c>
      <c r="J21" s="665">
        <v>0.63000000000000012</v>
      </c>
      <c r="K21" s="665">
        <v>187.95</v>
      </c>
      <c r="L21" s="662">
        <v>5.0254010695187166</v>
      </c>
      <c r="M21" s="662">
        <v>298.33333333333326</v>
      </c>
      <c r="N21" s="665">
        <v>0.3</v>
      </c>
      <c r="O21" s="665">
        <v>60.2</v>
      </c>
      <c r="P21" s="678">
        <v>1.6096256684491981</v>
      </c>
      <c r="Q21" s="666">
        <v>200.66666666666669</v>
      </c>
    </row>
    <row r="22" spans="1:17" ht="14.4" customHeight="1" x14ac:dyDescent="0.3">
      <c r="A22" s="661" t="s">
        <v>4683</v>
      </c>
      <c r="B22" s="662" t="s">
        <v>526</v>
      </c>
      <c r="C22" s="662" t="s">
        <v>4684</v>
      </c>
      <c r="D22" s="662" t="s">
        <v>4710</v>
      </c>
      <c r="E22" s="662" t="s">
        <v>576</v>
      </c>
      <c r="F22" s="665">
        <v>4.8000000000000007</v>
      </c>
      <c r="G22" s="665">
        <v>1814.5400000000002</v>
      </c>
      <c r="H22" s="662">
        <v>1</v>
      </c>
      <c r="I22" s="662">
        <v>378.02916666666664</v>
      </c>
      <c r="J22" s="665">
        <v>5.55</v>
      </c>
      <c r="K22" s="665">
        <v>2006.88</v>
      </c>
      <c r="L22" s="662">
        <v>1.1059993166312123</v>
      </c>
      <c r="M22" s="662">
        <v>361.6</v>
      </c>
      <c r="N22" s="665">
        <v>9.6000000000000014</v>
      </c>
      <c r="O22" s="665">
        <v>2336.7700000000004</v>
      </c>
      <c r="P22" s="678">
        <v>1.2878029693476034</v>
      </c>
      <c r="Q22" s="666">
        <v>243.41354166666667</v>
      </c>
    </row>
    <row r="23" spans="1:17" ht="14.4" customHeight="1" x14ac:dyDescent="0.3">
      <c r="A23" s="661" t="s">
        <v>4683</v>
      </c>
      <c r="B23" s="662" t="s">
        <v>526</v>
      </c>
      <c r="C23" s="662" t="s">
        <v>4684</v>
      </c>
      <c r="D23" s="662" t="s">
        <v>4711</v>
      </c>
      <c r="E23" s="662" t="s">
        <v>2517</v>
      </c>
      <c r="F23" s="665">
        <v>1.1000000000000001</v>
      </c>
      <c r="G23" s="665">
        <v>43.12</v>
      </c>
      <c r="H23" s="662">
        <v>1</v>
      </c>
      <c r="I23" s="662">
        <v>39.199999999999996</v>
      </c>
      <c r="J23" s="665">
        <v>2.2999999999999998</v>
      </c>
      <c r="K23" s="665">
        <v>86.25</v>
      </c>
      <c r="L23" s="662">
        <v>2.0002319109461966</v>
      </c>
      <c r="M23" s="662">
        <v>37.5</v>
      </c>
      <c r="N23" s="665">
        <v>3.5999999999999996</v>
      </c>
      <c r="O23" s="665">
        <v>135</v>
      </c>
      <c r="P23" s="678">
        <v>3.1307977736549168</v>
      </c>
      <c r="Q23" s="666">
        <v>37.500000000000007</v>
      </c>
    </row>
    <row r="24" spans="1:17" ht="14.4" customHeight="1" x14ac:dyDescent="0.3">
      <c r="A24" s="661" t="s">
        <v>4683</v>
      </c>
      <c r="B24" s="662" t="s">
        <v>526</v>
      </c>
      <c r="C24" s="662" t="s">
        <v>4684</v>
      </c>
      <c r="D24" s="662" t="s">
        <v>4712</v>
      </c>
      <c r="E24" s="662" t="s">
        <v>1393</v>
      </c>
      <c r="F24" s="665">
        <v>0.5</v>
      </c>
      <c r="G24" s="665">
        <v>296.10000000000002</v>
      </c>
      <c r="H24" s="662">
        <v>1</v>
      </c>
      <c r="I24" s="662">
        <v>592.20000000000005</v>
      </c>
      <c r="J24" s="665">
        <v>0.4</v>
      </c>
      <c r="K24" s="665">
        <v>226.6</v>
      </c>
      <c r="L24" s="662">
        <v>0.76528199932455243</v>
      </c>
      <c r="M24" s="662">
        <v>566.5</v>
      </c>
      <c r="N24" s="665"/>
      <c r="O24" s="665"/>
      <c r="P24" s="678"/>
      <c r="Q24" s="666"/>
    </row>
    <row r="25" spans="1:17" ht="14.4" customHeight="1" x14ac:dyDescent="0.3">
      <c r="A25" s="661" t="s">
        <v>4683</v>
      </c>
      <c r="B25" s="662" t="s">
        <v>526</v>
      </c>
      <c r="C25" s="662" t="s">
        <v>4684</v>
      </c>
      <c r="D25" s="662" t="s">
        <v>4713</v>
      </c>
      <c r="E25" s="662" t="s">
        <v>1456</v>
      </c>
      <c r="F25" s="665"/>
      <c r="G25" s="665"/>
      <c r="H25" s="662"/>
      <c r="I25" s="662"/>
      <c r="J25" s="665"/>
      <c r="K25" s="665"/>
      <c r="L25" s="662"/>
      <c r="M25" s="662"/>
      <c r="N25" s="665">
        <v>0.05</v>
      </c>
      <c r="O25" s="665">
        <v>18.47</v>
      </c>
      <c r="P25" s="678"/>
      <c r="Q25" s="666">
        <v>369.4</v>
      </c>
    </row>
    <row r="26" spans="1:17" ht="14.4" customHeight="1" x14ac:dyDescent="0.3">
      <c r="A26" s="661" t="s">
        <v>4683</v>
      </c>
      <c r="B26" s="662" t="s">
        <v>526</v>
      </c>
      <c r="C26" s="662" t="s">
        <v>4714</v>
      </c>
      <c r="D26" s="662" t="s">
        <v>4715</v>
      </c>
      <c r="E26" s="662" t="s">
        <v>4716</v>
      </c>
      <c r="F26" s="665">
        <v>9</v>
      </c>
      <c r="G26" s="665">
        <v>2183.7600000000002</v>
      </c>
      <c r="H26" s="662">
        <v>1</v>
      </c>
      <c r="I26" s="662">
        <v>242.64000000000001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4683</v>
      </c>
      <c r="B27" s="662" t="s">
        <v>526</v>
      </c>
      <c r="C27" s="662" t="s">
        <v>4714</v>
      </c>
      <c r="D27" s="662" t="s">
        <v>4717</v>
      </c>
      <c r="E27" s="662" t="s">
        <v>4718</v>
      </c>
      <c r="F27" s="665">
        <v>3</v>
      </c>
      <c r="G27" s="665">
        <v>727.92</v>
      </c>
      <c r="H27" s="662">
        <v>1</v>
      </c>
      <c r="I27" s="662">
        <v>242.64</v>
      </c>
      <c r="J27" s="665">
        <v>3</v>
      </c>
      <c r="K27" s="665">
        <v>727.92</v>
      </c>
      <c r="L27" s="662">
        <v>1</v>
      </c>
      <c r="M27" s="662">
        <v>242.64</v>
      </c>
      <c r="N27" s="665">
        <v>51</v>
      </c>
      <c r="O27" s="665">
        <v>12374.64</v>
      </c>
      <c r="P27" s="678">
        <v>17</v>
      </c>
      <c r="Q27" s="666">
        <v>242.64</v>
      </c>
    </row>
    <row r="28" spans="1:17" ht="14.4" customHeight="1" x14ac:dyDescent="0.3">
      <c r="A28" s="661" t="s">
        <v>4683</v>
      </c>
      <c r="B28" s="662" t="s">
        <v>526</v>
      </c>
      <c r="C28" s="662" t="s">
        <v>4714</v>
      </c>
      <c r="D28" s="662" t="s">
        <v>4719</v>
      </c>
      <c r="E28" s="662" t="s">
        <v>4720</v>
      </c>
      <c r="F28" s="665">
        <v>1</v>
      </c>
      <c r="G28" s="665">
        <v>242.64</v>
      </c>
      <c r="H28" s="662">
        <v>1</v>
      </c>
      <c r="I28" s="662">
        <v>242.64</v>
      </c>
      <c r="J28" s="665"/>
      <c r="K28" s="665"/>
      <c r="L28" s="662"/>
      <c r="M28" s="662"/>
      <c r="N28" s="665">
        <v>2</v>
      </c>
      <c r="O28" s="665">
        <v>485.28</v>
      </c>
      <c r="P28" s="678">
        <v>2</v>
      </c>
      <c r="Q28" s="666">
        <v>242.64</v>
      </c>
    </row>
    <row r="29" spans="1:17" ht="14.4" customHeight="1" x14ac:dyDescent="0.3">
      <c r="A29" s="661" t="s">
        <v>4683</v>
      </c>
      <c r="B29" s="662" t="s">
        <v>526</v>
      </c>
      <c r="C29" s="662" t="s">
        <v>4714</v>
      </c>
      <c r="D29" s="662" t="s">
        <v>4721</v>
      </c>
      <c r="E29" s="662" t="s">
        <v>4722</v>
      </c>
      <c r="F29" s="665"/>
      <c r="G29" s="665"/>
      <c r="H29" s="662"/>
      <c r="I29" s="662"/>
      <c r="J29" s="665">
        <v>8</v>
      </c>
      <c r="K29" s="665">
        <v>3112</v>
      </c>
      <c r="L29" s="662"/>
      <c r="M29" s="662">
        <v>389</v>
      </c>
      <c r="N29" s="665">
        <v>6</v>
      </c>
      <c r="O29" s="665">
        <v>2334</v>
      </c>
      <c r="P29" s="678"/>
      <c r="Q29" s="666">
        <v>389</v>
      </c>
    </row>
    <row r="30" spans="1:17" ht="14.4" customHeight="1" x14ac:dyDescent="0.3">
      <c r="A30" s="661" t="s">
        <v>4683</v>
      </c>
      <c r="B30" s="662" t="s">
        <v>526</v>
      </c>
      <c r="C30" s="662" t="s">
        <v>4714</v>
      </c>
      <c r="D30" s="662" t="s">
        <v>4723</v>
      </c>
      <c r="E30" s="662" t="s">
        <v>4722</v>
      </c>
      <c r="F30" s="665">
        <v>31</v>
      </c>
      <c r="G30" s="665">
        <v>13919</v>
      </c>
      <c r="H30" s="662">
        <v>1</v>
      </c>
      <c r="I30" s="662">
        <v>449</v>
      </c>
      <c r="J30" s="665">
        <v>73</v>
      </c>
      <c r="K30" s="665">
        <v>32777</v>
      </c>
      <c r="L30" s="662">
        <v>2.3548387096774195</v>
      </c>
      <c r="M30" s="662">
        <v>449</v>
      </c>
      <c r="N30" s="665">
        <v>76.399999999999991</v>
      </c>
      <c r="O30" s="665">
        <v>34301.35</v>
      </c>
      <c r="P30" s="678">
        <v>2.4643544794884691</v>
      </c>
      <c r="Q30" s="666">
        <v>448.97054973821992</v>
      </c>
    </row>
    <row r="31" spans="1:17" ht="14.4" customHeight="1" x14ac:dyDescent="0.3">
      <c r="A31" s="661" t="s">
        <v>4683</v>
      </c>
      <c r="B31" s="662" t="s">
        <v>526</v>
      </c>
      <c r="C31" s="662" t="s">
        <v>4714</v>
      </c>
      <c r="D31" s="662" t="s">
        <v>4724</v>
      </c>
      <c r="E31" s="662" t="s">
        <v>4722</v>
      </c>
      <c r="F31" s="665">
        <v>11</v>
      </c>
      <c r="G31" s="665">
        <v>5500</v>
      </c>
      <c r="H31" s="662">
        <v>1</v>
      </c>
      <c r="I31" s="662">
        <v>500</v>
      </c>
      <c r="J31" s="665">
        <v>31</v>
      </c>
      <c r="K31" s="665">
        <v>15500</v>
      </c>
      <c r="L31" s="662">
        <v>2.8181818181818183</v>
      </c>
      <c r="M31" s="662">
        <v>500</v>
      </c>
      <c r="N31" s="665">
        <v>31.05</v>
      </c>
      <c r="O31" s="665">
        <v>15522.5</v>
      </c>
      <c r="P31" s="678">
        <v>2.8222727272727273</v>
      </c>
      <c r="Q31" s="666">
        <v>499.91948470209337</v>
      </c>
    </row>
    <row r="32" spans="1:17" ht="14.4" customHeight="1" x14ac:dyDescent="0.3">
      <c r="A32" s="661" t="s">
        <v>4683</v>
      </c>
      <c r="B32" s="662" t="s">
        <v>526</v>
      </c>
      <c r="C32" s="662" t="s">
        <v>4725</v>
      </c>
      <c r="D32" s="662" t="s">
        <v>4726</v>
      </c>
      <c r="E32" s="662" t="s">
        <v>4727</v>
      </c>
      <c r="F32" s="665">
        <v>12</v>
      </c>
      <c r="G32" s="665">
        <v>879</v>
      </c>
      <c r="H32" s="662">
        <v>1</v>
      </c>
      <c r="I32" s="662">
        <v>73.25</v>
      </c>
      <c r="J32" s="665">
        <v>48</v>
      </c>
      <c r="K32" s="665">
        <v>3552</v>
      </c>
      <c r="L32" s="662">
        <v>4.0409556313993171</v>
      </c>
      <c r="M32" s="662">
        <v>74</v>
      </c>
      <c r="N32" s="665">
        <v>32</v>
      </c>
      <c r="O32" s="665">
        <v>2496</v>
      </c>
      <c r="P32" s="678">
        <v>2.8395904436860069</v>
      </c>
      <c r="Q32" s="666">
        <v>78</v>
      </c>
    </row>
    <row r="33" spans="1:17" ht="14.4" customHeight="1" x14ac:dyDescent="0.3">
      <c r="A33" s="661" t="s">
        <v>4683</v>
      </c>
      <c r="B33" s="662" t="s">
        <v>526</v>
      </c>
      <c r="C33" s="662" t="s">
        <v>4725</v>
      </c>
      <c r="D33" s="662" t="s">
        <v>4728</v>
      </c>
      <c r="E33" s="662" t="s">
        <v>4729</v>
      </c>
      <c r="F33" s="665">
        <v>93</v>
      </c>
      <c r="G33" s="665">
        <v>13767</v>
      </c>
      <c r="H33" s="662">
        <v>1</v>
      </c>
      <c r="I33" s="662">
        <v>148.03225806451613</v>
      </c>
      <c r="J33" s="665">
        <v>526</v>
      </c>
      <c r="K33" s="665">
        <v>75744</v>
      </c>
      <c r="L33" s="662">
        <v>5.5018522553933318</v>
      </c>
      <c r="M33" s="662">
        <v>144</v>
      </c>
      <c r="N33" s="665">
        <v>788</v>
      </c>
      <c r="O33" s="665">
        <v>115048</v>
      </c>
      <c r="P33" s="678">
        <v>8.3567952349822043</v>
      </c>
      <c r="Q33" s="666">
        <v>146</v>
      </c>
    </row>
    <row r="34" spans="1:17" ht="14.4" customHeight="1" x14ac:dyDescent="0.3">
      <c r="A34" s="661" t="s">
        <v>4683</v>
      </c>
      <c r="B34" s="662" t="s">
        <v>526</v>
      </c>
      <c r="C34" s="662" t="s">
        <v>4725</v>
      </c>
      <c r="D34" s="662" t="s">
        <v>4730</v>
      </c>
      <c r="E34" s="662" t="s">
        <v>4731</v>
      </c>
      <c r="F34" s="665">
        <v>275</v>
      </c>
      <c r="G34" s="665">
        <v>9467</v>
      </c>
      <c r="H34" s="662">
        <v>1</v>
      </c>
      <c r="I34" s="662">
        <v>34.425454545454542</v>
      </c>
      <c r="J34" s="665">
        <v>266</v>
      </c>
      <c r="K34" s="665">
        <v>9310</v>
      </c>
      <c r="L34" s="662">
        <v>0.9834160768987007</v>
      </c>
      <c r="M34" s="662">
        <v>35</v>
      </c>
      <c r="N34" s="665">
        <v>235</v>
      </c>
      <c r="O34" s="665">
        <v>8695</v>
      </c>
      <c r="P34" s="678">
        <v>0.91845357557832474</v>
      </c>
      <c r="Q34" s="666">
        <v>37</v>
      </c>
    </row>
    <row r="35" spans="1:17" ht="14.4" customHeight="1" x14ac:dyDescent="0.3">
      <c r="A35" s="661" t="s">
        <v>4683</v>
      </c>
      <c r="B35" s="662" t="s">
        <v>526</v>
      </c>
      <c r="C35" s="662" t="s">
        <v>4725</v>
      </c>
      <c r="D35" s="662" t="s">
        <v>4732</v>
      </c>
      <c r="E35" s="662" t="s">
        <v>4733</v>
      </c>
      <c r="F35" s="665">
        <v>6</v>
      </c>
      <c r="G35" s="665">
        <v>650</v>
      </c>
      <c r="H35" s="662">
        <v>1</v>
      </c>
      <c r="I35" s="662">
        <v>108.33333333333333</v>
      </c>
      <c r="J35" s="665">
        <v>14</v>
      </c>
      <c r="K35" s="665">
        <v>1540</v>
      </c>
      <c r="L35" s="662">
        <v>2.3692307692307693</v>
      </c>
      <c r="M35" s="662">
        <v>110</v>
      </c>
      <c r="N35" s="665">
        <v>20</v>
      </c>
      <c r="O35" s="665">
        <v>2320</v>
      </c>
      <c r="P35" s="678">
        <v>3.5692307692307694</v>
      </c>
      <c r="Q35" s="666">
        <v>116</v>
      </c>
    </row>
    <row r="36" spans="1:17" ht="14.4" customHeight="1" x14ac:dyDescent="0.3">
      <c r="A36" s="661" t="s">
        <v>4683</v>
      </c>
      <c r="B36" s="662" t="s">
        <v>526</v>
      </c>
      <c r="C36" s="662" t="s">
        <v>4725</v>
      </c>
      <c r="D36" s="662" t="s">
        <v>4734</v>
      </c>
      <c r="E36" s="662" t="s">
        <v>4735</v>
      </c>
      <c r="F36" s="665">
        <v>40</v>
      </c>
      <c r="G36" s="665">
        <v>4862</v>
      </c>
      <c r="H36" s="662">
        <v>1</v>
      </c>
      <c r="I36" s="662">
        <v>121.55</v>
      </c>
      <c r="J36" s="665">
        <v>41</v>
      </c>
      <c r="K36" s="665">
        <v>5043</v>
      </c>
      <c r="L36" s="662">
        <v>1.037227478403949</v>
      </c>
      <c r="M36" s="662">
        <v>123</v>
      </c>
      <c r="N36" s="665">
        <v>65</v>
      </c>
      <c r="O36" s="665">
        <v>8385</v>
      </c>
      <c r="P36" s="678">
        <v>1.7245989304812834</v>
      </c>
      <c r="Q36" s="666">
        <v>129</v>
      </c>
    </row>
    <row r="37" spans="1:17" ht="14.4" customHeight="1" x14ac:dyDescent="0.3">
      <c r="A37" s="661" t="s">
        <v>4683</v>
      </c>
      <c r="B37" s="662" t="s">
        <v>526</v>
      </c>
      <c r="C37" s="662" t="s">
        <v>4725</v>
      </c>
      <c r="D37" s="662" t="s">
        <v>4736</v>
      </c>
      <c r="E37" s="662" t="s">
        <v>4737</v>
      </c>
      <c r="F37" s="665">
        <v>2959</v>
      </c>
      <c r="G37" s="665">
        <v>688886</v>
      </c>
      <c r="H37" s="662">
        <v>1</v>
      </c>
      <c r="I37" s="662">
        <v>232.81040892193309</v>
      </c>
      <c r="J37" s="665">
        <v>2719</v>
      </c>
      <c r="K37" s="665">
        <v>638965</v>
      </c>
      <c r="L37" s="662">
        <v>0.92753372836724801</v>
      </c>
      <c r="M37" s="662">
        <v>235</v>
      </c>
      <c r="N37" s="665">
        <v>2839</v>
      </c>
      <c r="O37" s="665">
        <v>712589</v>
      </c>
      <c r="P37" s="678">
        <v>1.0344077249356207</v>
      </c>
      <c r="Q37" s="666">
        <v>251</v>
      </c>
    </row>
    <row r="38" spans="1:17" ht="14.4" customHeight="1" x14ac:dyDescent="0.3">
      <c r="A38" s="661" t="s">
        <v>4683</v>
      </c>
      <c r="B38" s="662" t="s">
        <v>526</v>
      </c>
      <c r="C38" s="662" t="s">
        <v>4725</v>
      </c>
      <c r="D38" s="662" t="s">
        <v>4738</v>
      </c>
      <c r="E38" s="662" t="s">
        <v>4739</v>
      </c>
      <c r="F38" s="665">
        <v>134</v>
      </c>
      <c r="G38" s="665">
        <v>86706</v>
      </c>
      <c r="H38" s="662">
        <v>1</v>
      </c>
      <c r="I38" s="662">
        <v>647.05970149253733</v>
      </c>
      <c r="J38" s="665">
        <v>118</v>
      </c>
      <c r="K38" s="665">
        <v>77054</v>
      </c>
      <c r="L38" s="662">
        <v>0.88868129079879132</v>
      </c>
      <c r="M38" s="662">
        <v>653</v>
      </c>
      <c r="N38" s="665">
        <v>122</v>
      </c>
      <c r="O38" s="665">
        <v>85522</v>
      </c>
      <c r="P38" s="678">
        <v>0.98634465896247092</v>
      </c>
      <c r="Q38" s="666">
        <v>701</v>
      </c>
    </row>
    <row r="39" spans="1:17" ht="14.4" customHeight="1" x14ac:dyDescent="0.3">
      <c r="A39" s="661" t="s">
        <v>4683</v>
      </c>
      <c r="B39" s="662" t="s">
        <v>526</v>
      </c>
      <c r="C39" s="662" t="s">
        <v>4725</v>
      </c>
      <c r="D39" s="662" t="s">
        <v>4740</v>
      </c>
      <c r="E39" s="662" t="s">
        <v>4741</v>
      </c>
      <c r="F39" s="665"/>
      <c r="G39" s="665"/>
      <c r="H39" s="662"/>
      <c r="I39" s="662"/>
      <c r="J39" s="665"/>
      <c r="K39" s="665"/>
      <c r="L39" s="662"/>
      <c r="M39" s="662"/>
      <c r="N39" s="665">
        <v>2</v>
      </c>
      <c r="O39" s="665">
        <v>708</v>
      </c>
      <c r="P39" s="678"/>
      <c r="Q39" s="666">
        <v>354</v>
      </c>
    </row>
    <row r="40" spans="1:17" ht="14.4" customHeight="1" x14ac:dyDescent="0.3">
      <c r="A40" s="661" t="s">
        <v>4683</v>
      </c>
      <c r="B40" s="662" t="s">
        <v>526</v>
      </c>
      <c r="C40" s="662" t="s">
        <v>4725</v>
      </c>
      <c r="D40" s="662" t="s">
        <v>4742</v>
      </c>
      <c r="E40" s="662" t="s">
        <v>4743</v>
      </c>
      <c r="F40" s="665">
        <v>11</v>
      </c>
      <c r="G40" s="665">
        <v>0</v>
      </c>
      <c r="H40" s="662"/>
      <c r="I40" s="662">
        <v>0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4683</v>
      </c>
      <c r="B41" s="662" t="s">
        <v>526</v>
      </c>
      <c r="C41" s="662" t="s">
        <v>4725</v>
      </c>
      <c r="D41" s="662" t="s">
        <v>4744</v>
      </c>
      <c r="E41" s="662" t="s">
        <v>4745</v>
      </c>
      <c r="F41" s="665">
        <v>2613</v>
      </c>
      <c r="G41" s="665">
        <v>0</v>
      </c>
      <c r="H41" s="662"/>
      <c r="I41" s="662">
        <v>0</v>
      </c>
      <c r="J41" s="665">
        <v>833</v>
      </c>
      <c r="K41" s="665">
        <v>11300</v>
      </c>
      <c r="L41" s="662"/>
      <c r="M41" s="662">
        <v>13.565426170468188</v>
      </c>
      <c r="N41" s="665">
        <v>584</v>
      </c>
      <c r="O41" s="665">
        <v>19466.680000000008</v>
      </c>
      <c r="P41" s="678"/>
      <c r="Q41" s="666">
        <v>33.333356164383574</v>
      </c>
    </row>
    <row r="42" spans="1:17" ht="14.4" customHeight="1" x14ac:dyDescent="0.3">
      <c r="A42" s="661" t="s">
        <v>4683</v>
      </c>
      <c r="B42" s="662" t="s">
        <v>526</v>
      </c>
      <c r="C42" s="662" t="s">
        <v>4725</v>
      </c>
      <c r="D42" s="662" t="s">
        <v>4746</v>
      </c>
      <c r="E42" s="662" t="s">
        <v>4747</v>
      </c>
      <c r="F42" s="665">
        <v>246</v>
      </c>
      <c r="G42" s="665">
        <v>26302</v>
      </c>
      <c r="H42" s="662">
        <v>1</v>
      </c>
      <c r="I42" s="662">
        <v>106.91869918699187</v>
      </c>
      <c r="J42" s="665">
        <v>184</v>
      </c>
      <c r="K42" s="665">
        <v>19872</v>
      </c>
      <c r="L42" s="662">
        <v>0.75553189871492665</v>
      </c>
      <c r="M42" s="662">
        <v>108</v>
      </c>
      <c r="N42" s="665">
        <v>176</v>
      </c>
      <c r="O42" s="665">
        <v>20416</v>
      </c>
      <c r="P42" s="678">
        <v>0.77621473652193751</v>
      </c>
      <c r="Q42" s="666">
        <v>116</v>
      </c>
    </row>
    <row r="43" spans="1:17" ht="14.4" customHeight="1" x14ac:dyDescent="0.3">
      <c r="A43" s="661" t="s">
        <v>4683</v>
      </c>
      <c r="B43" s="662" t="s">
        <v>526</v>
      </c>
      <c r="C43" s="662" t="s">
        <v>4725</v>
      </c>
      <c r="D43" s="662" t="s">
        <v>4748</v>
      </c>
      <c r="E43" s="662" t="s">
        <v>4749</v>
      </c>
      <c r="F43" s="665">
        <v>1078</v>
      </c>
      <c r="G43" s="665">
        <v>121198</v>
      </c>
      <c r="H43" s="662">
        <v>1</v>
      </c>
      <c r="I43" s="662">
        <v>112.42857142857143</v>
      </c>
      <c r="J43" s="665">
        <v>1131</v>
      </c>
      <c r="K43" s="665">
        <v>128934</v>
      </c>
      <c r="L43" s="662">
        <v>1.063829436129309</v>
      </c>
      <c r="M43" s="662">
        <v>114</v>
      </c>
      <c r="N43" s="665">
        <v>1603</v>
      </c>
      <c r="O43" s="665">
        <v>192360</v>
      </c>
      <c r="P43" s="678">
        <v>1.5871549035462631</v>
      </c>
      <c r="Q43" s="666">
        <v>120</v>
      </c>
    </row>
    <row r="44" spans="1:17" ht="14.4" customHeight="1" x14ac:dyDescent="0.3">
      <c r="A44" s="661" t="s">
        <v>4683</v>
      </c>
      <c r="B44" s="662" t="s">
        <v>526</v>
      </c>
      <c r="C44" s="662" t="s">
        <v>4725</v>
      </c>
      <c r="D44" s="662" t="s">
        <v>4750</v>
      </c>
      <c r="E44" s="662" t="s">
        <v>4751</v>
      </c>
      <c r="F44" s="665">
        <v>6</v>
      </c>
      <c r="G44" s="665">
        <v>486</v>
      </c>
      <c r="H44" s="662">
        <v>1</v>
      </c>
      <c r="I44" s="662">
        <v>81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4683</v>
      </c>
      <c r="B45" s="662" t="s">
        <v>526</v>
      </c>
      <c r="C45" s="662" t="s">
        <v>4725</v>
      </c>
      <c r="D45" s="662" t="s">
        <v>4752</v>
      </c>
      <c r="E45" s="662" t="s">
        <v>4753</v>
      </c>
      <c r="F45" s="665">
        <v>4</v>
      </c>
      <c r="G45" s="665">
        <v>120</v>
      </c>
      <c r="H45" s="662">
        <v>1</v>
      </c>
      <c r="I45" s="662">
        <v>30</v>
      </c>
      <c r="J45" s="665">
        <v>4</v>
      </c>
      <c r="K45" s="665">
        <v>124</v>
      </c>
      <c r="L45" s="662">
        <v>1.0333333333333334</v>
      </c>
      <c r="M45" s="662">
        <v>31</v>
      </c>
      <c r="N45" s="665">
        <v>7</v>
      </c>
      <c r="O45" s="665">
        <v>224</v>
      </c>
      <c r="P45" s="678">
        <v>1.8666666666666667</v>
      </c>
      <c r="Q45" s="666">
        <v>32</v>
      </c>
    </row>
    <row r="46" spans="1:17" ht="14.4" customHeight="1" x14ac:dyDescent="0.3">
      <c r="A46" s="661" t="s">
        <v>4683</v>
      </c>
      <c r="B46" s="662" t="s">
        <v>526</v>
      </c>
      <c r="C46" s="662" t="s">
        <v>4725</v>
      </c>
      <c r="D46" s="662" t="s">
        <v>4754</v>
      </c>
      <c r="E46" s="662" t="s">
        <v>4755</v>
      </c>
      <c r="F46" s="665">
        <v>16</v>
      </c>
      <c r="G46" s="665">
        <v>1107</v>
      </c>
      <c r="H46" s="662">
        <v>1</v>
      </c>
      <c r="I46" s="662">
        <v>69.1875</v>
      </c>
      <c r="J46" s="665">
        <v>11</v>
      </c>
      <c r="K46" s="665">
        <v>770</v>
      </c>
      <c r="L46" s="662">
        <v>0.69557362240289067</v>
      </c>
      <c r="M46" s="662">
        <v>70</v>
      </c>
      <c r="N46" s="665">
        <v>14</v>
      </c>
      <c r="O46" s="665">
        <v>1036</v>
      </c>
      <c r="P46" s="678">
        <v>0.93586269196025296</v>
      </c>
      <c r="Q46" s="666">
        <v>74</v>
      </c>
    </row>
    <row r="47" spans="1:17" ht="14.4" customHeight="1" x14ac:dyDescent="0.3">
      <c r="A47" s="661" t="s">
        <v>4683</v>
      </c>
      <c r="B47" s="662" t="s">
        <v>526</v>
      </c>
      <c r="C47" s="662" t="s">
        <v>4725</v>
      </c>
      <c r="D47" s="662" t="s">
        <v>4756</v>
      </c>
      <c r="E47" s="662" t="s">
        <v>4757</v>
      </c>
      <c r="F47" s="665">
        <v>140</v>
      </c>
      <c r="G47" s="665">
        <v>10699</v>
      </c>
      <c r="H47" s="662">
        <v>1</v>
      </c>
      <c r="I47" s="662">
        <v>76.421428571428578</v>
      </c>
      <c r="J47" s="665">
        <v>150</v>
      </c>
      <c r="K47" s="665">
        <v>11550</v>
      </c>
      <c r="L47" s="662">
        <v>1.0795401439386858</v>
      </c>
      <c r="M47" s="662">
        <v>77</v>
      </c>
      <c r="N47" s="665">
        <v>206</v>
      </c>
      <c r="O47" s="665">
        <v>15862</v>
      </c>
      <c r="P47" s="678">
        <v>1.4825684643424619</v>
      </c>
      <c r="Q47" s="666">
        <v>77</v>
      </c>
    </row>
    <row r="48" spans="1:17" ht="14.4" customHeight="1" x14ac:dyDescent="0.3">
      <c r="A48" s="661" t="s">
        <v>4683</v>
      </c>
      <c r="B48" s="662" t="s">
        <v>526</v>
      </c>
      <c r="C48" s="662" t="s">
        <v>4725</v>
      </c>
      <c r="D48" s="662" t="s">
        <v>4758</v>
      </c>
      <c r="E48" s="662" t="s">
        <v>4759</v>
      </c>
      <c r="F48" s="665">
        <v>31</v>
      </c>
      <c r="G48" s="665">
        <v>18659</v>
      </c>
      <c r="H48" s="662">
        <v>1</v>
      </c>
      <c r="I48" s="662">
        <v>601.90322580645159</v>
      </c>
      <c r="J48" s="665">
        <v>30</v>
      </c>
      <c r="K48" s="665">
        <v>18180</v>
      </c>
      <c r="L48" s="662">
        <v>0.97432874216195942</v>
      </c>
      <c r="M48" s="662">
        <v>606</v>
      </c>
      <c r="N48" s="665">
        <v>38</v>
      </c>
      <c r="O48" s="665">
        <v>23484</v>
      </c>
      <c r="P48" s="678">
        <v>1.2585883487861085</v>
      </c>
      <c r="Q48" s="666">
        <v>618</v>
      </c>
    </row>
    <row r="49" spans="1:17" ht="14.4" customHeight="1" x14ac:dyDescent="0.3">
      <c r="A49" s="661" t="s">
        <v>4683</v>
      </c>
      <c r="B49" s="662" t="s">
        <v>526</v>
      </c>
      <c r="C49" s="662" t="s">
        <v>4725</v>
      </c>
      <c r="D49" s="662" t="s">
        <v>4760</v>
      </c>
      <c r="E49" s="662" t="s">
        <v>4761</v>
      </c>
      <c r="F49" s="665"/>
      <c r="G49" s="665"/>
      <c r="H49" s="662"/>
      <c r="I49" s="662"/>
      <c r="J49" s="665">
        <v>1</v>
      </c>
      <c r="K49" s="665">
        <v>340</v>
      </c>
      <c r="L49" s="662"/>
      <c r="M49" s="662">
        <v>340</v>
      </c>
      <c r="N49" s="665"/>
      <c r="O49" s="665"/>
      <c r="P49" s="678"/>
      <c r="Q49" s="666"/>
    </row>
    <row r="50" spans="1:17" ht="14.4" customHeight="1" x14ac:dyDescent="0.3">
      <c r="A50" s="661" t="s">
        <v>4683</v>
      </c>
      <c r="B50" s="662" t="s">
        <v>526</v>
      </c>
      <c r="C50" s="662" t="s">
        <v>4725</v>
      </c>
      <c r="D50" s="662" t="s">
        <v>4762</v>
      </c>
      <c r="E50" s="662" t="s">
        <v>4763</v>
      </c>
      <c r="F50" s="665">
        <v>12</v>
      </c>
      <c r="G50" s="665">
        <v>4358</v>
      </c>
      <c r="H50" s="662">
        <v>1</v>
      </c>
      <c r="I50" s="662">
        <v>363.16666666666669</v>
      </c>
      <c r="J50" s="665">
        <v>2</v>
      </c>
      <c r="K50" s="665">
        <v>730</v>
      </c>
      <c r="L50" s="662">
        <v>0.16750803120697569</v>
      </c>
      <c r="M50" s="662">
        <v>365</v>
      </c>
      <c r="N50" s="665">
        <v>30</v>
      </c>
      <c r="O50" s="665">
        <v>11190</v>
      </c>
      <c r="P50" s="678">
        <v>2.5676916016521338</v>
      </c>
      <c r="Q50" s="666">
        <v>373</v>
      </c>
    </row>
    <row r="51" spans="1:17" ht="14.4" customHeight="1" x14ac:dyDescent="0.3">
      <c r="A51" s="661" t="s">
        <v>4683</v>
      </c>
      <c r="B51" s="662" t="s">
        <v>526</v>
      </c>
      <c r="C51" s="662" t="s">
        <v>4725</v>
      </c>
      <c r="D51" s="662" t="s">
        <v>4764</v>
      </c>
      <c r="E51" s="662" t="s">
        <v>4765</v>
      </c>
      <c r="F51" s="665">
        <v>627</v>
      </c>
      <c r="G51" s="665">
        <v>102463</v>
      </c>
      <c r="H51" s="662">
        <v>1</v>
      </c>
      <c r="I51" s="662">
        <v>163.41786283891548</v>
      </c>
      <c r="J51" s="665">
        <v>715</v>
      </c>
      <c r="K51" s="665">
        <v>117975</v>
      </c>
      <c r="L51" s="662">
        <v>1.1513912339088257</v>
      </c>
      <c r="M51" s="662">
        <v>165</v>
      </c>
      <c r="N51" s="665">
        <v>840</v>
      </c>
      <c r="O51" s="665">
        <v>148680</v>
      </c>
      <c r="P51" s="678">
        <v>1.4510603827723179</v>
      </c>
      <c r="Q51" s="666">
        <v>177</v>
      </c>
    </row>
    <row r="52" spans="1:17" ht="14.4" customHeight="1" x14ac:dyDescent="0.3">
      <c r="A52" s="661" t="s">
        <v>4683</v>
      </c>
      <c r="B52" s="662" t="s">
        <v>526</v>
      </c>
      <c r="C52" s="662" t="s">
        <v>4725</v>
      </c>
      <c r="D52" s="662" t="s">
        <v>4766</v>
      </c>
      <c r="E52" s="662" t="s">
        <v>4767</v>
      </c>
      <c r="F52" s="665">
        <v>23</v>
      </c>
      <c r="G52" s="665">
        <v>24061</v>
      </c>
      <c r="H52" s="662">
        <v>1</v>
      </c>
      <c r="I52" s="662">
        <v>1046.1304347826087</v>
      </c>
      <c r="J52" s="665">
        <v>30</v>
      </c>
      <c r="K52" s="665">
        <v>37800</v>
      </c>
      <c r="L52" s="662">
        <v>1.5710070238144715</v>
      </c>
      <c r="M52" s="662">
        <v>1260</v>
      </c>
      <c r="N52" s="665">
        <v>31</v>
      </c>
      <c r="O52" s="665">
        <v>40176</v>
      </c>
      <c r="P52" s="678">
        <v>1.6697560367399527</v>
      </c>
      <c r="Q52" s="666">
        <v>1296</v>
      </c>
    </row>
    <row r="53" spans="1:17" ht="14.4" customHeight="1" x14ac:dyDescent="0.3">
      <c r="A53" s="661" t="s">
        <v>4683</v>
      </c>
      <c r="B53" s="662" t="s">
        <v>534</v>
      </c>
      <c r="C53" s="662" t="s">
        <v>4725</v>
      </c>
      <c r="D53" s="662" t="s">
        <v>4736</v>
      </c>
      <c r="E53" s="662" t="s">
        <v>4737</v>
      </c>
      <c r="F53" s="665">
        <v>385</v>
      </c>
      <c r="G53" s="665">
        <v>89678</v>
      </c>
      <c r="H53" s="662">
        <v>1</v>
      </c>
      <c r="I53" s="662">
        <v>232.92987012987012</v>
      </c>
      <c r="J53" s="665">
        <v>404</v>
      </c>
      <c r="K53" s="665">
        <v>94940</v>
      </c>
      <c r="L53" s="662">
        <v>1.0586765984968443</v>
      </c>
      <c r="M53" s="662">
        <v>235</v>
      </c>
      <c r="N53" s="665">
        <v>482</v>
      </c>
      <c r="O53" s="665">
        <v>120982</v>
      </c>
      <c r="P53" s="678">
        <v>1.3490711211222373</v>
      </c>
      <c r="Q53" s="666">
        <v>251</v>
      </c>
    </row>
    <row r="54" spans="1:17" ht="14.4" customHeight="1" x14ac:dyDescent="0.3">
      <c r="A54" s="661" t="s">
        <v>4683</v>
      </c>
      <c r="B54" s="662" t="s">
        <v>534</v>
      </c>
      <c r="C54" s="662" t="s">
        <v>4725</v>
      </c>
      <c r="D54" s="662" t="s">
        <v>4768</v>
      </c>
      <c r="E54" s="662" t="s">
        <v>4769</v>
      </c>
      <c r="F54" s="665">
        <v>462</v>
      </c>
      <c r="G54" s="665">
        <v>53988</v>
      </c>
      <c r="H54" s="662">
        <v>1</v>
      </c>
      <c r="I54" s="662">
        <v>116.85714285714286</v>
      </c>
      <c r="J54" s="665">
        <v>542</v>
      </c>
      <c r="K54" s="665">
        <v>63956</v>
      </c>
      <c r="L54" s="662">
        <v>1.184633622286434</v>
      </c>
      <c r="M54" s="662">
        <v>118</v>
      </c>
      <c r="N54" s="665">
        <v>639</v>
      </c>
      <c r="O54" s="665">
        <v>80514</v>
      </c>
      <c r="P54" s="678">
        <v>1.4913314069793286</v>
      </c>
      <c r="Q54" s="666">
        <v>126</v>
      </c>
    </row>
    <row r="55" spans="1:17" ht="14.4" customHeight="1" x14ac:dyDescent="0.3">
      <c r="A55" s="661" t="s">
        <v>4683</v>
      </c>
      <c r="B55" s="662" t="s">
        <v>534</v>
      </c>
      <c r="C55" s="662" t="s">
        <v>4725</v>
      </c>
      <c r="D55" s="662" t="s">
        <v>4770</v>
      </c>
      <c r="E55" s="662" t="s">
        <v>4771</v>
      </c>
      <c r="F55" s="665">
        <v>4</v>
      </c>
      <c r="G55" s="665">
        <v>1284</v>
      </c>
      <c r="H55" s="662">
        <v>1</v>
      </c>
      <c r="I55" s="662">
        <v>321</v>
      </c>
      <c r="J55" s="665">
        <v>2</v>
      </c>
      <c r="K55" s="665">
        <v>646</v>
      </c>
      <c r="L55" s="662">
        <v>0.50311526479750779</v>
      </c>
      <c r="M55" s="662">
        <v>323</v>
      </c>
      <c r="N55" s="665"/>
      <c r="O55" s="665"/>
      <c r="P55" s="678"/>
      <c r="Q55" s="666"/>
    </row>
    <row r="56" spans="1:17" ht="14.4" customHeight="1" x14ac:dyDescent="0.3">
      <c r="A56" s="661" t="s">
        <v>4683</v>
      </c>
      <c r="B56" s="662" t="s">
        <v>534</v>
      </c>
      <c r="C56" s="662" t="s">
        <v>4725</v>
      </c>
      <c r="D56" s="662" t="s">
        <v>4772</v>
      </c>
      <c r="E56" s="662" t="s">
        <v>4773</v>
      </c>
      <c r="F56" s="665">
        <v>76</v>
      </c>
      <c r="G56" s="665">
        <v>36872</v>
      </c>
      <c r="H56" s="662">
        <v>1</v>
      </c>
      <c r="I56" s="662">
        <v>485.15789473684208</v>
      </c>
      <c r="J56" s="665">
        <v>63</v>
      </c>
      <c r="K56" s="665">
        <v>30681</v>
      </c>
      <c r="L56" s="662">
        <v>0.83209481449338252</v>
      </c>
      <c r="M56" s="662">
        <v>487</v>
      </c>
      <c r="N56" s="665">
        <v>212</v>
      </c>
      <c r="O56" s="665">
        <v>104940</v>
      </c>
      <c r="P56" s="678">
        <v>2.8460620525059666</v>
      </c>
      <c r="Q56" s="666">
        <v>495</v>
      </c>
    </row>
    <row r="57" spans="1:17" ht="14.4" customHeight="1" x14ac:dyDescent="0.3">
      <c r="A57" s="661" t="s">
        <v>4683</v>
      </c>
      <c r="B57" s="662" t="s">
        <v>534</v>
      </c>
      <c r="C57" s="662" t="s">
        <v>4725</v>
      </c>
      <c r="D57" s="662" t="s">
        <v>4774</v>
      </c>
      <c r="E57" s="662" t="s">
        <v>4775</v>
      </c>
      <c r="F57" s="665">
        <v>1</v>
      </c>
      <c r="G57" s="665">
        <v>677</v>
      </c>
      <c r="H57" s="662">
        <v>1</v>
      </c>
      <c r="I57" s="662">
        <v>677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4683</v>
      </c>
      <c r="B58" s="662" t="s">
        <v>534</v>
      </c>
      <c r="C58" s="662" t="s">
        <v>4725</v>
      </c>
      <c r="D58" s="662" t="s">
        <v>4776</v>
      </c>
      <c r="E58" s="662" t="s">
        <v>4773</v>
      </c>
      <c r="F58" s="665">
        <v>99</v>
      </c>
      <c r="G58" s="665">
        <v>54819</v>
      </c>
      <c r="H58" s="662">
        <v>1</v>
      </c>
      <c r="I58" s="662">
        <v>553.72727272727275</v>
      </c>
      <c r="J58" s="665">
        <v>112</v>
      </c>
      <c r="K58" s="665">
        <v>62608</v>
      </c>
      <c r="L58" s="662">
        <v>1.1420857731808314</v>
      </c>
      <c r="M58" s="662">
        <v>559</v>
      </c>
      <c r="N58" s="665">
        <v>84</v>
      </c>
      <c r="O58" s="665">
        <v>47712</v>
      </c>
      <c r="P58" s="678">
        <v>0.87035516882832598</v>
      </c>
      <c r="Q58" s="666">
        <v>568</v>
      </c>
    </row>
    <row r="59" spans="1:17" ht="14.4" customHeight="1" x14ac:dyDescent="0.3">
      <c r="A59" s="661" t="s">
        <v>4683</v>
      </c>
      <c r="B59" s="662" t="s">
        <v>534</v>
      </c>
      <c r="C59" s="662" t="s">
        <v>4725</v>
      </c>
      <c r="D59" s="662" t="s">
        <v>4777</v>
      </c>
      <c r="E59" s="662" t="s">
        <v>4775</v>
      </c>
      <c r="F59" s="665">
        <v>3</v>
      </c>
      <c r="G59" s="665">
        <v>2250</v>
      </c>
      <c r="H59" s="662">
        <v>1</v>
      </c>
      <c r="I59" s="662">
        <v>750</v>
      </c>
      <c r="J59" s="665">
        <v>1</v>
      </c>
      <c r="K59" s="665">
        <v>752</v>
      </c>
      <c r="L59" s="662">
        <v>0.3342222222222222</v>
      </c>
      <c r="M59" s="662">
        <v>752</v>
      </c>
      <c r="N59" s="665">
        <v>5</v>
      </c>
      <c r="O59" s="665">
        <v>3805</v>
      </c>
      <c r="P59" s="678">
        <v>1.691111111111111</v>
      </c>
      <c r="Q59" s="666">
        <v>761</v>
      </c>
    </row>
    <row r="60" spans="1:17" ht="14.4" customHeight="1" x14ac:dyDescent="0.3">
      <c r="A60" s="661" t="s">
        <v>4683</v>
      </c>
      <c r="B60" s="662" t="s">
        <v>534</v>
      </c>
      <c r="C60" s="662" t="s">
        <v>4725</v>
      </c>
      <c r="D60" s="662" t="s">
        <v>4778</v>
      </c>
      <c r="E60" s="662" t="s">
        <v>4761</v>
      </c>
      <c r="F60" s="665"/>
      <c r="G60" s="665"/>
      <c r="H60" s="662"/>
      <c r="I60" s="662"/>
      <c r="J60" s="665">
        <v>9</v>
      </c>
      <c r="K60" s="665">
        <v>4041</v>
      </c>
      <c r="L60" s="662"/>
      <c r="M60" s="662">
        <v>449</v>
      </c>
      <c r="N60" s="665"/>
      <c r="O60" s="665"/>
      <c r="P60" s="678"/>
      <c r="Q60" s="666"/>
    </row>
    <row r="61" spans="1:17" ht="14.4" customHeight="1" x14ac:dyDescent="0.3">
      <c r="A61" s="661" t="s">
        <v>4683</v>
      </c>
      <c r="B61" s="662" t="s">
        <v>534</v>
      </c>
      <c r="C61" s="662" t="s">
        <v>4725</v>
      </c>
      <c r="D61" s="662" t="s">
        <v>4779</v>
      </c>
      <c r="E61" s="662" t="s">
        <v>4763</v>
      </c>
      <c r="F61" s="665"/>
      <c r="G61" s="665"/>
      <c r="H61" s="662"/>
      <c r="I61" s="662"/>
      <c r="J61" s="665"/>
      <c r="K61" s="665"/>
      <c r="L61" s="662"/>
      <c r="M61" s="662"/>
      <c r="N61" s="665">
        <v>1</v>
      </c>
      <c r="O61" s="665">
        <v>446</v>
      </c>
      <c r="P61" s="678"/>
      <c r="Q61" s="666">
        <v>446</v>
      </c>
    </row>
    <row r="62" spans="1:17" ht="14.4" customHeight="1" x14ac:dyDescent="0.3">
      <c r="A62" s="661" t="s">
        <v>4683</v>
      </c>
      <c r="B62" s="662" t="s">
        <v>534</v>
      </c>
      <c r="C62" s="662" t="s">
        <v>4725</v>
      </c>
      <c r="D62" s="662" t="s">
        <v>4780</v>
      </c>
      <c r="E62" s="662" t="s">
        <v>4781</v>
      </c>
      <c r="F62" s="665">
        <v>2</v>
      </c>
      <c r="G62" s="665">
        <v>418</v>
      </c>
      <c r="H62" s="662">
        <v>1</v>
      </c>
      <c r="I62" s="662">
        <v>209</v>
      </c>
      <c r="J62" s="665"/>
      <c r="K62" s="665"/>
      <c r="L62" s="662"/>
      <c r="M62" s="662"/>
      <c r="N62" s="665">
        <v>1</v>
      </c>
      <c r="O62" s="665">
        <v>215</v>
      </c>
      <c r="P62" s="678">
        <v>0.5143540669856459</v>
      </c>
      <c r="Q62" s="666">
        <v>215</v>
      </c>
    </row>
    <row r="63" spans="1:17" ht="14.4" customHeight="1" x14ac:dyDescent="0.3">
      <c r="A63" s="661" t="s">
        <v>4683</v>
      </c>
      <c r="B63" s="662" t="s">
        <v>534</v>
      </c>
      <c r="C63" s="662" t="s">
        <v>4725</v>
      </c>
      <c r="D63" s="662" t="s">
        <v>4782</v>
      </c>
      <c r="E63" s="662" t="s">
        <v>4783</v>
      </c>
      <c r="F63" s="665">
        <v>177</v>
      </c>
      <c r="G63" s="665">
        <v>14630</v>
      </c>
      <c r="H63" s="662">
        <v>1</v>
      </c>
      <c r="I63" s="662">
        <v>82.655367231638422</v>
      </c>
      <c r="J63" s="665">
        <v>37</v>
      </c>
      <c r="K63" s="665">
        <v>3145</v>
      </c>
      <c r="L63" s="662">
        <v>0.21496924128503075</v>
      </c>
      <c r="M63" s="662">
        <v>85</v>
      </c>
      <c r="N63" s="665">
        <v>34</v>
      </c>
      <c r="O63" s="665">
        <v>2890</v>
      </c>
      <c r="P63" s="678">
        <v>0.19753930280246071</v>
      </c>
      <c r="Q63" s="666">
        <v>85</v>
      </c>
    </row>
    <row r="64" spans="1:17" ht="14.4" customHeight="1" x14ac:dyDescent="0.3">
      <c r="A64" s="661" t="s">
        <v>4683</v>
      </c>
      <c r="B64" s="662" t="s">
        <v>534</v>
      </c>
      <c r="C64" s="662" t="s">
        <v>4725</v>
      </c>
      <c r="D64" s="662" t="s">
        <v>4784</v>
      </c>
      <c r="E64" s="662" t="s">
        <v>4785</v>
      </c>
      <c r="F64" s="665">
        <v>241</v>
      </c>
      <c r="G64" s="665">
        <v>71512</v>
      </c>
      <c r="H64" s="662">
        <v>1</v>
      </c>
      <c r="I64" s="662">
        <v>296.73029045643153</v>
      </c>
      <c r="J64" s="665">
        <v>211</v>
      </c>
      <c r="K64" s="665">
        <v>63089</v>
      </c>
      <c r="L64" s="662">
        <v>0.88221557221165681</v>
      </c>
      <c r="M64" s="662">
        <v>299</v>
      </c>
      <c r="N64" s="665">
        <v>209</v>
      </c>
      <c r="O64" s="665">
        <v>64163</v>
      </c>
      <c r="P64" s="678">
        <v>0.8972340306521982</v>
      </c>
      <c r="Q64" s="666">
        <v>307</v>
      </c>
    </row>
    <row r="65" spans="1:17" ht="14.4" customHeight="1" x14ac:dyDescent="0.3">
      <c r="A65" s="661" t="s">
        <v>4683</v>
      </c>
      <c r="B65" s="662" t="s">
        <v>534</v>
      </c>
      <c r="C65" s="662" t="s">
        <v>4725</v>
      </c>
      <c r="D65" s="662" t="s">
        <v>4786</v>
      </c>
      <c r="E65" s="662" t="s">
        <v>4785</v>
      </c>
      <c r="F65" s="665">
        <v>311</v>
      </c>
      <c r="G65" s="665">
        <v>114319</v>
      </c>
      <c r="H65" s="662">
        <v>1</v>
      </c>
      <c r="I65" s="662">
        <v>367.58520900321543</v>
      </c>
      <c r="J65" s="665">
        <v>219</v>
      </c>
      <c r="K65" s="665">
        <v>81249</v>
      </c>
      <c r="L65" s="662">
        <v>0.71072175228964563</v>
      </c>
      <c r="M65" s="662">
        <v>371</v>
      </c>
      <c r="N65" s="665">
        <v>265</v>
      </c>
      <c r="O65" s="665">
        <v>100700</v>
      </c>
      <c r="P65" s="678">
        <v>0.88086844706479239</v>
      </c>
      <c r="Q65" s="666">
        <v>380</v>
      </c>
    </row>
    <row r="66" spans="1:17" ht="14.4" customHeight="1" x14ac:dyDescent="0.3">
      <c r="A66" s="661" t="s">
        <v>4683</v>
      </c>
      <c r="B66" s="662" t="s">
        <v>534</v>
      </c>
      <c r="C66" s="662" t="s">
        <v>4725</v>
      </c>
      <c r="D66" s="662" t="s">
        <v>4787</v>
      </c>
      <c r="E66" s="662" t="s">
        <v>4788</v>
      </c>
      <c r="F66" s="665">
        <v>5</v>
      </c>
      <c r="G66" s="665">
        <v>1351</v>
      </c>
      <c r="H66" s="662">
        <v>1</v>
      </c>
      <c r="I66" s="662">
        <v>270.2</v>
      </c>
      <c r="J66" s="665">
        <v>3</v>
      </c>
      <c r="K66" s="665">
        <v>816</v>
      </c>
      <c r="L66" s="662">
        <v>0.60399703923019987</v>
      </c>
      <c r="M66" s="662">
        <v>272</v>
      </c>
      <c r="N66" s="665">
        <v>2</v>
      </c>
      <c r="O66" s="665">
        <v>544</v>
      </c>
      <c r="P66" s="678">
        <v>0.40266469282013323</v>
      </c>
      <c r="Q66" s="666">
        <v>272</v>
      </c>
    </row>
    <row r="67" spans="1:17" ht="14.4" customHeight="1" x14ac:dyDescent="0.3">
      <c r="A67" s="661" t="s">
        <v>4683</v>
      </c>
      <c r="B67" s="662" t="s">
        <v>534</v>
      </c>
      <c r="C67" s="662" t="s">
        <v>4725</v>
      </c>
      <c r="D67" s="662" t="s">
        <v>4760</v>
      </c>
      <c r="E67" s="662" t="s">
        <v>4761</v>
      </c>
      <c r="F67" s="665">
        <v>11</v>
      </c>
      <c r="G67" s="665">
        <v>3689</v>
      </c>
      <c r="H67" s="662">
        <v>1</v>
      </c>
      <c r="I67" s="662">
        <v>335.36363636363637</v>
      </c>
      <c r="J67" s="665">
        <v>12</v>
      </c>
      <c r="K67" s="665">
        <v>4080</v>
      </c>
      <c r="L67" s="662">
        <v>1.1059907834101383</v>
      </c>
      <c r="M67" s="662">
        <v>340</v>
      </c>
      <c r="N67" s="665">
        <v>15</v>
      </c>
      <c r="O67" s="665">
        <v>5280</v>
      </c>
      <c r="P67" s="678">
        <v>1.4312821902954731</v>
      </c>
      <c r="Q67" s="666">
        <v>352</v>
      </c>
    </row>
    <row r="68" spans="1:17" ht="14.4" customHeight="1" x14ac:dyDescent="0.3">
      <c r="A68" s="661" t="s">
        <v>4683</v>
      </c>
      <c r="B68" s="662" t="s">
        <v>534</v>
      </c>
      <c r="C68" s="662" t="s">
        <v>4725</v>
      </c>
      <c r="D68" s="662" t="s">
        <v>4762</v>
      </c>
      <c r="E68" s="662" t="s">
        <v>4763</v>
      </c>
      <c r="F68" s="665"/>
      <c r="G68" s="665"/>
      <c r="H68" s="662"/>
      <c r="I68" s="662"/>
      <c r="J68" s="665"/>
      <c r="K68" s="665"/>
      <c r="L68" s="662"/>
      <c r="M68" s="662"/>
      <c r="N68" s="665">
        <v>3</v>
      </c>
      <c r="O68" s="665">
        <v>1119</v>
      </c>
      <c r="P68" s="678"/>
      <c r="Q68" s="666">
        <v>373</v>
      </c>
    </row>
    <row r="69" spans="1:17" ht="14.4" customHeight="1" x14ac:dyDescent="0.3">
      <c r="A69" s="661" t="s">
        <v>4683</v>
      </c>
      <c r="B69" s="662" t="s">
        <v>534</v>
      </c>
      <c r="C69" s="662" t="s">
        <v>4725</v>
      </c>
      <c r="D69" s="662" t="s">
        <v>4789</v>
      </c>
      <c r="E69" s="662" t="s">
        <v>4771</v>
      </c>
      <c r="F69" s="665">
        <v>16</v>
      </c>
      <c r="G69" s="665">
        <v>6260</v>
      </c>
      <c r="H69" s="662">
        <v>1</v>
      </c>
      <c r="I69" s="662">
        <v>391.25</v>
      </c>
      <c r="J69" s="665">
        <v>3</v>
      </c>
      <c r="K69" s="665">
        <v>1185</v>
      </c>
      <c r="L69" s="662">
        <v>0.18929712460063897</v>
      </c>
      <c r="M69" s="662">
        <v>395</v>
      </c>
      <c r="N69" s="665">
        <v>6</v>
      </c>
      <c r="O69" s="665">
        <v>2424</v>
      </c>
      <c r="P69" s="678">
        <v>0.38722044728434507</v>
      </c>
      <c r="Q69" s="666">
        <v>404</v>
      </c>
    </row>
    <row r="70" spans="1:17" ht="14.4" customHeight="1" x14ac:dyDescent="0.3">
      <c r="A70" s="661" t="s">
        <v>4683</v>
      </c>
      <c r="B70" s="662" t="s">
        <v>537</v>
      </c>
      <c r="C70" s="662" t="s">
        <v>4725</v>
      </c>
      <c r="D70" s="662" t="s">
        <v>4736</v>
      </c>
      <c r="E70" s="662" t="s">
        <v>4737</v>
      </c>
      <c r="F70" s="665">
        <v>71</v>
      </c>
      <c r="G70" s="665">
        <v>16544</v>
      </c>
      <c r="H70" s="662">
        <v>1</v>
      </c>
      <c r="I70" s="662">
        <v>233.01408450704224</v>
      </c>
      <c r="J70" s="665">
        <v>75</v>
      </c>
      <c r="K70" s="665">
        <v>17625</v>
      </c>
      <c r="L70" s="662">
        <v>1.0653409090909092</v>
      </c>
      <c r="M70" s="662">
        <v>235</v>
      </c>
      <c r="N70" s="665">
        <v>69</v>
      </c>
      <c r="O70" s="665">
        <v>17319</v>
      </c>
      <c r="P70" s="678">
        <v>1.0468447775628626</v>
      </c>
      <c r="Q70" s="666">
        <v>251</v>
      </c>
    </row>
    <row r="71" spans="1:17" ht="14.4" customHeight="1" x14ac:dyDescent="0.3">
      <c r="A71" s="661" t="s">
        <v>4683</v>
      </c>
      <c r="B71" s="662" t="s">
        <v>537</v>
      </c>
      <c r="C71" s="662" t="s">
        <v>4725</v>
      </c>
      <c r="D71" s="662" t="s">
        <v>4768</v>
      </c>
      <c r="E71" s="662" t="s">
        <v>4769</v>
      </c>
      <c r="F71" s="665">
        <v>89</v>
      </c>
      <c r="G71" s="665">
        <v>10402</v>
      </c>
      <c r="H71" s="662">
        <v>1</v>
      </c>
      <c r="I71" s="662">
        <v>116.87640449438203</v>
      </c>
      <c r="J71" s="665">
        <v>95</v>
      </c>
      <c r="K71" s="665">
        <v>11210</v>
      </c>
      <c r="L71" s="662">
        <v>1.0776773697365891</v>
      </c>
      <c r="M71" s="662">
        <v>118</v>
      </c>
      <c r="N71" s="665">
        <v>160</v>
      </c>
      <c r="O71" s="665">
        <v>20160</v>
      </c>
      <c r="P71" s="678">
        <v>1.9380888290713325</v>
      </c>
      <c r="Q71" s="666">
        <v>126</v>
      </c>
    </row>
    <row r="72" spans="1:17" ht="14.4" customHeight="1" x14ac:dyDescent="0.3">
      <c r="A72" s="661" t="s">
        <v>4683</v>
      </c>
      <c r="B72" s="662" t="s">
        <v>537</v>
      </c>
      <c r="C72" s="662" t="s">
        <v>4725</v>
      </c>
      <c r="D72" s="662" t="s">
        <v>4770</v>
      </c>
      <c r="E72" s="662" t="s">
        <v>4771</v>
      </c>
      <c r="F72" s="665">
        <v>8</v>
      </c>
      <c r="G72" s="665">
        <v>2560</v>
      </c>
      <c r="H72" s="662">
        <v>1</v>
      </c>
      <c r="I72" s="662">
        <v>320</v>
      </c>
      <c r="J72" s="665">
        <v>2</v>
      </c>
      <c r="K72" s="665">
        <v>646</v>
      </c>
      <c r="L72" s="662">
        <v>0.25234374999999998</v>
      </c>
      <c r="M72" s="662">
        <v>323</v>
      </c>
      <c r="N72" s="665">
        <v>6</v>
      </c>
      <c r="O72" s="665">
        <v>1986</v>
      </c>
      <c r="P72" s="678">
        <v>0.77578124999999998</v>
      </c>
      <c r="Q72" s="666">
        <v>331</v>
      </c>
    </row>
    <row r="73" spans="1:17" ht="14.4" customHeight="1" x14ac:dyDescent="0.3">
      <c r="A73" s="661" t="s">
        <v>4683</v>
      </c>
      <c r="B73" s="662" t="s">
        <v>537</v>
      </c>
      <c r="C73" s="662" t="s">
        <v>4725</v>
      </c>
      <c r="D73" s="662" t="s">
        <v>4772</v>
      </c>
      <c r="E73" s="662" t="s">
        <v>4773</v>
      </c>
      <c r="F73" s="665">
        <v>22</v>
      </c>
      <c r="G73" s="665">
        <v>10666</v>
      </c>
      <c r="H73" s="662">
        <v>1</v>
      </c>
      <c r="I73" s="662">
        <v>484.81818181818181</v>
      </c>
      <c r="J73" s="665">
        <v>16</v>
      </c>
      <c r="K73" s="665">
        <v>7792</v>
      </c>
      <c r="L73" s="662">
        <v>0.73054565910369396</v>
      </c>
      <c r="M73" s="662">
        <v>487</v>
      </c>
      <c r="N73" s="665">
        <v>19</v>
      </c>
      <c r="O73" s="665">
        <v>9405</v>
      </c>
      <c r="P73" s="678">
        <v>0.88177386086630416</v>
      </c>
      <c r="Q73" s="666">
        <v>495</v>
      </c>
    </row>
    <row r="74" spans="1:17" ht="14.4" customHeight="1" x14ac:dyDescent="0.3">
      <c r="A74" s="661" t="s">
        <v>4683</v>
      </c>
      <c r="B74" s="662" t="s">
        <v>537</v>
      </c>
      <c r="C74" s="662" t="s">
        <v>4725</v>
      </c>
      <c r="D74" s="662" t="s">
        <v>4776</v>
      </c>
      <c r="E74" s="662" t="s">
        <v>4773</v>
      </c>
      <c r="F74" s="665">
        <v>45</v>
      </c>
      <c r="G74" s="665">
        <v>24961</v>
      </c>
      <c r="H74" s="662">
        <v>1</v>
      </c>
      <c r="I74" s="662">
        <v>554.68888888888887</v>
      </c>
      <c r="J74" s="665">
        <v>66</v>
      </c>
      <c r="K74" s="665">
        <v>36894</v>
      </c>
      <c r="L74" s="662">
        <v>1.4780657826208885</v>
      </c>
      <c r="M74" s="662">
        <v>559</v>
      </c>
      <c r="N74" s="665">
        <v>53</v>
      </c>
      <c r="O74" s="665">
        <v>30104</v>
      </c>
      <c r="P74" s="678">
        <v>1.2060414246224109</v>
      </c>
      <c r="Q74" s="666">
        <v>568</v>
      </c>
    </row>
    <row r="75" spans="1:17" ht="14.4" customHeight="1" x14ac:dyDescent="0.3">
      <c r="A75" s="661" t="s">
        <v>4683</v>
      </c>
      <c r="B75" s="662" t="s">
        <v>537</v>
      </c>
      <c r="C75" s="662" t="s">
        <v>4725</v>
      </c>
      <c r="D75" s="662" t="s">
        <v>4777</v>
      </c>
      <c r="E75" s="662" t="s">
        <v>4775</v>
      </c>
      <c r="F75" s="665"/>
      <c r="G75" s="665"/>
      <c r="H75" s="662"/>
      <c r="I75" s="662"/>
      <c r="J75" s="665"/>
      <c r="K75" s="665"/>
      <c r="L75" s="662"/>
      <c r="M75" s="662"/>
      <c r="N75" s="665">
        <v>7</v>
      </c>
      <c r="O75" s="665">
        <v>5327</v>
      </c>
      <c r="P75" s="678"/>
      <c r="Q75" s="666">
        <v>761</v>
      </c>
    </row>
    <row r="76" spans="1:17" ht="14.4" customHeight="1" x14ac:dyDescent="0.3">
      <c r="A76" s="661" t="s">
        <v>4683</v>
      </c>
      <c r="B76" s="662" t="s">
        <v>537</v>
      </c>
      <c r="C76" s="662" t="s">
        <v>4725</v>
      </c>
      <c r="D76" s="662" t="s">
        <v>4778</v>
      </c>
      <c r="E76" s="662" t="s">
        <v>4761</v>
      </c>
      <c r="F76" s="665">
        <v>11</v>
      </c>
      <c r="G76" s="665">
        <v>4885</v>
      </c>
      <c r="H76" s="662">
        <v>1</v>
      </c>
      <c r="I76" s="662">
        <v>444.09090909090907</v>
      </c>
      <c r="J76" s="665">
        <v>8</v>
      </c>
      <c r="K76" s="665">
        <v>3592</v>
      </c>
      <c r="L76" s="662">
        <v>0.7353121801432958</v>
      </c>
      <c r="M76" s="662">
        <v>449</v>
      </c>
      <c r="N76" s="665">
        <v>13</v>
      </c>
      <c r="O76" s="665">
        <v>6006</v>
      </c>
      <c r="P76" s="678">
        <v>1.2294779938587512</v>
      </c>
      <c r="Q76" s="666">
        <v>462</v>
      </c>
    </row>
    <row r="77" spans="1:17" ht="14.4" customHeight="1" x14ac:dyDescent="0.3">
      <c r="A77" s="661" t="s">
        <v>4683</v>
      </c>
      <c r="B77" s="662" t="s">
        <v>537</v>
      </c>
      <c r="C77" s="662" t="s">
        <v>4725</v>
      </c>
      <c r="D77" s="662" t="s">
        <v>4790</v>
      </c>
      <c r="E77" s="662" t="s">
        <v>4791</v>
      </c>
      <c r="F77" s="665"/>
      <c r="G77" s="665"/>
      <c r="H77" s="662"/>
      <c r="I77" s="662"/>
      <c r="J77" s="665"/>
      <c r="K77" s="665"/>
      <c r="L77" s="662"/>
      <c r="M77" s="662"/>
      <c r="N77" s="665">
        <v>3</v>
      </c>
      <c r="O77" s="665">
        <v>2499</v>
      </c>
      <c r="P77" s="678"/>
      <c r="Q77" s="666">
        <v>833</v>
      </c>
    </row>
    <row r="78" spans="1:17" ht="14.4" customHeight="1" x14ac:dyDescent="0.3">
      <c r="A78" s="661" t="s">
        <v>4683</v>
      </c>
      <c r="B78" s="662" t="s">
        <v>537</v>
      </c>
      <c r="C78" s="662" t="s">
        <v>4725</v>
      </c>
      <c r="D78" s="662" t="s">
        <v>4780</v>
      </c>
      <c r="E78" s="662" t="s">
        <v>4781</v>
      </c>
      <c r="F78" s="665">
        <v>1</v>
      </c>
      <c r="G78" s="665">
        <v>209</v>
      </c>
      <c r="H78" s="662">
        <v>1</v>
      </c>
      <c r="I78" s="662">
        <v>209</v>
      </c>
      <c r="J78" s="665">
        <v>1</v>
      </c>
      <c r="K78" s="665">
        <v>210</v>
      </c>
      <c r="L78" s="662">
        <v>1.0047846889952152</v>
      </c>
      <c r="M78" s="662">
        <v>210</v>
      </c>
      <c r="N78" s="665">
        <v>1</v>
      </c>
      <c r="O78" s="665">
        <v>215</v>
      </c>
      <c r="P78" s="678">
        <v>1.0287081339712918</v>
      </c>
      <c r="Q78" s="666">
        <v>215</v>
      </c>
    </row>
    <row r="79" spans="1:17" ht="14.4" customHeight="1" x14ac:dyDescent="0.3">
      <c r="A79" s="661" t="s">
        <v>4683</v>
      </c>
      <c r="B79" s="662" t="s">
        <v>537</v>
      </c>
      <c r="C79" s="662" t="s">
        <v>4725</v>
      </c>
      <c r="D79" s="662" t="s">
        <v>4782</v>
      </c>
      <c r="E79" s="662" t="s">
        <v>4783</v>
      </c>
      <c r="F79" s="665">
        <v>26</v>
      </c>
      <c r="G79" s="665">
        <v>2152</v>
      </c>
      <c r="H79" s="662">
        <v>1</v>
      </c>
      <c r="I79" s="662">
        <v>82.769230769230774</v>
      </c>
      <c r="J79" s="665">
        <v>15</v>
      </c>
      <c r="K79" s="665">
        <v>1275</v>
      </c>
      <c r="L79" s="662">
        <v>0.59247211895910779</v>
      </c>
      <c r="M79" s="662">
        <v>85</v>
      </c>
      <c r="N79" s="665">
        <v>23</v>
      </c>
      <c r="O79" s="665">
        <v>1955</v>
      </c>
      <c r="P79" s="678">
        <v>0.90845724907063197</v>
      </c>
      <c r="Q79" s="666">
        <v>85</v>
      </c>
    </row>
    <row r="80" spans="1:17" ht="14.4" customHeight="1" x14ac:dyDescent="0.3">
      <c r="A80" s="661" t="s">
        <v>4683</v>
      </c>
      <c r="B80" s="662" t="s">
        <v>537</v>
      </c>
      <c r="C80" s="662" t="s">
        <v>4725</v>
      </c>
      <c r="D80" s="662" t="s">
        <v>4792</v>
      </c>
      <c r="E80" s="662" t="s">
        <v>4793</v>
      </c>
      <c r="F80" s="665">
        <v>1</v>
      </c>
      <c r="G80" s="665">
        <v>703</v>
      </c>
      <c r="H80" s="662">
        <v>1</v>
      </c>
      <c r="I80" s="662">
        <v>703</v>
      </c>
      <c r="J80" s="665">
        <v>1</v>
      </c>
      <c r="K80" s="665">
        <v>707</v>
      </c>
      <c r="L80" s="662">
        <v>1.0056899004267426</v>
      </c>
      <c r="M80" s="662">
        <v>707</v>
      </c>
      <c r="N80" s="665"/>
      <c r="O80" s="665"/>
      <c r="P80" s="678"/>
      <c r="Q80" s="666"/>
    </row>
    <row r="81" spans="1:17" ht="14.4" customHeight="1" x14ac:dyDescent="0.3">
      <c r="A81" s="661" t="s">
        <v>4683</v>
      </c>
      <c r="B81" s="662" t="s">
        <v>537</v>
      </c>
      <c r="C81" s="662" t="s">
        <v>4725</v>
      </c>
      <c r="D81" s="662" t="s">
        <v>4748</v>
      </c>
      <c r="E81" s="662" t="s">
        <v>4749</v>
      </c>
      <c r="F81" s="665">
        <v>4</v>
      </c>
      <c r="G81" s="665">
        <v>450</v>
      </c>
      <c r="H81" s="662">
        <v>1</v>
      </c>
      <c r="I81" s="662">
        <v>112.5</v>
      </c>
      <c r="J81" s="665">
        <v>5</v>
      </c>
      <c r="K81" s="665">
        <v>570</v>
      </c>
      <c r="L81" s="662">
        <v>1.2666666666666666</v>
      </c>
      <c r="M81" s="662">
        <v>114</v>
      </c>
      <c r="N81" s="665">
        <v>8</v>
      </c>
      <c r="O81" s="665">
        <v>960</v>
      </c>
      <c r="P81" s="678">
        <v>2.1333333333333333</v>
      </c>
      <c r="Q81" s="666">
        <v>120</v>
      </c>
    </row>
    <row r="82" spans="1:17" ht="14.4" customHeight="1" x14ac:dyDescent="0.3">
      <c r="A82" s="661" t="s">
        <v>4683</v>
      </c>
      <c r="B82" s="662" t="s">
        <v>537</v>
      </c>
      <c r="C82" s="662" t="s">
        <v>4725</v>
      </c>
      <c r="D82" s="662" t="s">
        <v>4784</v>
      </c>
      <c r="E82" s="662" t="s">
        <v>4785</v>
      </c>
      <c r="F82" s="665">
        <v>37</v>
      </c>
      <c r="G82" s="665">
        <v>10986</v>
      </c>
      <c r="H82" s="662">
        <v>1</v>
      </c>
      <c r="I82" s="662">
        <v>296.91891891891891</v>
      </c>
      <c r="J82" s="665">
        <v>17</v>
      </c>
      <c r="K82" s="665">
        <v>5083</v>
      </c>
      <c r="L82" s="662">
        <v>0.46267977425814671</v>
      </c>
      <c r="M82" s="662">
        <v>299</v>
      </c>
      <c r="N82" s="665">
        <v>19</v>
      </c>
      <c r="O82" s="665">
        <v>5833</v>
      </c>
      <c r="P82" s="678">
        <v>0.53094847988348803</v>
      </c>
      <c r="Q82" s="666">
        <v>307</v>
      </c>
    </row>
    <row r="83" spans="1:17" ht="14.4" customHeight="1" x14ac:dyDescent="0.3">
      <c r="A83" s="661" t="s">
        <v>4683</v>
      </c>
      <c r="B83" s="662" t="s">
        <v>537</v>
      </c>
      <c r="C83" s="662" t="s">
        <v>4725</v>
      </c>
      <c r="D83" s="662" t="s">
        <v>4786</v>
      </c>
      <c r="E83" s="662" t="s">
        <v>4785</v>
      </c>
      <c r="F83" s="665">
        <v>21</v>
      </c>
      <c r="G83" s="665">
        <v>7701</v>
      </c>
      <c r="H83" s="662">
        <v>1</v>
      </c>
      <c r="I83" s="662">
        <v>366.71428571428572</v>
      </c>
      <c r="J83" s="665">
        <v>53</v>
      </c>
      <c r="K83" s="665">
        <v>19663</v>
      </c>
      <c r="L83" s="662">
        <v>2.5533047656148553</v>
      </c>
      <c r="M83" s="662">
        <v>371</v>
      </c>
      <c r="N83" s="665">
        <v>54</v>
      </c>
      <c r="O83" s="665">
        <v>20520</v>
      </c>
      <c r="P83" s="678">
        <v>2.6645890144137123</v>
      </c>
      <c r="Q83" s="666">
        <v>380</v>
      </c>
    </row>
    <row r="84" spans="1:17" ht="14.4" customHeight="1" x14ac:dyDescent="0.3">
      <c r="A84" s="661" t="s">
        <v>4683</v>
      </c>
      <c r="B84" s="662" t="s">
        <v>537</v>
      </c>
      <c r="C84" s="662" t="s">
        <v>4725</v>
      </c>
      <c r="D84" s="662" t="s">
        <v>4787</v>
      </c>
      <c r="E84" s="662" t="s">
        <v>4788</v>
      </c>
      <c r="F84" s="665">
        <v>21</v>
      </c>
      <c r="G84" s="665">
        <v>5659</v>
      </c>
      <c r="H84" s="662">
        <v>1</v>
      </c>
      <c r="I84" s="662">
        <v>269.47619047619048</v>
      </c>
      <c r="J84" s="665">
        <v>20</v>
      </c>
      <c r="K84" s="665">
        <v>5440</v>
      </c>
      <c r="L84" s="662">
        <v>0.96130058314189781</v>
      </c>
      <c r="M84" s="662">
        <v>272</v>
      </c>
      <c r="N84" s="665">
        <v>18</v>
      </c>
      <c r="O84" s="665">
        <v>4896</v>
      </c>
      <c r="P84" s="678">
        <v>0.86517052482770807</v>
      </c>
      <c r="Q84" s="666">
        <v>272</v>
      </c>
    </row>
    <row r="85" spans="1:17" ht="14.4" customHeight="1" x14ac:dyDescent="0.3">
      <c r="A85" s="661" t="s">
        <v>4683</v>
      </c>
      <c r="B85" s="662" t="s">
        <v>537</v>
      </c>
      <c r="C85" s="662" t="s">
        <v>4725</v>
      </c>
      <c r="D85" s="662" t="s">
        <v>4760</v>
      </c>
      <c r="E85" s="662" t="s">
        <v>4761</v>
      </c>
      <c r="F85" s="665">
        <v>1</v>
      </c>
      <c r="G85" s="665">
        <v>339</v>
      </c>
      <c r="H85" s="662">
        <v>1</v>
      </c>
      <c r="I85" s="662">
        <v>339</v>
      </c>
      <c r="J85" s="665">
        <v>3</v>
      </c>
      <c r="K85" s="665">
        <v>1020</v>
      </c>
      <c r="L85" s="662">
        <v>3.0088495575221237</v>
      </c>
      <c r="M85" s="662">
        <v>340</v>
      </c>
      <c r="N85" s="665">
        <v>1</v>
      </c>
      <c r="O85" s="665">
        <v>352</v>
      </c>
      <c r="P85" s="678">
        <v>1.0383480825958702</v>
      </c>
      <c r="Q85" s="666">
        <v>352</v>
      </c>
    </row>
    <row r="86" spans="1:17" ht="14.4" customHeight="1" x14ac:dyDescent="0.3">
      <c r="A86" s="661" t="s">
        <v>4683</v>
      </c>
      <c r="B86" s="662" t="s">
        <v>537</v>
      </c>
      <c r="C86" s="662" t="s">
        <v>4725</v>
      </c>
      <c r="D86" s="662" t="s">
        <v>4789</v>
      </c>
      <c r="E86" s="662" t="s">
        <v>4771</v>
      </c>
      <c r="F86" s="665">
        <v>43</v>
      </c>
      <c r="G86" s="665">
        <v>16799</v>
      </c>
      <c r="H86" s="662">
        <v>1</v>
      </c>
      <c r="I86" s="662">
        <v>390.67441860465118</v>
      </c>
      <c r="J86" s="665">
        <v>39</v>
      </c>
      <c r="K86" s="665">
        <v>15405</v>
      </c>
      <c r="L86" s="662">
        <v>0.91701887017084349</v>
      </c>
      <c r="M86" s="662">
        <v>395</v>
      </c>
      <c r="N86" s="665">
        <v>26</v>
      </c>
      <c r="O86" s="665">
        <v>10504</v>
      </c>
      <c r="P86" s="678">
        <v>0.62527531400678615</v>
      </c>
      <c r="Q86" s="666">
        <v>404</v>
      </c>
    </row>
    <row r="87" spans="1:17" ht="14.4" customHeight="1" x14ac:dyDescent="0.3">
      <c r="A87" s="661" t="s">
        <v>4683</v>
      </c>
      <c r="B87" s="662" t="s">
        <v>537</v>
      </c>
      <c r="C87" s="662" t="s">
        <v>4725</v>
      </c>
      <c r="D87" s="662" t="s">
        <v>4794</v>
      </c>
      <c r="E87" s="662" t="s">
        <v>4795</v>
      </c>
      <c r="F87" s="665">
        <v>2</v>
      </c>
      <c r="G87" s="665">
        <v>852</v>
      </c>
      <c r="H87" s="662">
        <v>1</v>
      </c>
      <c r="I87" s="662">
        <v>426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thickBot="1" x14ac:dyDescent="0.35">
      <c r="A88" s="667" t="s">
        <v>4796</v>
      </c>
      <c r="B88" s="668" t="s">
        <v>531</v>
      </c>
      <c r="C88" s="668" t="s">
        <v>4725</v>
      </c>
      <c r="D88" s="668" t="s">
        <v>4797</v>
      </c>
      <c r="E88" s="668" t="s">
        <v>4798</v>
      </c>
      <c r="F88" s="671"/>
      <c r="G88" s="671"/>
      <c r="H88" s="668"/>
      <c r="I88" s="668"/>
      <c r="J88" s="671"/>
      <c r="K88" s="671"/>
      <c r="L88" s="668"/>
      <c r="M88" s="668"/>
      <c r="N88" s="671">
        <v>14</v>
      </c>
      <c r="O88" s="671">
        <v>0</v>
      </c>
      <c r="P88" s="679"/>
      <c r="Q88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69119909</v>
      </c>
      <c r="C3" s="351">
        <f t="shared" ref="C3:R3" si="0">SUBTOTAL(9,C6:C1048576)</f>
        <v>26</v>
      </c>
      <c r="D3" s="351">
        <f t="shared" si="0"/>
        <v>68448924.329999998</v>
      </c>
      <c r="E3" s="351">
        <f t="shared" si="0"/>
        <v>31.525902396387142</v>
      </c>
      <c r="F3" s="351">
        <f t="shared" si="0"/>
        <v>79482725</v>
      </c>
      <c r="G3" s="354">
        <f>IF(B3&lt;&gt;0,F3/B3,"")</f>
        <v>1.1499251973841573</v>
      </c>
      <c r="H3" s="350">
        <f t="shared" si="0"/>
        <v>6270340.8100000005</v>
      </c>
      <c r="I3" s="351">
        <f t="shared" si="0"/>
        <v>21</v>
      </c>
      <c r="J3" s="351">
        <f t="shared" si="0"/>
        <v>6032413.5500000007</v>
      </c>
      <c r="K3" s="351">
        <f t="shared" si="0"/>
        <v>34.557028725894021</v>
      </c>
      <c r="L3" s="351">
        <f t="shared" si="0"/>
        <v>8397072.7599999998</v>
      </c>
      <c r="M3" s="352">
        <f>IF(H3&lt;&gt;0,L3/H3,"")</f>
        <v>1.3391732625774131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4800</v>
      </c>
      <c r="B6" s="794">
        <v>112142</v>
      </c>
      <c r="C6" s="737">
        <v>1</v>
      </c>
      <c r="D6" s="794">
        <v>512213</v>
      </c>
      <c r="E6" s="737">
        <v>4.5675393697276663</v>
      </c>
      <c r="F6" s="794">
        <v>679906</v>
      </c>
      <c r="G6" s="742">
        <v>6.0629023916106366</v>
      </c>
      <c r="H6" s="794">
        <v>1809.5</v>
      </c>
      <c r="I6" s="737">
        <v>1</v>
      </c>
      <c r="J6" s="794">
        <v>2714.25</v>
      </c>
      <c r="K6" s="737">
        <v>1.5</v>
      </c>
      <c r="L6" s="794">
        <v>10857</v>
      </c>
      <c r="M6" s="742">
        <v>6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4801</v>
      </c>
      <c r="B7" s="797">
        <v>91574</v>
      </c>
      <c r="C7" s="662">
        <v>1</v>
      </c>
      <c r="D7" s="797">
        <v>96467</v>
      </c>
      <c r="E7" s="662">
        <v>1.0534321969117872</v>
      </c>
      <c r="F7" s="797">
        <v>159288</v>
      </c>
      <c r="G7" s="678">
        <v>1.7394456941926748</v>
      </c>
      <c r="H7" s="797"/>
      <c r="I7" s="662"/>
      <c r="J7" s="797">
        <v>904.75</v>
      </c>
      <c r="K7" s="662"/>
      <c r="L7" s="797"/>
      <c r="M7" s="678"/>
      <c r="N7" s="797"/>
      <c r="O7" s="662"/>
      <c r="P7" s="797"/>
      <c r="Q7" s="662"/>
      <c r="R7" s="797"/>
      <c r="S7" s="701"/>
    </row>
    <row r="8" spans="1:19" ht="14.4" customHeight="1" x14ac:dyDescent="0.3">
      <c r="A8" s="688" t="s">
        <v>4802</v>
      </c>
      <c r="B8" s="797">
        <v>22334</v>
      </c>
      <c r="C8" s="662">
        <v>1</v>
      </c>
      <c r="D8" s="797">
        <v>29675</v>
      </c>
      <c r="E8" s="662">
        <v>1.3286916808453479</v>
      </c>
      <c r="F8" s="797">
        <v>46200</v>
      </c>
      <c r="G8" s="678">
        <v>2.0685949673144086</v>
      </c>
      <c r="H8" s="797">
        <v>904.75</v>
      </c>
      <c r="I8" s="662">
        <v>1</v>
      </c>
      <c r="J8" s="797"/>
      <c r="K8" s="662"/>
      <c r="L8" s="797">
        <v>242.64</v>
      </c>
      <c r="M8" s="678">
        <v>0.26818458137607071</v>
      </c>
      <c r="N8" s="797"/>
      <c r="O8" s="662"/>
      <c r="P8" s="797"/>
      <c r="Q8" s="662"/>
      <c r="R8" s="797"/>
      <c r="S8" s="701"/>
    </row>
    <row r="9" spans="1:19" ht="14.4" customHeight="1" x14ac:dyDescent="0.3">
      <c r="A9" s="688" t="s">
        <v>4803</v>
      </c>
      <c r="B9" s="797">
        <v>6128394</v>
      </c>
      <c r="C9" s="662">
        <v>1</v>
      </c>
      <c r="D9" s="797">
        <v>6403065.3300000001</v>
      </c>
      <c r="E9" s="662">
        <v>1.0448194633047418</v>
      </c>
      <c r="F9" s="797">
        <v>6689342</v>
      </c>
      <c r="G9" s="678">
        <v>1.0915326266555316</v>
      </c>
      <c r="H9" s="797">
        <v>428459.34000000008</v>
      </c>
      <c r="I9" s="662">
        <v>1</v>
      </c>
      <c r="J9" s="797">
        <v>416035.03</v>
      </c>
      <c r="K9" s="662">
        <v>0.97100235929038203</v>
      </c>
      <c r="L9" s="797">
        <v>349616.37000000011</v>
      </c>
      <c r="M9" s="678">
        <v>0.81598494270191435</v>
      </c>
      <c r="N9" s="797"/>
      <c r="O9" s="662"/>
      <c r="P9" s="797"/>
      <c r="Q9" s="662"/>
      <c r="R9" s="797"/>
      <c r="S9" s="701"/>
    </row>
    <row r="10" spans="1:19" ht="14.4" customHeight="1" x14ac:dyDescent="0.3">
      <c r="A10" s="688" t="s">
        <v>4804</v>
      </c>
      <c r="B10" s="797">
        <v>2120165</v>
      </c>
      <c r="C10" s="662">
        <v>1</v>
      </c>
      <c r="D10" s="797">
        <v>2158001</v>
      </c>
      <c r="E10" s="662">
        <v>1.0178457808708286</v>
      </c>
      <c r="F10" s="797">
        <v>2419251</v>
      </c>
      <c r="G10" s="678">
        <v>1.1410673225904588</v>
      </c>
      <c r="H10" s="797">
        <v>80189.139999999985</v>
      </c>
      <c r="I10" s="662">
        <v>1</v>
      </c>
      <c r="J10" s="797">
        <v>127348.15999999999</v>
      </c>
      <c r="K10" s="662">
        <v>1.5880973408618675</v>
      </c>
      <c r="L10" s="797">
        <v>112674.58999999998</v>
      </c>
      <c r="M10" s="678">
        <v>1.4051103428718652</v>
      </c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4805</v>
      </c>
      <c r="B11" s="797">
        <v>4296202</v>
      </c>
      <c r="C11" s="662">
        <v>1</v>
      </c>
      <c r="D11" s="797">
        <v>4749106</v>
      </c>
      <c r="E11" s="662">
        <v>1.1054196241238192</v>
      </c>
      <c r="F11" s="797">
        <v>5014047</v>
      </c>
      <c r="G11" s="678">
        <v>1.1670882793686144</v>
      </c>
      <c r="H11" s="797">
        <v>351366.67000000004</v>
      </c>
      <c r="I11" s="662">
        <v>1</v>
      </c>
      <c r="J11" s="797">
        <v>415877.45000000007</v>
      </c>
      <c r="K11" s="662">
        <v>1.1835995998140632</v>
      </c>
      <c r="L11" s="797">
        <v>304859.38</v>
      </c>
      <c r="M11" s="678">
        <v>0.86763886853582317</v>
      </c>
      <c r="N11" s="797"/>
      <c r="O11" s="662"/>
      <c r="P11" s="797"/>
      <c r="Q11" s="662"/>
      <c r="R11" s="797"/>
      <c r="S11" s="701"/>
    </row>
    <row r="12" spans="1:19" ht="14.4" customHeight="1" x14ac:dyDescent="0.3">
      <c r="A12" s="688" t="s">
        <v>2522</v>
      </c>
      <c r="B12" s="797">
        <v>31480032</v>
      </c>
      <c r="C12" s="662">
        <v>1</v>
      </c>
      <c r="D12" s="797">
        <v>29460887</v>
      </c>
      <c r="E12" s="662">
        <v>0.93585949976162663</v>
      </c>
      <c r="F12" s="797">
        <v>36176067</v>
      </c>
      <c r="G12" s="678">
        <v>1.1491750389580291</v>
      </c>
      <c r="H12" s="797">
        <v>4588922.2400000012</v>
      </c>
      <c r="I12" s="662">
        <v>1</v>
      </c>
      <c r="J12" s="797">
        <v>4094866.1700000004</v>
      </c>
      <c r="K12" s="662">
        <v>0.89233723210790328</v>
      </c>
      <c r="L12" s="797">
        <v>6733242.4099999992</v>
      </c>
      <c r="M12" s="678">
        <v>1.4672818709606197</v>
      </c>
      <c r="N12" s="797"/>
      <c r="O12" s="662"/>
      <c r="P12" s="797"/>
      <c r="Q12" s="662"/>
      <c r="R12" s="797"/>
      <c r="S12" s="701"/>
    </row>
    <row r="13" spans="1:19" ht="14.4" customHeight="1" x14ac:dyDescent="0.3">
      <c r="A13" s="688" t="s">
        <v>4806</v>
      </c>
      <c r="B13" s="797">
        <v>3872198</v>
      </c>
      <c r="C13" s="662">
        <v>1</v>
      </c>
      <c r="D13" s="797">
        <v>3870684</v>
      </c>
      <c r="E13" s="662">
        <v>0.99960900759723548</v>
      </c>
      <c r="F13" s="797">
        <v>4588343</v>
      </c>
      <c r="G13" s="678">
        <v>1.1849453462865278</v>
      </c>
      <c r="H13" s="797">
        <v>138426.75</v>
      </c>
      <c r="I13" s="662">
        <v>1</v>
      </c>
      <c r="J13" s="797">
        <v>144760</v>
      </c>
      <c r="K13" s="662">
        <v>1.0457516339869282</v>
      </c>
      <c r="L13" s="797">
        <v>172145.14</v>
      </c>
      <c r="M13" s="678">
        <v>1.243582905760628</v>
      </c>
      <c r="N13" s="797"/>
      <c r="O13" s="662"/>
      <c r="P13" s="797"/>
      <c r="Q13" s="662"/>
      <c r="R13" s="797"/>
      <c r="S13" s="701"/>
    </row>
    <row r="14" spans="1:19" ht="14.4" customHeight="1" x14ac:dyDescent="0.3">
      <c r="A14" s="688" t="s">
        <v>4807</v>
      </c>
      <c r="B14" s="797">
        <v>79345</v>
      </c>
      <c r="C14" s="662">
        <v>1</v>
      </c>
      <c r="D14" s="797">
        <v>79983</v>
      </c>
      <c r="E14" s="662">
        <v>1.0080408343310858</v>
      </c>
      <c r="F14" s="797">
        <v>35519</v>
      </c>
      <c r="G14" s="678">
        <v>0.44765265612199889</v>
      </c>
      <c r="H14" s="797">
        <v>3619</v>
      </c>
      <c r="I14" s="662">
        <v>1</v>
      </c>
      <c r="J14" s="797">
        <v>4523.75</v>
      </c>
      <c r="K14" s="662">
        <v>1.25</v>
      </c>
      <c r="L14" s="797">
        <v>904.75</v>
      </c>
      <c r="M14" s="678">
        <v>0.25</v>
      </c>
      <c r="N14" s="797"/>
      <c r="O14" s="662"/>
      <c r="P14" s="797"/>
      <c r="Q14" s="662"/>
      <c r="R14" s="797"/>
      <c r="S14" s="701"/>
    </row>
    <row r="15" spans="1:19" ht="14.4" customHeight="1" x14ac:dyDescent="0.3">
      <c r="A15" s="688" t="s">
        <v>4808</v>
      </c>
      <c r="B15" s="797">
        <v>2977130</v>
      </c>
      <c r="C15" s="662">
        <v>1</v>
      </c>
      <c r="D15" s="797">
        <v>3359291</v>
      </c>
      <c r="E15" s="662">
        <v>1.1283655735557399</v>
      </c>
      <c r="F15" s="797">
        <v>4009638</v>
      </c>
      <c r="G15" s="678">
        <v>1.3468132060071276</v>
      </c>
      <c r="H15" s="797">
        <v>47951.75</v>
      </c>
      <c r="I15" s="662">
        <v>1</v>
      </c>
      <c r="J15" s="797">
        <v>40051.64</v>
      </c>
      <c r="K15" s="662">
        <v>0.83524876568634099</v>
      </c>
      <c r="L15" s="797">
        <v>52298.67</v>
      </c>
      <c r="M15" s="678">
        <v>1.0906519574363813</v>
      </c>
      <c r="N15" s="797"/>
      <c r="O15" s="662"/>
      <c r="P15" s="797"/>
      <c r="Q15" s="662"/>
      <c r="R15" s="797"/>
      <c r="S15" s="701"/>
    </row>
    <row r="16" spans="1:19" ht="14.4" customHeight="1" x14ac:dyDescent="0.3">
      <c r="A16" s="688" t="s">
        <v>4809</v>
      </c>
      <c r="B16" s="797">
        <v>4734870</v>
      </c>
      <c r="C16" s="662">
        <v>1</v>
      </c>
      <c r="D16" s="797">
        <v>4865050</v>
      </c>
      <c r="E16" s="662">
        <v>1.0274938910677589</v>
      </c>
      <c r="F16" s="797">
        <v>5031994</v>
      </c>
      <c r="G16" s="678">
        <v>1.0627523036535322</v>
      </c>
      <c r="H16" s="797">
        <v>262110.25000000012</v>
      </c>
      <c r="I16" s="662">
        <v>1</v>
      </c>
      <c r="J16" s="797">
        <v>334129.27000000014</v>
      </c>
      <c r="K16" s="662">
        <v>1.2747661337166325</v>
      </c>
      <c r="L16" s="797">
        <v>228506.29000000004</v>
      </c>
      <c r="M16" s="678">
        <v>0.87179455973202091</v>
      </c>
      <c r="N16" s="797"/>
      <c r="O16" s="662"/>
      <c r="P16" s="797"/>
      <c r="Q16" s="662"/>
      <c r="R16" s="797"/>
      <c r="S16" s="701"/>
    </row>
    <row r="17" spans="1:19" ht="14.4" customHeight="1" x14ac:dyDescent="0.3">
      <c r="A17" s="688" t="s">
        <v>4810</v>
      </c>
      <c r="B17" s="797">
        <v>1985102</v>
      </c>
      <c r="C17" s="662">
        <v>1</v>
      </c>
      <c r="D17" s="797">
        <v>2315861</v>
      </c>
      <c r="E17" s="662">
        <v>1.1666206572760494</v>
      </c>
      <c r="F17" s="797">
        <v>2641756</v>
      </c>
      <c r="G17" s="678">
        <v>1.3307910626254973</v>
      </c>
      <c r="H17" s="797">
        <v>85289.14</v>
      </c>
      <c r="I17" s="662">
        <v>1</v>
      </c>
      <c r="J17" s="797">
        <v>108570</v>
      </c>
      <c r="K17" s="662">
        <v>1.2729639435923494</v>
      </c>
      <c r="L17" s="797">
        <v>103141.5</v>
      </c>
      <c r="M17" s="678">
        <v>1.209315746412732</v>
      </c>
      <c r="N17" s="797"/>
      <c r="O17" s="662"/>
      <c r="P17" s="797"/>
      <c r="Q17" s="662"/>
      <c r="R17" s="797"/>
      <c r="S17" s="701"/>
    </row>
    <row r="18" spans="1:19" ht="14.4" customHeight="1" x14ac:dyDescent="0.3">
      <c r="A18" s="688" t="s">
        <v>4811</v>
      </c>
      <c r="B18" s="797">
        <v>2033239</v>
      </c>
      <c r="C18" s="662">
        <v>1</v>
      </c>
      <c r="D18" s="797">
        <v>1708564</v>
      </c>
      <c r="E18" s="662">
        <v>0.84031636221811601</v>
      </c>
      <c r="F18" s="797">
        <v>1648914</v>
      </c>
      <c r="G18" s="678">
        <v>0.81097893558012613</v>
      </c>
      <c r="H18" s="797">
        <v>9952.25</v>
      </c>
      <c r="I18" s="662">
        <v>1</v>
      </c>
      <c r="J18" s="797">
        <v>11761.75</v>
      </c>
      <c r="K18" s="662">
        <v>1.1818181818181819</v>
      </c>
      <c r="L18" s="797">
        <v>10857</v>
      </c>
      <c r="M18" s="678">
        <v>1.0909090909090908</v>
      </c>
      <c r="N18" s="797"/>
      <c r="O18" s="662"/>
      <c r="P18" s="797"/>
      <c r="Q18" s="662"/>
      <c r="R18" s="797"/>
      <c r="S18" s="701"/>
    </row>
    <row r="19" spans="1:19" ht="14.4" customHeight="1" x14ac:dyDescent="0.3">
      <c r="A19" s="688" t="s">
        <v>4812</v>
      </c>
      <c r="B19" s="797">
        <v>395702</v>
      </c>
      <c r="C19" s="662">
        <v>1</v>
      </c>
      <c r="D19" s="797">
        <v>407514</v>
      </c>
      <c r="E19" s="662">
        <v>1.0298507462686568</v>
      </c>
      <c r="F19" s="797">
        <v>365573</v>
      </c>
      <c r="G19" s="678">
        <v>0.92385936891903508</v>
      </c>
      <c r="H19" s="797">
        <v>6333.25</v>
      </c>
      <c r="I19" s="662">
        <v>1</v>
      </c>
      <c r="J19" s="797">
        <v>28047.25</v>
      </c>
      <c r="K19" s="662">
        <v>4.4285714285714288</v>
      </c>
      <c r="L19" s="797">
        <v>12666.5</v>
      </c>
      <c r="M19" s="678">
        <v>2</v>
      </c>
      <c r="N19" s="797"/>
      <c r="O19" s="662"/>
      <c r="P19" s="797"/>
      <c r="Q19" s="662"/>
      <c r="R19" s="797"/>
      <c r="S19" s="701"/>
    </row>
    <row r="20" spans="1:19" ht="14.4" customHeight="1" x14ac:dyDescent="0.3">
      <c r="A20" s="688" t="s">
        <v>4813</v>
      </c>
      <c r="B20" s="797">
        <v>216376</v>
      </c>
      <c r="C20" s="662">
        <v>1</v>
      </c>
      <c r="D20" s="797">
        <v>273687</v>
      </c>
      <c r="E20" s="662">
        <v>1.2648676378156543</v>
      </c>
      <c r="F20" s="797">
        <v>377218</v>
      </c>
      <c r="G20" s="678">
        <v>1.7433449181055201</v>
      </c>
      <c r="H20" s="797">
        <v>5428.5</v>
      </c>
      <c r="I20" s="662">
        <v>1</v>
      </c>
      <c r="J20" s="797">
        <v>13571.25</v>
      </c>
      <c r="K20" s="662">
        <v>2.5</v>
      </c>
      <c r="L20" s="797">
        <v>6429.5</v>
      </c>
      <c r="M20" s="678">
        <v>1.1843971631205674</v>
      </c>
      <c r="N20" s="797"/>
      <c r="O20" s="662"/>
      <c r="P20" s="797"/>
      <c r="Q20" s="662"/>
      <c r="R20" s="797"/>
      <c r="S20" s="701"/>
    </row>
    <row r="21" spans="1:19" ht="14.4" customHeight="1" x14ac:dyDescent="0.3">
      <c r="A21" s="688" t="s">
        <v>4814</v>
      </c>
      <c r="B21" s="797">
        <v>216424</v>
      </c>
      <c r="C21" s="662">
        <v>1</v>
      </c>
      <c r="D21" s="797">
        <v>191525</v>
      </c>
      <c r="E21" s="662">
        <v>0.88495268546926409</v>
      </c>
      <c r="F21" s="797">
        <v>296129</v>
      </c>
      <c r="G21" s="678">
        <v>1.3682817062802646</v>
      </c>
      <c r="H21" s="797">
        <v>7480.64</v>
      </c>
      <c r="I21" s="662">
        <v>1</v>
      </c>
      <c r="J21" s="797">
        <v>4766.3899999999994</v>
      </c>
      <c r="K21" s="662">
        <v>0.63716339778414666</v>
      </c>
      <c r="L21" s="797">
        <v>13813.89</v>
      </c>
      <c r="M21" s="678">
        <v>1.8466187385036572</v>
      </c>
      <c r="N21" s="797"/>
      <c r="O21" s="662"/>
      <c r="P21" s="797"/>
      <c r="Q21" s="662"/>
      <c r="R21" s="797"/>
      <c r="S21" s="701"/>
    </row>
    <row r="22" spans="1:19" ht="14.4" customHeight="1" x14ac:dyDescent="0.3">
      <c r="A22" s="688" t="s">
        <v>4815</v>
      </c>
      <c r="B22" s="797">
        <v>54459</v>
      </c>
      <c r="C22" s="662">
        <v>1</v>
      </c>
      <c r="D22" s="797">
        <v>39112</v>
      </c>
      <c r="E22" s="662">
        <v>0.71819166712572757</v>
      </c>
      <c r="F22" s="797">
        <v>20921</v>
      </c>
      <c r="G22" s="678">
        <v>0.38416056115609909</v>
      </c>
      <c r="H22" s="797"/>
      <c r="I22" s="662"/>
      <c r="J22" s="797"/>
      <c r="K22" s="662"/>
      <c r="L22" s="797"/>
      <c r="M22" s="678"/>
      <c r="N22" s="797"/>
      <c r="O22" s="662"/>
      <c r="P22" s="797"/>
      <c r="Q22" s="662"/>
      <c r="R22" s="797"/>
      <c r="S22" s="701"/>
    </row>
    <row r="23" spans="1:19" ht="14.4" customHeight="1" x14ac:dyDescent="0.3">
      <c r="A23" s="688" t="s">
        <v>4816</v>
      </c>
      <c r="B23" s="797">
        <v>327</v>
      </c>
      <c r="C23" s="662">
        <v>1</v>
      </c>
      <c r="D23" s="797">
        <v>235</v>
      </c>
      <c r="E23" s="662">
        <v>0.71865443425076447</v>
      </c>
      <c r="F23" s="797">
        <v>24630</v>
      </c>
      <c r="G23" s="678">
        <v>75.321100917431195</v>
      </c>
      <c r="H23" s="797"/>
      <c r="I23" s="662"/>
      <c r="J23" s="797"/>
      <c r="K23" s="662"/>
      <c r="L23" s="797"/>
      <c r="M23" s="678"/>
      <c r="N23" s="797"/>
      <c r="O23" s="662"/>
      <c r="P23" s="797"/>
      <c r="Q23" s="662"/>
      <c r="R23" s="797"/>
      <c r="S23" s="701"/>
    </row>
    <row r="24" spans="1:19" ht="14.4" customHeight="1" x14ac:dyDescent="0.3">
      <c r="A24" s="688" t="s">
        <v>4817</v>
      </c>
      <c r="B24" s="797">
        <v>44915</v>
      </c>
      <c r="C24" s="662">
        <v>1</v>
      </c>
      <c r="D24" s="797">
        <v>29321</v>
      </c>
      <c r="E24" s="662">
        <v>0.65281086496716023</v>
      </c>
      <c r="F24" s="797">
        <v>57280</v>
      </c>
      <c r="G24" s="678">
        <v>1.2752977847044418</v>
      </c>
      <c r="H24" s="797"/>
      <c r="I24" s="662"/>
      <c r="J24" s="797"/>
      <c r="K24" s="662"/>
      <c r="L24" s="797"/>
      <c r="M24" s="678"/>
      <c r="N24" s="797"/>
      <c r="O24" s="662"/>
      <c r="P24" s="797"/>
      <c r="Q24" s="662"/>
      <c r="R24" s="797"/>
      <c r="S24" s="701"/>
    </row>
    <row r="25" spans="1:19" ht="14.4" customHeight="1" x14ac:dyDescent="0.3">
      <c r="A25" s="688" t="s">
        <v>4818</v>
      </c>
      <c r="B25" s="797">
        <v>539538</v>
      </c>
      <c r="C25" s="662">
        <v>1</v>
      </c>
      <c r="D25" s="797">
        <v>601718</v>
      </c>
      <c r="E25" s="662">
        <v>1.1152467481437822</v>
      </c>
      <c r="F25" s="797">
        <v>733528</v>
      </c>
      <c r="G25" s="678">
        <v>1.3595483543327811</v>
      </c>
      <c r="H25" s="797">
        <v>904.75</v>
      </c>
      <c r="I25" s="662">
        <v>1</v>
      </c>
      <c r="J25" s="797">
        <v>9047.5</v>
      </c>
      <c r="K25" s="662">
        <v>10</v>
      </c>
      <c r="L25" s="797">
        <v>7238</v>
      </c>
      <c r="M25" s="678">
        <v>8</v>
      </c>
      <c r="N25" s="797"/>
      <c r="O25" s="662"/>
      <c r="P25" s="797"/>
      <c r="Q25" s="662"/>
      <c r="R25" s="797"/>
      <c r="S25" s="701"/>
    </row>
    <row r="26" spans="1:19" ht="14.4" customHeight="1" x14ac:dyDescent="0.3">
      <c r="A26" s="688" t="s">
        <v>4819</v>
      </c>
      <c r="B26" s="797">
        <v>62807</v>
      </c>
      <c r="C26" s="662">
        <v>1</v>
      </c>
      <c r="D26" s="797">
        <v>58635</v>
      </c>
      <c r="E26" s="662">
        <v>0.93357428312130808</v>
      </c>
      <c r="F26" s="797">
        <v>19655</v>
      </c>
      <c r="G26" s="678">
        <v>0.31294282484436448</v>
      </c>
      <c r="H26" s="797">
        <v>17007.259999999998</v>
      </c>
      <c r="I26" s="662">
        <v>1</v>
      </c>
      <c r="J26" s="797">
        <v>27660.959999999992</v>
      </c>
      <c r="K26" s="662">
        <v>1.6264207167997664</v>
      </c>
      <c r="L26" s="797">
        <v>13107.41</v>
      </c>
      <c r="M26" s="678">
        <v>0.77069498555322846</v>
      </c>
      <c r="N26" s="797"/>
      <c r="O26" s="662"/>
      <c r="P26" s="797"/>
      <c r="Q26" s="662"/>
      <c r="R26" s="797"/>
      <c r="S26" s="701"/>
    </row>
    <row r="27" spans="1:19" ht="14.4" customHeight="1" x14ac:dyDescent="0.3">
      <c r="A27" s="688" t="s">
        <v>4820</v>
      </c>
      <c r="B27" s="797">
        <v>7160</v>
      </c>
      <c r="C27" s="662">
        <v>1</v>
      </c>
      <c r="D27" s="797">
        <v>5510</v>
      </c>
      <c r="E27" s="662">
        <v>0.76955307262569828</v>
      </c>
      <c r="F27" s="797">
        <v>1564</v>
      </c>
      <c r="G27" s="678">
        <v>0.21843575418994413</v>
      </c>
      <c r="H27" s="797">
        <v>500</v>
      </c>
      <c r="I27" s="662">
        <v>1</v>
      </c>
      <c r="J27" s="797"/>
      <c r="K27" s="662"/>
      <c r="L27" s="797"/>
      <c r="M27" s="678"/>
      <c r="N27" s="797"/>
      <c r="O27" s="662"/>
      <c r="P27" s="797"/>
      <c r="Q27" s="662"/>
      <c r="R27" s="797"/>
      <c r="S27" s="701"/>
    </row>
    <row r="28" spans="1:19" ht="14.4" customHeight="1" x14ac:dyDescent="0.3">
      <c r="A28" s="688" t="s">
        <v>4821</v>
      </c>
      <c r="B28" s="797">
        <v>3111984</v>
      </c>
      <c r="C28" s="662">
        <v>1</v>
      </c>
      <c r="D28" s="797">
        <v>3087422</v>
      </c>
      <c r="E28" s="662">
        <v>0.99210728589864217</v>
      </c>
      <c r="F28" s="797">
        <v>3324959</v>
      </c>
      <c r="G28" s="678">
        <v>1.0684370485195296</v>
      </c>
      <c r="H28" s="797">
        <v>34351.879999999983</v>
      </c>
      <c r="I28" s="662">
        <v>1</v>
      </c>
      <c r="J28" s="797">
        <v>46553.69999999999</v>
      </c>
      <c r="K28" s="662">
        <v>1.3552009380563745</v>
      </c>
      <c r="L28" s="797">
        <v>34629.689999999988</v>
      </c>
      <c r="M28" s="678">
        <v>1.0080871847479673</v>
      </c>
      <c r="N28" s="797"/>
      <c r="O28" s="662"/>
      <c r="P28" s="797"/>
      <c r="Q28" s="662"/>
      <c r="R28" s="797"/>
      <c r="S28" s="701"/>
    </row>
    <row r="29" spans="1:19" ht="14.4" customHeight="1" x14ac:dyDescent="0.3">
      <c r="A29" s="688" t="s">
        <v>4822</v>
      </c>
      <c r="B29" s="797">
        <v>3224</v>
      </c>
      <c r="C29" s="662">
        <v>1</v>
      </c>
      <c r="D29" s="797">
        <v>7943</v>
      </c>
      <c r="E29" s="662">
        <v>2.463709677419355</v>
      </c>
      <c r="F29" s="797">
        <v>4710</v>
      </c>
      <c r="G29" s="678">
        <v>1.4609181141439207</v>
      </c>
      <c r="H29" s="797"/>
      <c r="I29" s="662"/>
      <c r="J29" s="797"/>
      <c r="K29" s="662"/>
      <c r="L29" s="797"/>
      <c r="M29" s="678"/>
      <c r="N29" s="797"/>
      <c r="O29" s="662"/>
      <c r="P29" s="797"/>
      <c r="Q29" s="662"/>
      <c r="R29" s="797"/>
      <c r="S29" s="701"/>
    </row>
    <row r="30" spans="1:19" ht="14.4" customHeight="1" x14ac:dyDescent="0.3">
      <c r="A30" s="688" t="s">
        <v>4823</v>
      </c>
      <c r="B30" s="797">
        <v>33723</v>
      </c>
      <c r="C30" s="662">
        <v>1</v>
      </c>
      <c r="D30" s="797">
        <v>62485</v>
      </c>
      <c r="E30" s="662">
        <v>1.8528897191827536</v>
      </c>
      <c r="F30" s="797">
        <v>35028</v>
      </c>
      <c r="G30" s="678">
        <v>1.0386976247664799</v>
      </c>
      <c r="H30" s="797">
        <v>904.75</v>
      </c>
      <c r="I30" s="662">
        <v>1</v>
      </c>
      <c r="J30" s="797"/>
      <c r="K30" s="662"/>
      <c r="L30" s="797">
        <v>1809.5</v>
      </c>
      <c r="M30" s="678">
        <v>2</v>
      </c>
      <c r="N30" s="797"/>
      <c r="O30" s="662"/>
      <c r="P30" s="797"/>
      <c r="Q30" s="662"/>
      <c r="R30" s="797"/>
      <c r="S30" s="701"/>
    </row>
    <row r="31" spans="1:19" ht="14.4" customHeight="1" thickBot="1" x14ac:dyDescent="0.35">
      <c r="A31" s="796" t="s">
        <v>4824</v>
      </c>
      <c r="B31" s="795">
        <v>4500543</v>
      </c>
      <c r="C31" s="668">
        <v>1</v>
      </c>
      <c r="D31" s="795">
        <v>4074970</v>
      </c>
      <c r="E31" s="668">
        <v>0.90543963250656645</v>
      </c>
      <c r="F31" s="795">
        <v>5081265</v>
      </c>
      <c r="G31" s="679">
        <v>1.1290337632592333</v>
      </c>
      <c r="H31" s="795">
        <v>198429</v>
      </c>
      <c r="I31" s="668">
        <v>1</v>
      </c>
      <c r="J31" s="795">
        <v>201224.28</v>
      </c>
      <c r="K31" s="668">
        <v>1.0140870538076592</v>
      </c>
      <c r="L31" s="795">
        <v>228032.53</v>
      </c>
      <c r="M31" s="679">
        <v>1.1491895337879039</v>
      </c>
      <c r="N31" s="795"/>
      <c r="O31" s="668"/>
      <c r="P31" s="795"/>
      <c r="Q31" s="668"/>
      <c r="R31" s="795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106323.84</v>
      </c>
      <c r="G3" s="212">
        <f t="shared" si="0"/>
        <v>75390249.810000002</v>
      </c>
      <c r="H3" s="212"/>
      <c r="I3" s="212"/>
      <c r="J3" s="212">
        <f t="shared" si="0"/>
        <v>106938.70999999999</v>
      </c>
      <c r="K3" s="212">
        <f t="shared" si="0"/>
        <v>74481337.88000001</v>
      </c>
      <c r="L3" s="212"/>
      <c r="M3" s="212"/>
      <c r="N3" s="212">
        <f t="shared" si="0"/>
        <v>117414.59</v>
      </c>
      <c r="O3" s="212">
        <f t="shared" si="0"/>
        <v>87879797.760000035</v>
      </c>
      <c r="P3" s="79">
        <f>IF(G3=0,0,O3/G3)</f>
        <v>1.1656652946697543</v>
      </c>
      <c r="Q3" s="213">
        <f>IF(N3=0,0,O3/N3)</f>
        <v>748.45722120223763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4825</v>
      </c>
      <c r="B6" s="737" t="s">
        <v>4683</v>
      </c>
      <c r="C6" s="737" t="s">
        <v>4714</v>
      </c>
      <c r="D6" s="737" t="s">
        <v>4826</v>
      </c>
      <c r="E6" s="737" t="s">
        <v>4827</v>
      </c>
      <c r="F6" s="229">
        <v>2</v>
      </c>
      <c r="G6" s="229">
        <v>1809.5</v>
      </c>
      <c r="H6" s="229">
        <v>1</v>
      </c>
      <c r="I6" s="229">
        <v>904.75</v>
      </c>
      <c r="J6" s="229">
        <v>3</v>
      </c>
      <c r="K6" s="229">
        <v>2714.25</v>
      </c>
      <c r="L6" s="229">
        <v>1.5</v>
      </c>
      <c r="M6" s="229">
        <v>904.75</v>
      </c>
      <c r="N6" s="229">
        <v>12</v>
      </c>
      <c r="O6" s="229">
        <v>10857</v>
      </c>
      <c r="P6" s="742">
        <v>6</v>
      </c>
      <c r="Q6" s="750">
        <v>904.75</v>
      </c>
    </row>
    <row r="7" spans="1:17" ht="14.4" customHeight="1" x14ac:dyDescent="0.3">
      <c r="A7" s="661" t="s">
        <v>4825</v>
      </c>
      <c r="B7" s="662" t="s">
        <v>4683</v>
      </c>
      <c r="C7" s="662" t="s">
        <v>4725</v>
      </c>
      <c r="D7" s="662" t="s">
        <v>4828</v>
      </c>
      <c r="E7" s="662" t="s">
        <v>4829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195</v>
      </c>
      <c r="P7" s="678"/>
      <c r="Q7" s="666">
        <v>195</v>
      </c>
    </row>
    <row r="8" spans="1:17" ht="14.4" customHeight="1" x14ac:dyDescent="0.3">
      <c r="A8" s="661" t="s">
        <v>4825</v>
      </c>
      <c r="B8" s="662" t="s">
        <v>4683</v>
      </c>
      <c r="C8" s="662" t="s">
        <v>4725</v>
      </c>
      <c r="D8" s="662" t="s">
        <v>4830</v>
      </c>
      <c r="E8" s="662" t="s">
        <v>4831</v>
      </c>
      <c r="F8" s="665"/>
      <c r="G8" s="665"/>
      <c r="H8" s="665"/>
      <c r="I8" s="665"/>
      <c r="J8" s="665"/>
      <c r="K8" s="665"/>
      <c r="L8" s="665"/>
      <c r="M8" s="665"/>
      <c r="N8" s="665">
        <v>2</v>
      </c>
      <c r="O8" s="665">
        <v>2316</v>
      </c>
      <c r="P8" s="678"/>
      <c r="Q8" s="666">
        <v>1158</v>
      </c>
    </row>
    <row r="9" spans="1:17" ht="14.4" customHeight="1" x14ac:dyDescent="0.3">
      <c r="A9" s="661" t="s">
        <v>4825</v>
      </c>
      <c r="B9" s="662" t="s">
        <v>4683</v>
      </c>
      <c r="C9" s="662" t="s">
        <v>4725</v>
      </c>
      <c r="D9" s="662" t="s">
        <v>4736</v>
      </c>
      <c r="E9" s="662" t="s">
        <v>4737</v>
      </c>
      <c r="F9" s="665">
        <v>34</v>
      </c>
      <c r="G9" s="665">
        <v>7906</v>
      </c>
      <c r="H9" s="665">
        <v>1</v>
      </c>
      <c r="I9" s="665">
        <v>232.52941176470588</v>
      </c>
      <c r="J9" s="665">
        <v>104</v>
      </c>
      <c r="K9" s="665">
        <v>24440</v>
      </c>
      <c r="L9" s="665">
        <v>3.091323045788009</v>
      </c>
      <c r="M9" s="665">
        <v>235</v>
      </c>
      <c r="N9" s="665">
        <v>156</v>
      </c>
      <c r="O9" s="665">
        <v>39156</v>
      </c>
      <c r="P9" s="678">
        <v>4.9526941563369595</v>
      </c>
      <c r="Q9" s="666">
        <v>251</v>
      </c>
    </row>
    <row r="10" spans="1:17" ht="14.4" customHeight="1" x14ac:dyDescent="0.3">
      <c r="A10" s="661" t="s">
        <v>4825</v>
      </c>
      <c r="B10" s="662" t="s">
        <v>4683</v>
      </c>
      <c r="C10" s="662" t="s">
        <v>4725</v>
      </c>
      <c r="D10" s="662" t="s">
        <v>4768</v>
      </c>
      <c r="E10" s="662" t="s">
        <v>4769</v>
      </c>
      <c r="F10" s="665">
        <v>8</v>
      </c>
      <c r="G10" s="665">
        <v>934</v>
      </c>
      <c r="H10" s="665">
        <v>1</v>
      </c>
      <c r="I10" s="665">
        <v>116.75</v>
      </c>
      <c r="J10" s="665">
        <v>142</v>
      </c>
      <c r="K10" s="665">
        <v>16756</v>
      </c>
      <c r="L10" s="665">
        <v>17.940042826552464</v>
      </c>
      <c r="M10" s="665">
        <v>118</v>
      </c>
      <c r="N10" s="665">
        <v>216</v>
      </c>
      <c r="O10" s="665">
        <v>27216</v>
      </c>
      <c r="P10" s="678">
        <v>29.139186295503212</v>
      </c>
      <c r="Q10" s="666">
        <v>126</v>
      </c>
    </row>
    <row r="11" spans="1:17" ht="14.4" customHeight="1" x14ac:dyDescent="0.3">
      <c r="A11" s="661" t="s">
        <v>4825</v>
      </c>
      <c r="B11" s="662" t="s">
        <v>4683</v>
      </c>
      <c r="C11" s="662" t="s">
        <v>4725</v>
      </c>
      <c r="D11" s="662" t="s">
        <v>4774</v>
      </c>
      <c r="E11" s="662" t="s">
        <v>4775</v>
      </c>
      <c r="F11" s="665">
        <v>3</v>
      </c>
      <c r="G11" s="665">
        <v>2037</v>
      </c>
      <c r="H11" s="665">
        <v>1</v>
      </c>
      <c r="I11" s="665">
        <v>679</v>
      </c>
      <c r="J11" s="665">
        <v>73</v>
      </c>
      <c r="K11" s="665">
        <v>49640</v>
      </c>
      <c r="L11" s="665">
        <v>24.369170348551791</v>
      </c>
      <c r="M11" s="665">
        <v>680</v>
      </c>
      <c r="N11" s="665">
        <v>28</v>
      </c>
      <c r="O11" s="665">
        <v>19264</v>
      </c>
      <c r="P11" s="678">
        <v>9.4570446735395191</v>
      </c>
      <c r="Q11" s="666">
        <v>688</v>
      </c>
    </row>
    <row r="12" spans="1:17" ht="14.4" customHeight="1" x14ac:dyDescent="0.3">
      <c r="A12" s="661" t="s">
        <v>4825</v>
      </c>
      <c r="B12" s="662" t="s">
        <v>4683</v>
      </c>
      <c r="C12" s="662" t="s">
        <v>4725</v>
      </c>
      <c r="D12" s="662" t="s">
        <v>4776</v>
      </c>
      <c r="E12" s="662" t="s">
        <v>4773</v>
      </c>
      <c r="F12" s="665"/>
      <c r="G12" s="665"/>
      <c r="H12" s="665"/>
      <c r="I12" s="665"/>
      <c r="J12" s="665">
        <v>1</v>
      </c>
      <c r="K12" s="665">
        <v>559</v>
      </c>
      <c r="L12" s="665"/>
      <c r="M12" s="665">
        <v>559</v>
      </c>
      <c r="N12" s="665"/>
      <c r="O12" s="665"/>
      <c r="P12" s="678"/>
      <c r="Q12" s="666"/>
    </row>
    <row r="13" spans="1:17" ht="14.4" customHeight="1" x14ac:dyDescent="0.3">
      <c r="A13" s="661" t="s">
        <v>4825</v>
      </c>
      <c r="B13" s="662" t="s">
        <v>4683</v>
      </c>
      <c r="C13" s="662" t="s">
        <v>4725</v>
      </c>
      <c r="D13" s="662" t="s">
        <v>4777</v>
      </c>
      <c r="E13" s="662" t="s">
        <v>4775</v>
      </c>
      <c r="F13" s="665">
        <v>9</v>
      </c>
      <c r="G13" s="665">
        <v>6714</v>
      </c>
      <c r="H13" s="665">
        <v>1</v>
      </c>
      <c r="I13" s="665">
        <v>746</v>
      </c>
      <c r="J13" s="665">
        <v>9</v>
      </c>
      <c r="K13" s="665">
        <v>6768</v>
      </c>
      <c r="L13" s="665">
        <v>1.0080428954423593</v>
      </c>
      <c r="M13" s="665">
        <v>752</v>
      </c>
      <c r="N13" s="665"/>
      <c r="O13" s="665"/>
      <c r="P13" s="678"/>
      <c r="Q13" s="666"/>
    </row>
    <row r="14" spans="1:17" ht="14.4" customHeight="1" x14ac:dyDescent="0.3">
      <c r="A14" s="661" t="s">
        <v>4825</v>
      </c>
      <c r="B14" s="662" t="s">
        <v>4683</v>
      </c>
      <c r="C14" s="662" t="s">
        <v>4725</v>
      </c>
      <c r="D14" s="662" t="s">
        <v>4832</v>
      </c>
      <c r="E14" s="662" t="s">
        <v>4833</v>
      </c>
      <c r="F14" s="665">
        <v>65</v>
      </c>
      <c r="G14" s="665">
        <v>52283</v>
      </c>
      <c r="H14" s="665">
        <v>1</v>
      </c>
      <c r="I14" s="665">
        <v>804.35384615384612</v>
      </c>
      <c r="J14" s="665">
        <v>367</v>
      </c>
      <c r="K14" s="665">
        <v>296903</v>
      </c>
      <c r="L14" s="665">
        <v>5.6787674770001724</v>
      </c>
      <c r="M14" s="665">
        <v>809</v>
      </c>
      <c r="N14" s="665">
        <v>399</v>
      </c>
      <c r="O14" s="665">
        <v>326382</v>
      </c>
      <c r="P14" s="678">
        <v>6.2426027580666759</v>
      </c>
      <c r="Q14" s="666">
        <v>818</v>
      </c>
    </row>
    <row r="15" spans="1:17" ht="14.4" customHeight="1" x14ac:dyDescent="0.3">
      <c r="A15" s="661" t="s">
        <v>4825</v>
      </c>
      <c r="B15" s="662" t="s">
        <v>4683</v>
      </c>
      <c r="C15" s="662" t="s">
        <v>4725</v>
      </c>
      <c r="D15" s="662" t="s">
        <v>4778</v>
      </c>
      <c r="E15" s="662" t="s">
        <v>4761</v>
      </c>
      <c r="F15" s="665"/>
      <c r="G15" s="665"/>
      <c r="H15" s="665"/>
      <c r="I15" s="665"/>
      <c r="J15" s="665"/>
      <c r="K15" s="665"/>
      <c r="L15" s="665"/>
      <c r="M15" s="665"/>
      <c r="N15" s="665">
        <v>1</v>
      </c>
      <c r="O15" s="665">
        <v>462</v>
      </c>
      <c r="P15" s="678"/>
      <c r="Q15" s="666">
        <v>462</v>
      </c>
    </row>
    <row r="16" spans="1:17" ht="14.4" customHeight="1" x14ac:dyDescent="0.3">
      <c r="A16" s="661" t="s">
        <v>4825</v>
      </c>
      <c r="B16" s="662" t="s">
        <v>4683</v>
      </c>
      <c r="C16" s="662" t="s">
        <v>4725</v>
      </c>
      <c r="D16" s="662" t="s">
        <v>4780</v>
      </c>
      <c r="E16" s="662" t="s">
        <v>4781</v>
      </c>
      <c r="F16" s="665">
        <v>5</v>
      </c>
      <c r="G16" s="665">
        <v>1039</v>
      </c>
      <c r="H16" s="665">
        <v>1</v>
      </c>
      <c r="I16" s="665">
        <v>207.8</v>
      </c>
      <c r="J16" s="665">
        <v>36</v>
      </c>
      <c r="K16" s="665">
        <v>7560</v>
      </c>
      <c r="L16" s="665">
        <v>7.2762271414821944</v>
      </c>
      <c r="M16" s="665">
        <v>210</v>
      </c>
      <c r="N16" s="665">
        <v>49</v>
      </c>
      <c r="O16" s="665">
        <v>10535</v>
      </c>
      <c r="P16" s="678">
        <v>10.139557266602502</v>
      </c>
      <c r="Q16" s="666">
        <v>215</v>
      </c>
    </row>
    <row r="17" spans="1:17" ht="14.4" customHeight="1" x14ac:dyDescent="0.3">
      <c r="A17" s="661" t="s">
        <v>4825</v>
      </c>
      <c r="B17" s="662" t="s">
        <v>4683</v>
      </c>
      <c r="C17" s="662" t="s">
        <v>4725</v>
      </c>
      <c r="D17" s="662" t="s">
        <v>4740</v>
      </c>
      <c r="E17" s="662" t="s">
        <v>4741</v>
      </c>
      <c r="F17" s="665">
        <v>2</v>
      </c>
      <c r="G17" s="665">
        <v>654</v>
      </c>
      <c r="H17" s="665">
        <v>1</v>
      </c>
      <c r="I17" s="665">
        <v>327</v>
      </c>
      <c r="J17" s="665">
        <v>2</v>
      </c>
      <c r="K17" s="665">
        <v>662</v>
      </c>
      <c r="L17" s="665">
        <v>1.0122324159021407</v>
      </c>
      <c r="M17" s="665">
        <v>331</v>
      </c>
      <c r="N17" s="665"/>
      <c r="O17" s="665"/>
      <c r="P17" s="678"/>
      <c r="Q17" s="666"/>
    </row>
    <row r="18" spans="1:17" ht="14.4" customHeight="1" x14ac:dyDescent="0.3">
      <c r="A18" s="661" t="s">
        <v>4825</v>
      </c>
      <c r="B18" s="662" t="s">
        <v>4683</v>
      </c>
      <c r="C18" s="662" t="s">
        <v>4725</v>
      </c>
      <c r="D18" s="662" t="s">
        <v>4782</v>
      </c>
      <c r="E18" s="662" t="s">
        <v>4783</v>
      </c>
      <c r="F18" s="665">
        <v>83</v>
      </c>
      <c r="G18" s="665">
        <v>6874</v>
      </c>
      <c r="H18" s="665">
        <v>1</v>
      </c>
      <c r="I18" s="665">
        <v>82.819277108433738</v>
      </c>
      <c r="J18" s="665">
        <v>491</v>
      </c>
      <c r="K18" s="665">
        <v>41735</v>
      </c>
      <c r="L18" s="665">
        <v>6.0714285714285712</v>
      </c>
      <c r="M18" s="665">
        <v>85</v>
      </c>
      <c r="N18" s="665">
        <v>594</v>
      </c>
      <c r="O18" s="665">
        <v>50490</v>
      </c>
      <c r="P18" s="678">
        <v>7.3450683735816122</v>
      </c>
      <c r="Q18" s="666">
        <v>85</v>
      </c>
    </row>
    <row r="19" spans="1:17" ht="14.4" customHeight="1" x14ac:dyDescent="0.3">
      <c r="A19" s="661" t="s">
        <v>4825</v>
      </c>
      <c r="B19" s="662" t="s">
        <v>4683</v>
      </c>
      <c r="C19" s="662" t="s">
        <v>4725</v>
      </c>
      <c r="D19" s="662" t="s">
        <v>4834</v>
      </c>
      <c r="E19" s="662" t="s">
        <v>4833</v>
      </c>
      <c r="F19" s="665">
        <v>10</v>
      </c>
      <c r="G19" s="665">
        <v>9302</v>
      </c>
      <c r="H19" s="665">
        <v>1</v>
      </c>
      <c r="I19" s="665">
        <v>930.2</v>
      </c>
      <c r="J19" s="665">
        <v>35</v>
      </c>
      <c r="K19" s="665">
        <v>32725</v>
      </c>
      <c r="L19" s="665">
        <v>3.5180606321221242</v>
      </c>
      <c r="M19" s="665">
        <v>935</v>
      </c>
      <c r="N19" s="665">
        <v>85</v>
      </c>
      <c r="O19" s="665">
        <v>80920</v>
      </c>
      <c r="P19" s="678">
        <v>8.6992044721565254</v>
      </c>
      <c r="Q19" s="666">
        <v>952</v>
      </c>
    </row>
    <row r="20" spans="1:17" ht="14.4" customHeight="1" x14ac:dyDescent="0.3">
      <c r="A20" s="661" t="s">
        <v>4825</v>
      </c>
      <c r="B20" s="662" t="s">
        <v>4683</v>
      </c>
      <c r="C20" s="662" t="s">
        <v>4725</v>
      </c>
      <c r="D20" s="662" t="s">
        <v>4748</v>
      </c>
      <c r="E20" s="662" t="s">
        <v>4749</v>
      </c>
      <c r="F20" s="665">
        <v>8</v>
      </c>
      <c r="G20" s="665">
        <v>896</v>
      </c>
      <c r="H20" s="665">
        <v>1</v>
      </c>
      <c r="I20" s="665">
        <v>112</v>
      </c>
      <c r="J20" s="665">
        <v>10</v>
      </c>
      <c r="K20" s="665">
        <v>1140</v>
      </c>
      <c r="L20" s="665">
        <v>1.2723214285714286</v>
      </c>
      <c r="M20" s="665">
        <v>114</v>
      </c>
      <c r="N20" s="665">
        <v>5</v>
      </c>
      <c r="O20" s="665">
        <v>600</v>
      </c>
      <c r="P20" s="678">
        <v>0.6696428571428571</v>
      </c>
      <c r="Q20" s="666">
        <v>120</v>
      </c>
    </row>
    <row r="21" spans="1:17" ht="14.4" customHeight="1" x14ac:dyDescent="0.3">
      <c r="A21" s="661" t="s">
        <v>4825</v>
      </c>
      <c r="B21" s="662" t="s">
        <v>4683</v>
      </c>
      <c r="C21" s="662" t="s">
        <v>4725</v>
      </c>
      <c r="D21" s="662" t="s">
        <v>4835</v>
      </c>
      <c r="E21" s="662" t="s">
        <v>4833</v>
      </c>
      <c r="F21" s="665">
        <v>12</v>
      </c>
      <c r="G21" s="665">
        <v>8832</v>
      </c>
      <c r="H21" s="665">
        <v>1</v>
      </c>
      <c r="I21" s="665">
        <v>736</v>
      </c>
      <c r="J21" s="665">
        <v>27</v>
      </c>
      <c r="K21" s="665">
        <v>19899</v>
      </c>
      <c r="L21" s="665">
        <v>2.2530570652173911</v>
      </c>
      <c r="M21" s="665">
        <v>737</v>
      </c>
      <c r="N21" s="665">
        <v>117</v>
      </c>
      <c r="O21" s="665">
        <v>87165</v>
      </c>
      <c r="P21" s="678">
        <v>9.8692255434782616</v>
      </c>
      <c r="Q21" s="666">
        <v>745</v>
      </c>
    </row>
    <row r="22" spans="1:17" ht="14.4" customHeight="1" x14ac:dyDescent="0.3">
      <c r="A22" s="661" t="s">
        <v>4825</v>
      </c>
      <c r="B22" s="662" t="s">
        <v>4683</v>
      </c>
      <c r="C22" s="662" t="s">
        <v>4725</v>
      </c>
      <c r="D22" s="662" t="s">
        <v>4836</v>
      </c>
      <c r="E22" s="662" t="s">
        <v>4837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58</v>
      </c>
      <c r="P22" s="678"/>
      <c r="Q22" s="666">
        <v>58</v>
      </c>
    </row>
    <row r="23" spans="1:17" ht="14.4" customHeight="1" x14ac:dyDescent="0.3">
      <c r="A23" s="661" t="s">
        <v>4825</v>
      </c>
      <c r="B23" s="662" t="s">
        <v>4683</v>
      </c>
      <c r="C23" s="662" t="s">
        <v>4725</v>
      </c>
      <c r="D23" s="662" t="s">
        <v>4838</v>
      </c>
      <c r="E23" s="662" t="s">
        <v>4839</v>
      </c>
      <c r="F23" s="665">
        <v>20</v>
      </c>
      <c r="G23" s="665">
        <v>10490</v>
      </c>
      <c r="H23" s="665">
        <v>1</v>
      </c>
      <c r="I23" s="665">
        <v>524.5</v>
      </c>
      <c r="J23" s="665">
        <v>21</v>
      </c>
      <c r="K23" s="665">
        <v>11067</v>
      </c>
      <c r="L23" s="665">
        <v>1.0550047664442326</v>
      </c>
      <c r="M23" s="665">
        <v>527</v>
      </c>
      <c r="N23" s="665">
        <v>33</v>
      </c>
      <c r="O23" s="665">
        <v>17919</v>
      </c>
      <c r="P23" s="678">
        <v>1.7081982840800762</v>
      </c>
      <c r="Q23" s="666">
        <v>543</v>
      </c>
    </row>
    <row r="24" spans="1:17" ht="14.4" customHeight="1" x14ac:dyDescent="0.3">
      <c r="A24" s="661" t="s">
        <v>4825</v>
      </c>
      <c r="B24" s="662" t="s">
        <v>4683</v>
      </c>
      <c r="C24" s="662" t="s">
        <v>4725</v>
      </c>
      <c r="D24" s="662" t="s">
        <v>4784</v>
      </c>
      <c r="E24" s="662" t="s">
        <v>4785</v>
      </c>
      <c r="F24" s="665">
        <v>5</v>
      </c>
      <c r="G24" s="665">
        <v>1484</v>
      </c>
      <c r="H24" s="665">
        <v>1</v>
      </c>
      <c r="I24" s="665">
        <v>296.8</v>
      </c>
      <c r="J24" s="665">
        <v>1</v>
      </c>
      <c r="K24" s="665">
        <v>299</v>
      </c>
      <c r="L24" s="665">
        <v>0.20148247978436656</v>
      </c>
      <c r="M24" s="665">
        <v>299</v>
      </c>
      <c r="N24" s="665">
        <v>4</v>
      </c>
      <c r="O24" s="665">
        <v>1228</v>
      </c>
      <c r="P24" s="678">
        <v>0.8274932614555256</v>
      </c>
      <c r="Q24" s="666">
        <v>307</v>
      </c>
    </row>
    <row r="25" spans="1:17" ht="14.4" customHeight="1" x14ac:dyDescent="0.3">
      <c r="A25" s="661" t="s">
        <v>4825</v>
      </c>
      <c r="B25" s="662" t="s">
        <v>4683</v>
      </c>
      <c r="C25" s="662" t="s">
        <v>4725</v>
      </c>
      <c r="D25" s="662" t="s">
        <v>4840</v>
      </c>
      <c r="E25" s="662" t="s">
        <v>4781</v>
      </c>
      <c r="F25" s="665">
        <v>2</v>
      </c>
      <c r="G25" s="665">
        <v>348</v>
      </c>
      <c r="H25" s="665">
        <v>1</v>
      </c>
      <c r="I25" s="665">
        <v>174</v>
      </c>
      <c r="J25" s="665">
        <v>7</v>
      </c>
      <c r="K25" s="665">
        <v>1218</v>
      </c>
      <c r="L25" s="665">
        <v>3.5</v>
      </c>
      <c r="M25" s="665">
        <v>174</v>
      </c>
      <c r="N25" s="665">
        <v>16</v>
      </c>
      <c r="O25" s="665">
        <v>2848</v>
      </c>
      <c r="P25" s="678">
        <v>8.1839080459770113</v>
      </c>
      <c r="Q25" s="666">
        <v>178</v>
      </c>
    </row>
    <row r="26" spans="1:17" ht="14.4" customHeight="1" x14ac:dyDescent="0.3">
      <c r="A26" s="661" t="s">
        <v>4825</v>
      </c>
      <c r="B26" s="662" t="s">
        <v>4683</v>
      </c>
      <c r="C26" s="662" t="s">
        <v>4725</v>
      </c>
      <c r="D26" s="662" t="s">
        <v>4786</v>
      </c>
      <c r="E26" s="662" t="s">
        <v>4785</v>
      </c>
      <c r="F26" s="665">
        <v>5</v>
      </c>
      <c r="G26" s="665">
        <v>1825</v>
      </c>
      <c r="H26" s="665">
        <v>1</v>
      </c>
      <c r="I26" s="665">
        <v>365</v>
      </c>
      <c r="J26" s="665">
        <v>2</v>
      </c>
      <c r="K26" s="665">
        <v>742</v>
      </c>
      <c r="L26" s="665">
        <v>0.40657534246575344</v>
      </c>
      <c r="M26" s="665">
        <v>371</v>
      </c>
      <c r="N26" s="665">
        <v>7</v>
      </c>
      <c r="O26" s="665">
        <v>2660</v>
      </c>
      <c r="P26" s="678">
        <v>1.4575342465753425</v>
      </c>
      <c r="Q26" s="666">
        <v>380</v>
      </c>
    </row>
    <row r="27" spans="1:17" ht="14.4" customHeight="1" x14ac:dyDescent="0.3">
      <c r="A27" s="661" t="s">
        <v>4825</v>
      </c>
      <c r="B27" s="662" t="s">
        <v>4683</v>
      </c>
      <c r="C27" s="662" t="s">
        <v>4725</v>
      </c>
      <c r="D27" s="662" t="s">
        <v>4841</v>
      </c>
      <c r="E27" s="662" t="s">
        <v>4842</v>
      </c>
      <c r="F27" s="665"/>
      <c r="G27" s="665"/>
      <c r="H27" s="665"/>
      <c r="I27" s="665"/>
      <c r="J27" s="665">
        <v>1</v>
      </c>
      <c r="K27" s="665">
        <v>100</v>
      </c>
      <c r="L27" s="665"/>
      <c r="M27" s="665">
        <v>100</v>
      </c>
      <c r="N27" s="665">
        <v>2</v>
      </c>
      <c r="O27" s="665">
        <v>200</v>
      </c>
      <c r="P27" s="678"/>
      <c r="Q27" s="666">
        <v>100</v>
      </c>
    </row>
    <row r="28" spans="1:17" ht="14.4" customHeight="1" x14ac:dyDescent="0.3">
      <c r="A28" s="661" t="s">
        <v>4825</v>
      </c>
      <c r="B28" s="662" t="s">
        <v>4683</v>
      </c>
      <c r="C28" s="662" t="s">
        <v>4725</v>
      </c>
      <c r="D28" s="662" t="s">
        <v>4843</v>
      </c>
      <c r="E28" s="662" t="s">
        <v>4833</v>
      </c>
      <c r="F28" s="665"/>
      <c r="G28" s="665"/>
      <c r="H28" s="665"/>
      <c r="I28" s="665"/>
      <c r="J28" s="665"/>
      <c r="K28" s="665"/>
      <c r="L28" s="665"/>
      <c r="M28" s="665"/>
      <c r="N28" s="665">
        <v>11</v>
      </c>
      <c r="O28" s="665">
        <v>9669</v>
      </c>
      <c r="P28" s="678"/>
      <c r="Q28" s="666">
        <v>879</v>
      </c>
    </row>
    <row r="29" spans="1:17" ht="14.4" customHeight="1" x14ac:dyDescent="0.3">
      <c r="A29" s="661" t="s">
        <v>4825</v>
      </c>
      <c r="B29" s="662" t="s">
        <v>4683</v>
      </c>
      <c r="C29" s="662" t="s">
        <v>4725</v>
      </c>
      <c r="D29" s="662" t="s">
        <v>4844</v>
      </c>
      <c r="E29" s="662" t="s">
        <v>4845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623</v>
      </c>
      <c r="P29" s="678"/>
      <c r="Q29" s="666">
        <v>623</v>
      </c>
    </row>
    <row r="30" spans="1:17" ht="14.4" customHeight="1" x14ac:dyDescent="0.3">
      <c r="A30" s="661" t="s">
        <v>4825</v>
      </c>
      <c r="B30" s="662" t="s">
        <v>4683</v>
      </c>
      <c r="C30" s="662" t="s">
        <v>4725</v>
      </c>
      <c r="D30" s="662" t="s">
        <v>4846</v>
      </c>
      <c r="E30" s="662" t="s">
        <v>4845</v>
      </c>
      <c r="F30" s="665">
        <v>1</v>
      </c>
      <c r="G30" s="665">
        <v>524</v>
      </c>
      <c r="H30" s="665">
        <v>1</v>
      </c>
      <c r="I30" s="665">
        <v>524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4847</v>
      </c>
      <c r="B31" s="662" t="s">
        <v>4683</v>
      </c>
      <c r="C31" s="662" t="s">
        <v>4714</v>
      </c>
      <c r="D31" s="662" t="s">
        <v>4826</v>
      </c>
      <c r="E31" s="662" t="s">
        <v>4827</v>
      </c>
      <c r="F31" s="665"/>
      <c r="G31" s="665"/>
      <c r="H31" s="665"/>
      <c r="I31" s="665"/>
      <c r="J31" s="665">
        <v>1</v>
      </c>
      <c r="K31" s="665">
        <v>904.75</v>
      </c>
      <c r="L31" s="665"/>
      <c r="M31" s="665">
        <v>904.75</v>
      </c>
      <c r="N31" s="665"/>
      <c r="O31" s="665"/>
      <c r="P31" s="678"/>
      <c r="Q31" s="666"/>
    </row>
    <row r="32" spans="1:17" ht="14.4" customHeight="1" x14ac:dyDescent="0.3">
      <c r="A32" s="661" t="s">
        <v>4847</v>
      </c>
      <c r="B32" s="662" t="s">
        <v>4683</v>
      </c>
      <c r="C32" s="662" t="s">
        <v>4725</v>
      </c>
      <c r="D32" s="662" t="s">
        <v>4828</v>
      </c>
      <c r="E32" s="662" t="s">
        <v>4829</v>
      </c>
      <c r="F32" s="665"/>
      <c r="G32" s="665"/>
      <c r="H32" s="665"/>
      <c r="I32" s="665"/>
      <c r="J32" s="665"/>
      <c r="K32" s="665"/>
      <c r="L32" s="665"/>
      <c r="M32" s="665"/>
      <c r="N32" s="665">
        <v>3</v>
      </c>
      <c r="O32" s="665">
        <v>585</v>
      </c>
      <c r="P32" s="678"/>
      <c r="Q32" s="666">
        <v>195</v>
      </c>
    </row>
    <row r="33" spans="1:17" ht="14.4" customHeight="1" x14ac:dyDescent="0.3">
      <c r="A33" s="661" t="s">
        <v>4847</v>
      </c>
      <c r="B33" s="662" t="s">
        <v>4683</v>
      </c>
      <c r="C33" s="662" t="s">
        <v>4725</v>
      </c>
      <c r="D33" s="662" t="s">
        <v>4730</v>
      </c>
      <c r="E33" s="662" t="s">
        <v>4731</v>
      </c>
      <c r="F33" s="665"/>
      <c r="G33" s="665"/>
      <c r="H33" s="665"/>
      <c r="I33" s="665"/>
      <c r="J33" s="665">
        <v>1</v>
      </c>
      <c r="K33" s="665">
        <v>35</v>
      </c>
      <c r="L33" s="665"/>
      <c r="M33" s="665">
        <v>35</v>
      </c>
      <c r="N33" s="665">
        <v>1</v>
      </c>
      <c r="O33" s="665">
        <v>37</v>
      </c>
      <c r="P33" s="678"/>
      <c r="Q33" s="666">
        <v>37</v>
      </c>
    </row>
    <row r="34" spans="1:17" ht="14.4" customHeight="1" x14ac:dyDescent="0.3">
      <c r="A34" s="661" t="s">
        <v>4847</v>
      </c>
      <c r="B34" s="662" t="s">
        <v>4683</v>
      </c>
      <c r="C34" s="662" t="s">
        <v>4725</v>
      </c>
      <c r="D34" s="662" t="s">
        <v>4736</v>
      </c>
      <c r="E34" s="662" t="s">
        <v>4737</v>
      </c>
      <c r="F34" s="665">
        <v>125</v>
      </c>
      <c r="G34" s="665">
        <v>29124</v>
      </c>
      <c r="H34" s="665">
        <v>1</v>
      </c>
      <c r="I34" s="665">
        <v>232.99199999999999</v>
      </c>
      <c r="J34" s="665">
        <v>129</v>
      </c>
      <c r="K34" s="665">
        <v>30315</v>
      </c>
      <c r="L34" s="665">
        <v>1.0408941079522043</v>
      </c>
      <c r="M34" s="665">
        <v>235</v>
      </c>
      <c r="N34" s="665">
        <v>129</v>
      </c>
      <c r="O34" s="665">
        <v>32379</v>
      </c>
      <c r="P34" s="678">
        <v>1.1117634940255459</v>
      </c>
      <c r="Q34" s="666">
        <v>251</v>
      </c>
    </row>
    <row r="35" spans="1:17" ht="14.4" customHeight="1" x14ac:dyDescent="0.3">
      <c r="A35" s="661" t="s">
        <v>4847</v>
      </c>
      <c r="B35" s="662" t="s">
        <v>4683</v>
      </c>
      <c r="C35" s="662" t="s">
        <v>4725</v>
      </c>
      <c r="D35" s="662" t="s">
        <v>4768</v>
      </c>
      <c r="E35" s="662" t="s">
        <v>4769</v>
      </c>
      <c r="F35" s="665">
        <v>36</v>
      </c>
      <c r="G35" s="665">
        <v>4214</v>
      </c>
      <c r="H35" s="665">
        <v>1</v>
      </c>
      <c r="I35" s="665">
        <v>117.05555555555556</v>
      </c>
      <c r="J35" s="665">
        <v>49</v>
      </c>
      <c r="K35" s="665">
        <v>5782</v>
      </c>
      <c r="L35" s="665">
        <v>1.3720930232558139</v>
      </c>
      <c r="M35" s="665">
        <v>118</v>
      </c>
      <c r="N35" s="665">
        <v>61</v>
      </c>
      <c r="O35" s="665">
        <v>7686</v>
      </c>
      <c r="P35" s="678">
        <v>1.823920265780731</v>
      </c>
      <c r="Q35" s="666">
        <v>126</v>
      </c>
    </row>
    <row r="36" spans="1:17" ht="14.4" customHeight="1" x14ac:dyDescent="0.3">
      <c r="A36" s="661" t="s">
        <v>4847</v>
      </c>
      <c r="B36" s="662" t="s">
        <v>4683</v>
      </c>
      <c r="C36" s="662" t="s">
        <v>4725</v>
      </c>
      <c r="D36" s="662" t="s">
        <v>4770</v>
      </c>
      <c r="E36" s="662" t="s">
        <v>4771</v>
      </c>
      <c r="F36" s="665"/>
      <c r="G36" s="665"/>
      <c r="H36" s="665"/>
      <c r="I36" s="665"/>
      <c r="J36" s="665">
        <v>1</v>
      </c>
      <c r="K36" s="665">
        <v>323</v>
      </c>
      <c r="L36" s="665"/>
      <c r="M36" s="665">
        <v>323</v>
      </c>
      <c r="N36" s="665"/>
      <c r="O36" s="665"/>
      <c r="P36" s="678"/>
      <c r="Q36" s="666"/>
    </row>
    <row r="37" spans="1:17" ht="14.4" customHeight="1" x14ac:dyDescent="0.3">
      <c r="A37" s="661" t="s">
        <v>4847</v>
      </c>
      <c r="B37" s="662" t="s">
        <v>4683</v>
      </c>
      <c r="C37" s="662" t="s">
        <v>4725</v>
      </c>
      <c r="D37" s="662" t="s">
        <v>4772</v>
      </c>
      <c r="E37" s="662" t="s">
        <v>4773</v>
      </c>
      <c r="F37" s="665">
        <v>6</v>
      </c>
      <c r="G37" s="665">
        <v>2912</v>
      </c>
      <c r="H37" s="665">
        <v>1</v>
      </c>
      <c r="I37" s="665">
        <v>485.33333333333331</v>
      </c>
      <c r="J37" s="665">
        <v>10</v>
      </c>
      <c r="K37" s="665">
        <v>4870</v>
      </c>
      <c r="L37" s="665">
        <v>1.6723901098901099</v>
      </c>
      <c r="M37" s="665">
        <v>487</v>
      </c>
      <c r="N37" s="665">
        <v>15</v>
      </c>
      <c r="O37" s="665">
        <v>7425</v>
      </c>
      <c r="P37" s="678">
        <v>2.5497939560439562</v>
      </c>
      <c r="Q37" s="666">
        <v>495</v>
      </c>
    </row>
    <row r="38" spans="1:17" ht="14.4" customHeight="1" x14ac:dyDescent="0.3">
      <c r="A38" s="661" t="s">
        <v>4847</v>
      </c>
      <c r="B38" s="662" t="s">
        <v>4683</v>
      </c>
      <c r="C38" s="662" t="s">
        <v>4725</v>
      </c>
      <c r="D38" s="662" t="s">
        <v>4774</v>
      </c>
      <c r="E38" s="662" t="s">
        <v>4775</v>
      </c>
      <c r="F38" s="665"/>
      <c r="G38" s="665"/>
      <c r="H38" s="665"/>
      <c r="I38" s="665"/>
      <c r="J38" s="665"/>
      <c r="K38" s="665"/>
      <c r="L38" s="665"/>
      <c r="M38" s="665"/>
      <c r="N38" s="665">
        <v>2</v>
      </c>
      <c r="O38" s="665">
        <v>1376</v>
      </c>
      <c r="P38" s="678"/>
      <c r="Q38" s="666">
        <v>688</v>
      </c>
    </row>
    <row r="39" spans="1:17" ht="14.4" customHeight="1" x14ac:dyDescent="0.3">
      <c r="A39" s="661" t="s">
        <v>4847</v>
      </c>
      <c r="B39" s="662" t="s">
        <v>4683</v>
      </c>
      <c r="C39" s="662" t="s">
        <v>4725</v>
      </c>
      <c r="D39" s="662" t="s">
        <v>4776</v>
      </c>
      <c r="E39" s="662" t="s">
        <v>4773</v>
      </c>
      <c r="F39" s="665">
        <v>11</v>
      </c>
      <c r="G39" s="665">
        <v>6091</v>
      </c>
      <c r="H39" s="665">
        <v>1</v>
      </c>
      <c r="I39" s="665">
        <v>553.72727272727275</v>
      </c>
      <c r="J39" s="665">
        <v>7</v>
      </c>
      <c r="K39" s="665">
        <v>3913</v>
      </c>
      <c r="L39" s="665">
        <v>0.64242324741421775</v>
      </c>
      <c r="M39" s="665">
        <v>559</v>
      </c>
      <c r="N39" s="665">
        <v>13</v>
      </c>
      <c r="O39" s="665">
        <v>7384</v>
      </c>
      <c r="P39" s="678">
        <v>1.2122804137251684</v>
      </c>
      <c r="Q39" s="666">
        <v>568</v>
      </c>
    </row>
    <row r="40" spans="1:17" ht="14.4" customHeight="1" x14ac:dyDescent="0.3">
      <c r="A40" s="661" t="s">
        <v>4847</v>
      </c>
      <c r="B40" s="662" t="s">
        <v>4683</v>
      </c>
      <c r="C40" s="662" t="s">
        <v>4725</v>
      </c>
      <c r="D40" s="662" t="s">
        <v>4777</v>
      </c>
      <c r="E40" s="662" t="s">
        <v>4775</v>
      </c>
      <c r="F40" s="665">
        <v>3</v>
      </c>
      <c r="G40" s="665">
        <v>2250</v>
      </c>
      <c r="H40" s="665">
        <v>1</v>
      </c>
      <c r="I40" s="665">
        <v>750</v>
      </c>
      <c r="J40" s="665"/>
      <c r="K40" s="665"/>
      <c r="L40" s="665"/>
      <c r="M40" s="665"/>
      <c r="N40" s="665">
        <v>3</v>
      </c>
      <c r="O40" s="665">
        <v>2283</v>
      </c>
      <c r="P40" s="678">
        <v>1.0146666666666666</v>
      </c>
      <c r="Q40" s="666">
        <v>761</v>
      </c>
    </row>
    <row r="41" spans="1:17" ht="14.4" customHeight="1" x14ac:dyDescent="0.3">
      <c r="A41" s="661" t="s">
        <v>4847</v>
      </c>
      <c r="B41" s="662" t="s">
        <v>4683</v>
      </c>
      <c r="C41" s="662" t="s">
        <v>4725</v>
      </c>
      <c r="D41" s="662" t="s">
        <v>4832</v>
      </c>
      <c r="E41" s="662" t="s">
        <v>4833</v>
      </c>
      <c r="F41" s="665">
        <v>3</v>
      </c>
      <c r="G41" s="665">
        <v>2409</v>
      </c>
      <c r="H41" s="665">
        <v>1</v>
      </c>
      <c r="I41" s="665">
        <v>803</v>
      </c>
      <c r="J41" s="665">
        <v>4</v>
      </c>
      <c r="K41" s="665">
        <v>3236</v>
      </c>
      <c r="L41" s="665">
        <v>1.3432959734329597</v>
      </c>
      <c r="M41" s="665">
        <v>809</v>
      </c>
      <c r="N41" s="665">
        <v>28</v>
      </c>
      <c r="O41" s="665">
        <v>22904</v>
      </c>
      <c r="P41" s="678">
        <v>9.5076795350767949</v>
      </c>
      <c r="Q41" s="666">
        <v>818</v>
      </c>
    </row>
    <row r="42" spans="1:17" ht="14.4" customHeight="1" x14ac:dyDescent="0.3">
      <c r="A42" s="661" t="s">
        <v>4847</v>
      </c>
      <c r="B42" s="662" t="s">
        <v>4683</v>
      </c>
      <c r="C42" s="662" t="s">
        <v>4725</v>
      </c>
      <c r="D42" s="662" t="s">
        <v>4778</v>
      </c>
      <c r="E42" s="662" t="s">
        <v>4761</v>
      </c>
      <c r="F42" s="665">
        <v>9</v>
      </c>
      <c r="G42" s="665">
        <v>4000</v>
      </c>
      <c r="H42" s="665">
        <v>1</v>
      </c>
      <c r="I42" s="665">
        <v>444.44444444444446</v>
      </c>
      <c r="J42" s="665">
        <v>9</v>
      </c>
      <c r="K42" s="665">
        <v>4041</v>
      </c>
      <c r="L42" s="665">
        <v>1.0102500000000001</v>
      </c>
      <c r="M42" s="665">
        <v>449</v>
      </c>
      <c r="N42" s="665">
        <v>5</v>
      </c>
      <c r="O42" s="665">
        <v>2310</v>
      </c>
      <c r="P42" s="678">
        <v>0.57750000000000001</v>
      </c>
      <c r="Q42" s="666">
        <v>462</v>
      </c>
    </row>
    <row r="43" spans="1:17" ht="14.4" customHeight="1" x14ac:dyDescent="0.3">
      <c r="A43" s="661" t="s">
        <v>4847</v>
      </c>
      <c r="B43" s="662" t="s">
        <v>4683</v>
      </c>
      <c r="C43" s="662" t="s">
        <v>4725</v>
      </c>
      <c r="D43" s="662" t="s">
        <v>4780</v>
      </c>
      <c r="E43" s="662" t="s">
        <v>4781</v>
      </c>
      <c r="F43" s="665">
        <v>2</v>
      </c>
      <c r="G43" s="665">
        <v>416</v>
      </c>
      <c r="H43" s="665">
        <v>1</v>
      </c>
      <c r="I43" s="665">
        <v>208</v>
      </c>
      <c r="J43" s="665">
        <v>3</v>
      </c>
      <c r="K43" s="665">
        <v>630</v>
      </c>
      <c r="L43" s="665">
        <v>1.5144230769230769</v>
      </c>
      <c r="M43" s="665">
        <v>210</v>
      </c>
      <c r="N43" s="665">
        <v>8</v>
      </c>
      <c r="O43" s="665">
        <v>1720</v>
      </c>
      <c r="P43" s="678">
        <v>4.134615384615385</v>
      </c>
      <c r="Q43" s="666">
        <v>215</v>
      </c>
    </row>
    <row r="44" spans="1:17" ht="14.4" customHeight="1" x14ac:dyDescent="0.3">
      <c r="A44" s="661" t="s">
        <v>4847</v>
      </c>
      <c r="B44" s="662" t="s">
        <v>4683</v>
      </c>
      <c r="C44" s="662" t="s">
        <v>4725</v>
      </c>
      <c r="D44" s="662" t="s">
        <v>4740</v>
      </c>
      <c r="E44" s="662" t="s">
        <v>4741</v>
      </c>
      <c r="F44" s="665">
        <v>12</v>
      </c>
      <c r="G44" s="665">
        <v>3954</v>
      </c>
      <c r="H44" s="665">
        <v>1</v>
      </c>
      <c r="I44" s="665">
        <v>329.5</v>
      </c>
      <c r="J44" s="665">
        <v>12</v>
      </c>
      <c r="K44" s="665">
        <v>3972</v>
      </c>
      <c r="L44" s="665">
        <v>1.0045523520485584</v>
      </c>
      <c r="M44" s="665">
        <v>331</v>
      </c>
      <c r="N44" s="665">
        <v>2</v>
      </c>
      <c r="O44" s="665">
        <v>708</v>
      </c>
      <c r="P44" s="678">
        <v>0.17905918057663125</v>
      </c>
      <c r="Q44" s="666">
        <v>354</v>
      </c>
    </row>
    <row r="45" spans="1:17" ht="14.4" customHeight="1" x14ac:dyDescent="0.3">
      <c r="A45" s="661" t="s">
        <v>4847</v>
      </c>
      <c r="B45" s="662" t="s">
        <v>4683</v>
      </c>
      <c r="C45" s="662" t="s">
        <v>4725</v>
      </c>
      <c r="D45" s="662" t="s">
        <v>4782</v>
      </c>
      <c r="E45" s="662" t="s">
        <v>4783</v>
      </c>
      <c r="F45" s="665">
        <v>23</v>
      </c>
      <c r="G45" s="665">
        <v>1900</v>
      </c>
      <c r="H45" s="665">
        <v>1</v>
      </c>
      <c r="I45" s="665">
        <v>82.608695652173907</v>
      </c>
      <c r="J45" s="665">
        <v>23</v>
      </c>
      <c r="K45" s="665">
        <v>1955</v>
      </c>
      <c r="L45" s="665">
        <v>1.0289473684210526</v>
      </c>
      <c r="M45" s="665">
        <v>85</v>
      </c>
      <c r="N45" s="665">
        <v>39</v>
      </c>
      <c r="O45" s="665">
        <v>3315</v>
      </c>
      <c r="P45" s="678">
        <v>1.7447368421052631</v>
      </c>
      <c r="Q45" s="666">
        <v>85</v>
      </c>
    </row>
    <row r="46" spans="1:17" ht="14.4" customHeight="1" x14ac:dyDescent="0.3">
      <c r="A46" s="661" t="s">
        <v>4847</v>
      </c>
      <c r="B46" s="662" t="s">
        <v>4683</v>
      </c>
      <c r="C46" s="662" t="s">
        <v>4725</v>
      </c>
      <c r="D46" s="662" t="s">
        <v>4792</v>
      </c>
      <c r="E46" s="662" t="s">
        <v>4793</v>
      </c>
      <c r="F46" s="665">
        <v>3</v>
      </c>
      <c r="G46" s="665">
        <v>2112</v>
      </c>
      <c r="H46" s="665">
        <v>1</v>
      </c>
      <c r="I46" s="665">
        <v>704</v>
      </c>
      <c r="J46" s="665">
        <v>5</v>
      </c>
      <c r="K46" s="665">
        <v>3535</v>
      </c>
      <c r="L46" s="665">
        <v>1.6737689393939394</v>
      </c>
      <c r="M46" s="665">
        <v>707</v>
      </c>
      <c r="N46" s="665">
        <v>6</v>
      </c>
      <c r="O46" s="665">
        <v>4314</v>
      </c>
      <c r="P46" s="678">
        <v>2.0426136363636362</v>
      </c>
      <c r="Q46" s="666">
        <v>719</v>
      </c>
    </row>
    <row r="47" spans="1:17" ht="14.4" customHeight="1" x14ac:dyDescent="0.3">
      <c r="A47" s="661" t="s">
        <v>4847</v>
      </c>
      <c r="B47" s="662" t="s">
        <v>4683</v>
      </c>
      <c r="C47" s="662" t="s">
        <v>4725</v>
      </c>
      <c r="D47" s="662" t="s">
        <v>4744</v>
      </c>
      <c r="E47" s="662" t="s">
        <v>4745</v>
      </c>
      <c r="F47" s="665">
        <v>3</v>
      </c>
      <c r="G47" s="665">
        <v>0</v>
      </c>
      <c r="H47" s="665"/>
      <c r="I47" s="665">
        <v>0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4847</v>
      </c>
      <c r="B48" s="662" t="s">
        <v>4683</v>
      </c>
      <c r="C48" s="662" t="s">
        <v>4725</v>
      </c>
      <c r="D48" s="662" t="s">
        <v>4834</v>
      </c>
      <c r="E48" s="662" t="s">
        <v>4833</v>
      </c>
      <c r="F48" s="665"/>
      <c r="G48" s="665"/>
      <c r="H48" s="665"/>
      <c r="I48" s="665"/>
      <c r="J48" s="665">
        <v>3</v>
      </c>
      <c r="K48" s="665">
        <v>2805</v>
      </c>
      <c r="L48" s="665"/>
      <c r="M48" s="665">
        <v>935</v>
      </c>
      <c r="N48" s="665"/>
      <c r="O48" s="665"/>
      <c r="P48" s="678"/>
      <c r="Q48" s="666"/>
    </row>
    <row r="49" spans="1:17" ht="14.4" customHeight="1" x14ac:dyDescent="0.3">
      <c r="A49" s="661" t="s">
        <v>4847</v>
      </c>
      <c r="B49" s="662" t="s">
        <v>4683</v>
      </c>
      <c r="C49" s="662" t="s">
        <v>4725</v>
      </c>
      <c r="D49" s="662" t="s">
        <v>4748</v>
      </c>
      <c r="E49" s="662" t="s">
        <v>4749</v>
      </c>
      <c r="F49" s="665">
        <v>2</v>
      </c>
      <c r="G49" s="665">
        <v>224</v>
      </c>
      <c r="H49" s="665">
        <v>1</v>
      </c>
      <c r="I49" s="665">
        <v>112</v>
      </c>
      <c r="J49" s="665">
        <v>11</v>
      </c>
      <c r="K49" s="665">
        <v>1254</v>
      </c>
      <c r="L49" s="665">
        <v>5.5982142857142856</v>
      </c>
      <c r="M49" s="665">
        <v>114</v>
      </c>
      <c r="N49" s="665">
        <v>8</v>
      </c>
      <c r="O49" s="665">
        <v>960</v>
      </c>
      <c r="P49" s="678">
        <v>4.2857142857142856</v>
      </c>
      <c r="Q49" s="666">
        <v>120</v>
      </c>
    </row>
    <row r="50" spans="1:17" ht="14.4" customHeight="1" x14ac:dyDescent="0.3">
      <c r="A50" s="661" t="s">
        <v>4847</v>
      </c>
      <c r="B50" s="662" t="s">
        <v>4683</v>
      </c>
      <c r="C50" s="662" t="s">
        <v>4725</v>
      </c>
      <c r="D50" s="662" t="s">
        <v>4835</v>
      </c>
      <c r="E50" s="662" t="s">
        <v>4833</v>
      </c>
      <c r="F50" s="665">
        <v>7</v>
      </c>
      <c r="G50" s="665">
        <v>5138</v>
      </c>
      <c r="H50" s="665">
        <v>1</v>
      </c>
      <c r="I50" s="665">
        <v>734</v>
      </c>
      <c r="J50" s="665">
        <v>3</v>
      </c>
      <c r="K50" s="665">
        <v>2211</v>
      </c>
      <c r="L50" s="665">
        <v>0.43032308291163879</v>
      </c>
      <c r="M50" s="665">
        <v>737</v>
      </c>
      <c r="N50" s="665">
        <v>6</v>
      </c>
      <c r="O50" s="665">
        <v>4470</v>
      </c>
      <c r="P50" s="678">
        <v>0.8699883223043986</v>
      </c>
      <c r="Q50" s="666">
        <v>745</v>
      </c>
    </row>
    <row r="51" spans="1:17" ht="14.4" customHeight="1" x14ac:dyDescent="0.3">
      <c r="A51" s="661" t="s">
        <v>4847</v>
      </c>
      <c r="B51" s="662" t="s">
        <v>4683</v>
      </c>
      <c r="C51" s="662" t="s">
        <v>4725</v>
      </c>
      <c r="D51" s="662" t="s">
        <v>4838</v>
      </c>
      <c r="E51" s="662" t="s">
        <v>4839</v>
      </c>
      <c r="F51" s="665">
        <v>6</v>
      </c>
      <c r="G51" s="665">
        <v>3144</v>
      </c>
      <c r="H51" s="665">
        <v>1</v>
      </c>
      <c r="I51" s="665">
        <v>524</v>
      </c>
      <c r="J51" s="665">
        <v>4</v>
      </c>
      <c r="K51" s="665">
        <v>2108</v>
      </c>
      <c r="L51" s="665">
        <v>0.67048346055979646</v>
      </c>
      <c r="M51" s="665">
        <v>527</v>
      </c>
      <c r="N51" s="665">
        <v>39</v>
      </c>
      <c r="O51" s="665">
        <v>21177</v>
      </c>
      <c r="P51" s="678">
        <v>6.7356870229007635</v>
      </c>
      <c r="Q51" s="666">
        <v>543</v>
      </c>
    </row>
    <row r="52" spans="1:17" ht="14.4" customHeight="1" x14ac:dyDescent="0.3">
      <c r="A52" s="661" t="s">
        <v>4847</v>
      </c>
      <c r="B52" s="662" t="s">
        <v>4683</v>
      </c>
      <c r="C52" s="662" t="s">
        <v>4725</v>
      </c>
      <c r="D52" s="662" t="s">
        <v>4784</v>
      </c>
      <c r="E52" s="662" t="s">
        <v>4785</v>
      </c>
      <c r="F52" s="665">
        <v>28</v>
      </c>
      <c r="G52" s="665">
        <v>8316</v>
      </c>
      <c r="H52" s="665">
        <v>1</v>
      </c>
      <c r="I52" s="665">
        <v>297</v>
      </c>
      <c r="J52" s="665">
        <v>21</v>
      </c>
      <c r="K52" s="665">
        <v>6279</v>
      </c>
      <c r="L52" s="665">
        <v>0.75505050505050508</v>
      </c>
      <c r="M52" s="665">
        <v>299</v>
      </c>
      <c r="N52" s="665">
        <v>30</v>
      </c>
      <c r="O52" s="665">
        <v>9210</v>
      </c>
      <c r="P52" s="678">
        <v>1.1075036075036075</v>
      </c>
      <c r="Q52" s="666">
        <v>307</v>
      </c>
    </row>
    <row r="53" spans="1:17" ht="14.4" customHeight="1" x14ac:dyDescent="0.3">
      <c r="A53" s="661" t="s">
        <v>4847</v>
      </c>
      <c r="B53" s="662" t="s">
        <v>4683</v>
      </c>
      <c r="C53" s="662" t="s">
        <v>4725</v>
      </c>
      <c r="D53" s="662" t="s">
        <v>4840</v>
      </c>
      <c r="E53" s="662" t="s">
        <v>4781</v>
      </c>
      <c r="F53" s="665">
        <v>3</v>
      </c>
      <c r="G53" s="665">
        <v>516</v>
      </c>
      <c r="H53" s="665">
        <v>1</v>
      </c>
      <c r="I53" s="665">
        <v>172</v>
      </c>
      <c r="J53" s="665">
        <v>1</v>
      </c>
      <c r="K53" s="665">
        <v>174</v>
      </c>
      <c r="L53" s="665">
        <v>0.33720930232558138</v>
      </c>
      <c r="M53" s="665">
        <v>174</v>
      </c>
      <c r="N53" s="665">
        <v>2</v>
      </c>
      <c r="O53" s="665">
        <v>356</v>
      </c>
      <c r="P53" s="678">
        <v>0.68992248062015504</v>
      </c>
      <c r="Q53" s="666">
        <v>178</v>
      </c>
    </row>
    <row r="54" spans="1:17" ht="14.4" customHeight="1" x14ac:dyDescent="0.3">
      <c r="A54" s="661" t="s">
        <v>4847</v>
      </c>
      <c r="B54" s="662" t="s">
        <v>4683</v>
      </c>
      <c r="C54" s="662" t="s">
        <v>4725</v>
      </c>
      <c r="D54" s="662" t="s">
        <v>4786</v>
      </c>
      <c r="E54" s="662" t="s">
        <v>4785</v>
      </c>
      <c r="F54" s="665">
        <v>33</v>
      </c>
      <c r="G54" s="665">
        <v>12113</v>
      </c>
      <c r="H54" s="665">
        <v>1</v>
      </c>
      <c r="I54" s="665">
        <v>367.06060606060606</v>
      </c>
      <c r="J54" s="665">
        <v>42</v>
      </c>
      <c r="K54" s="665">
        <v>15582</v>
      </c>
      <c r="L54" s="665">
        <v>1.2863865268719556</v>
      </c>
      <c r="M54" s="665">
        <v>371</v>
      </c>
      <c r="N54" s="665">
        <v>68</v>
      </c>
      <c r="O54" s="665">
        <v>25840</v>
      </c>
      <c r="P54" s="678">
        <v>2.1332452736729133</v>
      </c>
      <c r="Q54" s="666">
        <v>380</v>
      </c>
    </row>
    <row r="55" spans="1:17" ht="14.4" customHeight="1" x14ac:dyDescent="0.3">
      <c r="A55" s="661" t="s">
        <v>4847</v>
      </c>
      <c r="B55" s="662" t="s">
        <v>4683</v>
      </c>
      <c r="C55" s="662" t="s">
        <v>4725</v>
      </c>
      <c r="D55" s="662" t="s">
        <v>4760</v>
      </c>
      <c r="E55" s="662" t="s">
        <v>4761</v>
      </c>
      <c r="F55" s="665">
        <v>3</v>
      </c>
      <c r="G55" s="665">
        <v>1009</v>
      </c>
      <c r="H55" s="665">
        <v>1</v>
      </c>
      <c r="I55" s="665">
        <v>336.33333333333331</v>
      </c>
      <c r="J55" s="665">
        <v>5</v>
      </c>
      <c r="K55" s="665">
        <v>1700</v>
      </c>
      <c r="L55" s="665">
        <v>1.6848364717542121</v>
      </c>
      <c r="M55" s="665">
        <v>340</v>
      </c>
      <c r="N55" s="665">
        <v>1</v>
      </c>
      <c r="O55" s="665">
        <v>352</v>
      </c>
      <c r="P55" s="678">
        <v>0.34886025768087214</v>
      </c>
      <c r="Q55" s="666">
        <v>352</v>
      </c>
    </row>
    <row r="56" spans="1:17" ht="14.4" customHeight="1" x14ac:dyDescent="0.3">
      <c r="A56" s="661" t="s">
        <v>4847</v>
      </c>
      <c r="B56" s="662" t="s">
        <v>4683</v>
      </c>
      <c r="C56" s="662" t="s">
        <v>4725</v>
      </c>
      <c r="D56" s="662" t="s">
        <v>4764</v>
      </c>
      <c r="E56" s="662" t="s">
        <v>4765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177</v>
      </c>
      <c r="P56" s="678"/>
      <c r="Q56" s="666">
        <v>177</v>
      </c>
    </row>
    <row r="57" spans="1:17" ht="14.4" customHeight="1" x14ac:dyDescent="0.3">
      <c r="A57" s="661" t="s">
        <v>4847</v>
      </c>
      <c r="B57" s="662" t="s">
        <v>4683</v>
      </c>
      <c r="C57" s="662" t="s">
        <v>4725</v>
      </c>
      <c r="D57" s="662" t="s">
        <v>4844</v>
      </c>
      <c r="E57" s="662" t="s">
        <v>4845</v>
      </c>
      <c r="F57" s="665">
        <v>2</v>
      </c>
      <c r="G57" s="665">
        <v>1212</v>
      </c>
      <c r="H57" s="665">
        <v>1</v>
      </c>
      <c r="I57" s="665">
        <v>606</v>
      </c>
      <c r="J57" s="665">
        <v>2</v>
      </c>
      <c r="K57" s="665">
        <v>1222</v>
      </c>
      <c r="L57" s="665">
        <v>1.0082508250825082</v>
      </c>
      <c r="M57" s="665">
        <v>611</v>
      </c>
      <c r="N57" s="665">
        <v>2</v>
      </c>
      <c r="O57" s="665">
        <v>1246</v>
      </c>
      <c r="P57" s="678">
        <v>1.028052805280528</v>
      </c>
      <c r="Q57" s="666">
        <v>623</v>
      </c>
    </row>
    <row r="58" spans="1:17" ht="14.4" customHeight="1" x14ac:dyDescent="0.3">
      <c r="A58" s="661" t="s">
        <v>4847</v>
      </c>
      <c r="B58" s="662" t="s">
        <v>4683</v>
      </c>
      <c r="C58" s="662" t="s">
        <v>4725</v>
      </c>
      <c r="D58" s="662" t="s">
        <v>4846</v>
      </c>
      <c r="E58" s="662" t="s">
        <v>4845</v>
      </c>
      <c r="F58" s="665">
        <v>1</v>
      </c>
      <c r="G58" s="665">
        <v>520</v>
      </c>
      <c r="H58" s="665">
        <v>1</v>
      </c>
      <c r="I58" s="665">
        <v>520</v>
      </c>
      <c r="J58" s="665">
        <v>1</v>
      </c>
      <c r="K58" s="665">
        <v>525</v>
      </c>
      <c r="L58" s="665">
        <v>1.0096153846153846</v>
      </c>
      <c r="M58" s="665">
        <v>525</v>
      </c>
      <c r="N58" s="665">
        <v>2</v>
      </c>
      <c r="O58" s="665">
        <v>1074</v>
      </c>
      <c r="P58" s="678">
        <v>2.0653846153846156</v>
      </c>
      <c r="Q58" s="666">
        <v>537</v>
      </c>
    </row>
    <row r="59" spans="1:17" ht="14.4" customHeight="1" x14ac:dyDescent="0.3">
      <c r="A59" s="661" t="s">
        <v>4848</v>
      </c>
      <c r="B59" s="662" t="s">
        <v>4683</v>
      </c>
      <c r="C59" s="662" t="s">
        <v>4714</v>
      </c>
      <c r="D59" s="662" t="s">
        <v>4826</v>
      </c>
      <c r="E59" s="662" t="s">
        <v>4827</v>
      </c>
      <c r="F59" s="665">
        <v>1</v>
      </c>
      <c r="G59" s="665">
        <v>904.75</v>
      </c>
      <c r="H59" s="665">
        <v>1</v>
      </c>
      <c r="I59" s="665">
        <v>904.75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4848</v>
      </c>
      <c r="B60" s="662" t="s">
        <v>4683</v>
      </c>
      <c r="C60" s="662" t="s">
        <v>4714</v>
      </c>
      <c r="D60" s="662" t="s">
        <v>4719</v>
      </c>
      <c r="E60" s="662" t="s">
        <v>4720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242.64</v>
      </c>
      <c r="P60" s="678"/>
      <c r="Q60" s="666">
        <v>242.64</v>
      </c>
    </row>
    <row r="61" spans="1:17" ht="14.4" customHeight="1" x14ac:dyDescent="0.3">
      <c r="A61" s="661" t="s">
        <v>4848</v>
      </c>
      <c r="B61" s="662" t="s">
        <v>4683</v>
      </c>
      <c r="C61" s="662" t="s">
        <v>4725</v>
      </c>
      <c r="D61" s="662" t="s">
        <v>4730</v>
      </c>
      <c r="E61" s="662" t="s">
        <v>4731</v>
      </c>
      <c r="F61" s="665"/>
      <c r="G61" s="665"/>
      <c r="H61" s="665"/>
      <c r="I61" s="665"/>
      <c r="J61" s="665">
        <v>2</v>
      </c>
      <c r="K61" s="665">
        <v>70</v>
      </c>
      <c r="L61" s="665"/>
      <c r="M61" s="665">
        <v>35</v>
      </c>
      <c r="N61" s="665">
        <v>1</v>
      </c>
      <c r="O61" s="665">
        <v>37</v>
      </c>
      <c r="P61" s="678"/>
      <c r="Q61" s="666">
        <v>37</v>
      </c>
    </row>
    <row r="62" spans="1:17" ht="14.4" customHeight="1" x14ac:dyDescent="0.3">
      <c r="A62" s="661" t="s">
        <v>4848</v>
      </c>
      <c r="B62" s="662" t="s">
        <v>4683</v>
      </c>
      <c r="C62" s="662" t="s">
        <v>4725</v>
      </c>
      <c r="D62" s="662" t="s">
        <v>4736</v>
      </c>
      <c r="E62" s="662" t="s">
        <v>4737</v>
      </c>
      <c r="F62" s="665">
        <v>48</v>
      </c>
      <c r="G62" s="665">
        <v>11164</v>
      </c>
      <c r="H62" s="665">
        <v>1</v>
      </c>
      <c r="I62" s="665">
        <v>232.58333333333334</v>
      </c>
      <c r="J62" s="665">
        <v>48</v>
      </c>
      <c r="K62" s="665">
        <v>11280</v>
      </c>
      <c r="L62" s="665">
        <v>1.0103905410247223</v>
      </c>
      <c r="M62" s="665">
        <v>235</v>
      </c>
      <c r="N62" s="665">
        <v>58</v>
      </c>
      <c r="O62" s="665">
        <v>14558</v>
      </c>
      <c r="P62" s="678">
        <v>1.3040128986026513</v>
      </c>
      <c r="Q62" s="666">
        <v>251</v>
      </c>
    </row>
    <row r="63" spans="1:17" ht="14.4" customHeight="1" x14ac:dyDescent="0.3">
      <c r="A63" s="661" t="s">
        <v>4848</v>
      </c>
      <c r="B63" s="662" t="s">
        <v>4683</v>
      </c>
      <c r="C63" s="662" t="s">
        <v>4725</v>
      </c>
      <c r="D63" s="662" t="s">
        <v>4768</v>
      </c>
      <c r="E63" s="662" t="s">
        <v>4769</v>
      </c>
      <c r="F63" s="665">
        <v>4</v>
      </c>
      <c r="G63" s="665">
        <v>468</v>
      </c>
      <c r="H63" s="665">
        <v>1</v>
      </c>
      <c r="I63" s="665">
        <v>117</v>
      </c>
      <c r="J63" s="665">
        <v>9</v>
      </c>
      <c r="K63" s="665">
        <v>1062</v>
      </c>
      <c r="L63" s="665">
        <v>2.2692307692307692</v>
      </c>
      <c r="M63" s="665">
        <v>118</v>
      </c>
      <c r="N63" s="665">
        <v>17</v>
      </c>
      <c r="O63" s="665">
        <v>2142</v>
      </c>
      <c r="P63" s="678">
        <v>4.5769230769230766</v>
      </c>
      <c r="Q63" s="666">
        <v>126</v>
      </c>
    </row>
    <row r="64" spans="1:17" ht="14.4" customHeight="1" x14ac:dyDescent="0.3">
      <c r="A64" s="661" t="s">
        <v>4848</v>
      </c>
      <c r="B64" s="662" t="s">
        <v>4683</v>
      </c>
      <c r="C64" s="662" t="s">
        <v>4725</v>
      </c>
      <c r="D64" s="662" t="s">
        <v>4770</v>
      </c>
      <c r="E64" s="662" t="s">
        <v>4771</v>
      </c>
      <c r="F64" s="665"/>
      <c r="G64" s="665"/>
      <c r="H64" s="665"/>
      <c r="I64" s="665"/>
      <c r="J64" s="665">
        <v>1</v>
      </c>
      <c r="K64" s="665">
        <v>323</v>
      </c>
      <c r="L64" s="665"/>
      <c r="M64" s="665">
        <v>323</v>
      </c>
      <c r="N64" s="665"/>
      <c r="O64" s="665"/>
      <c r="P64" s="678"/>
      <c r="Q64" s="666"/>
    </row>
    <row r="65" spans="1:17" ht="14.4" customHeight="1" x14ac:dyDescent="0.3">
      <c r="A65" s="661" t="s">
        <v>4848</v>
      </c>
      <c r="B65" s="662" t="s">
        <v>4683</v>
      </c>
      <c r="C65" s="662" t="s">
        <v>4725</v>
      </c>
      <c r="D65" s="662" t="s">
        <v>4772</v>
      </c>
      <c r="E65" s="662" t="s">
        <v>4773</v>
      </c>
      <c r="F65" s="665"/>
      <c r="G65" s="665"/>
      <c r="H65" s="665"/>
      <c r="I65" s="665"/>
      <c r="J65" s="665">
        <v>2</v>
      </c>
      <c r="K65" s="665">
        <v>974</v>
      </c>
      <c r="L65" s="665"/>
      <c r="M65" s="665">
        <v>487</v>
      </c>
      <c r="N65" s="665">
        <v>1</v>
      </c>
      <c r="O65" s="665">
        <v>495</v>
      </c>
      <c r="P65" s="678"/>
      <c r="Q65" s="666">
        <v>495</v>
      </c>
    </row>
    <row r="66" spans="1:17" ht="14.4" customHeight="1" x14ac:dyDescent="0.3">
      <c r="A66" s="661" t="s">
        <v>4848</v>
      </c>
      <c r="B66" s="662" t="s">
        <v>4683</v>
      </c>
      <c r="C66" s="662" t="s">
        <v>4725</v>
      </c>
      <c r="D66" s="662" t="s">
        <v>4777</v>
      </c>
      <c r="E66" s="662" t="s">
        <v>4775</v>
      </c>
      <c r="F66" s="665"/>
      <c r="G66" s="665"/>
      <c r="H66" s="665"/>
      <c r="I66" s="665"/>
      <c r="J66" s="665">
        <v>4</v>
      </c>
      <c r="K66" s="665">
        <v>3008</v>
      </c>
      <c r="L66" s="665"/>
      <c r="M66" s="665">
        <v>752</v>
      </c>
      <c r="N66" s="665">
        <v>5</v>
      </c>
      <c r="O66" s="665">
        <v>3805</v>
      </c>
      <c r="P66" s="678"/>
      <c r="Q66" s="666">
        <v>761</v>
      </c>
    </row>
    <row r="67" spans="1:17" ht="14.4" customHeight="1" x14ac:dyDescent="0.3">
      <c r="A67" s="661" t="s">
        <v>4848</v>
      </c>
      <c r="B67" s="662" t="s">
        <v>4683</v>
      </c>
      <c r="C67" s="662" t="s">
        <v>4725</v>
      </c>
      <c r="D67" s="662" t="s">
        <v>4832</v>
      </c>
      <c r="E67" s="662" t="s">
        <v>4833</v>
      </c>
      <c r="F67" s="665"/>
      <c r="G67" s="665"/>
      <c r="H67" s="665"/>
      <c r="I67" s="665"/>
      <c r="J67" s="665">
        <v>4</v>
      </c>
      <c r="K67" s="665">
        <v>3236</v>
      </c>
      <c r="L67" s="665"/>
      <c r="M67" s="665">
        <v>809</v>
      </c>
      <c r="N67" s="665">
        <v>15</v>
      </c>
      <c r="O67" s="665">
        <v>12270</v>
      </c>
      <c r="P67" s="678"/>
      <c r="Q67" s="666">
        <v>818</v>
      </c>
    </row>
    <row r="68" spans="1:17" ht="14.4" customHeight="1" x14ac:dyDescent="0.3">
      <c r="A68" s="661" t="s">
        <v>4848</v>
      </c>
      <c r="B68" s="662" t="s">
        <v>4683</v>
      </c>
      <c r="C68" s="662" t="s">
        <v>4725</v>
      </c>
      <c r="D68" s="662" t="s">
        <v>4778</v>
      </c>
      <c r="E68" s="662" t="s">
        <v>4761</v>
      </c>
      <c r="F68" s="665"/>
      <c r="G68" s="665"/>
      <c r="H68" s="665"/>
      <c r="I68" s="665"/>
      <c r="J68" s="665"/>
      <c r="K68" s="665"/>
      <c r="L68" s="665"/>
      <c r="M68" s="665"/>
      <c r="N68" s="665">
        <v>2</v>
      </c>
      <c r="O68" s="665">
        <v>924</v>
      </c>
      <c r="P68" s="678"/>
      <c r="Q68" s="666">
        <v>462</v>
      </c>
    </row>
    <row r="69" spans="1:17" ht="14.4" customHeight="1" x14ac:dyDescent="0.3">
      <c r="A69" s="661" t="s">
        <v>4848</v>
      </c>
      <c r="B69" s="662" t="s">
        <v>4683</v>
      </c>
      <c r="C69" s="662" t="s">
        <v>4725</v>
      </c>
      <c r="D69" s="662" t="s">
        <v>4779</v>
      </c>
      <c r="E69" s="662" t="s">
        <v>4763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446</v>
      </c>
      <c r="P69" s="678"/>
      <c r="Q69" s="666">
        <v>446</v>
      </c>
    </row>
    <row r="70" spans="1:17" ht="14.4" customHeight="1" x14ac:dyDescent="0.3">
      <c r="A70" s="661" t="s">
        <v>4848</v>
      </c>
      <c r="B70" s="662" t="s">
        <v>4683</v>
      </c>
      <c r="C70" s="662" t="s">
        <v>4725</v>
      </c>
      <c r="D70" s="662" t="s">
        <v>4849</v>
      </c>
      <c r="E70" s="662" t="s">
        <v>4759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728</v>
      </c>
      <c r="P70" s="678"/>
      <c r="Q70" s="666">
        <v>728</v>
      </c>
    </row>
    <row r="71" spans="1:17" ht="14.4" customHeight="1" x14ac:dyDescent="0.3">
      <c r="A71" s="661" t="s">
        <v>4848</v>
      </c>
      <c r="B71" s="662" t="s">
        <v>4683</v>
      </c>
      <c r="C71" s="662" t="s">
        <v>4725</v>
      </c>
      <c r="D71" s="662" t="s">
        <v>4780</v>
      </c>
      <c r="E71" s="662" t="s">
        <v>4781</v>
      </c>
      <c r="F71" s="665">
        <v>1</v>
      </c>
      <c r="G71" s="665">
        <v>207</v>
      </c>
      <c r="H71" s="665">
        <v>1</v>
      </c>
      <c r="I71" s="665">
        <v>207</v>
      </c>
      <c r="J71" s="665">
        <v>1</v>
      </c>
      <c r="K71" s="665">
        <v>210</v>
      </c>
      <c r="L71" s="665">
        <v>1.0144927536231885</v>
      </c>
      <c r="M71" s="665">
        <v>210</v>
      </c>
      <c r="N71" s="665">
        <v>4</v>
      </c>
      <c r="O71" s="665">
        <v>860</v>
      </c>
      <c r="P71" s="678">
        <v>4.1545893719806761</v>
      </c>
      <c r="Q71" s="666">
        <v>215</v>
      </c>
    </row>
    <row r="72" spans="1:17" ht="14.4" customHeight="1" x14ac:dyDescent="0.3">
      <c r="A72" s="661" t="s">
        <v>4848</v>
      </c>
      <c r="B72" s="662" t="s">
        <v>4683</v>
      </c>
      <c r="C72" s="662" t="s">
        <v>4725</v>
      </c>
      <c r="D72" s="662" t="s">
        <v>4738</v>
      </c>
      <c r="E72" s="662" t="s">
        <v>4739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701</v>
      </c>
      <c r="P72" s="678"/>
      <c r="Q72" s="666">
        <v>701</v>
      </c>
    </row>
    <row r="73" spans="1:17" ht="14.4" customHeight="1" x14ac:dyDescent="0.3">
      <c r="A73" s="661" t="s">
        <v>4848</v>
      </c>
      <c r="B73" s="662" t="s">
        <v>4683</v>
      </c>
      <c r="C73" s="662" t="s">
        <v>4725</v>
      </c>
      <c r="D73" s="662" t="s">
        <v>4740</v>
      </c>
      <c r="E73" s="662" t="s">
        <v>4741</v>
      </c>
      <c r="F73" s="665">
        <v>2</v>
      </c>
      <c r="G73" s="665">
        <v>654</v>
      </c>
      <c r="H73" s="665">
        <v>1</v>
      </c>
      <c r="I73" s="665">
        <v>327</v>
      </c>
      <c r="J73" s="665">
        <v>2</v>
      </c>
      <c r="K73" s="665">
        <v>662</v>
      </c>
      <c r="L73" s="665">
        <v>1.0122324159021407</v>
      </c>
      <c r="M73" s="665">
        <v>331</v>
      </c>
      <c r="N73" s="665">
        <v>3</v>
      </c>
      <c r="O73" s="665">
        <v>1062</v>
      </c>
      <c r="P73" s="678">
        <v>1.6238532110091743</v>
      </c>
      <c r="Q73" s="666">
        <v>354</v>
      </c>
    </row>
    <row r="74" spans="1:17" ht="14.4" customHeight="1" x14ac:dyDescent="0.3">
      <c r="A74" s="661" t="s">
        <v>4848</v>
      </c>
      <c r="B74" s="662" t="s">
        <v>4683</v>
      </c>
      <c r="C74" s="662" t="s">
        <v>4725</v>
      </c>
      <c r="D74" s="662" t="s">
        <v>4782</v>
      </c>
      <c r="E74" s="662" t="s">
        <v>4783</v>
      </c>
      <c r="F74" s="665">
        <v>10</v>
      </c>
      <c r="G74" s="665">
        <v>820</v>
      </c>
      <c r="H74" s="665">
        <v>1</v>
      </c>
      <c r="I74" s="665">
        <v>82</v>
      </c>
      <c r="J74" s="665">
        <v>11</v>
      </c>
      <c r="K74" s="665">
        <v>935</v>
      </c>
      <c r="L74" s="665">
        <v>1.1402439024390243</v>
      </c>
      <c r="M74" s="665">
        <v>85</v>
      </c>
      <c r="N74" s="665">
        <v>20</v>
      </c>
      <c r="O74" s="665">
        <v>1700</v>
      </c>
      <c r="P74" s="678">
        <v>2.0731707317073171</v>
      </c>
      <c r="Q74" s="666">
        <v>85</v>
      </c>
    </row>
    <row r="75" spans="1:17" ht="14.4" customHeight="1" x14ac:dyDescent="0.3">
      <c r="A75" s="661" t="s">
        <v>4848</v>
      </c>
      <c r="B75" s="662" t="s">
        <v>4683</v>
      </c>
      <c r="C75" s="662" t="s">
        <v>4725</v>
      </c>
      <c r="D75" s="662" t="s">
        <v>4744</v>
      </c>
      <c r="E75" s="662" t="s">
        <v>4745</v>
      </c>
      <c r="F75" s="665">
        <v>1</v>
      </c>
      <c r="G75" s="665">
        <v>0</v>
      </c>
      <c r="H75" s="665"/>
      <c r="I75" s="665">
        <v>0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4848</v>
      </c>
      <c r="B76" s="662" t="s">
        <v>4683</v>
      </c>
      <c r="C76" s="662" t="s">
        <v>4725</v>
      </c>
      <c r="D76" s="662" t="s">
        <v>4834</v>
      </c>
      <c r="E76" s="662" t="s">
        <v>4833</v>
      </c>
      <c r="F76" s="665">
        <v>6</v>
      </c>
      <c r="G76" s="665">
        <v>5574</v>
      </c>
      <c r="H76" s="665">
        <v>1</v>
      </c>
      <c r="I76" s="665">
        <v>929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4848</v>
      </c>
      <c r="B77" s="662" t="s">
        <v>4683</v>
      </c>
      <c r="C77" s="662" t="s">
        <v>4725</v>
      </c>
      <c r="D77" s="662" t="s">
        <v>4748</v>
      </c>
      <c r="E77" s="662" t="s">
        <v>4749</v>
      </c>
      <c r="F77" s="665"/>
      <c r="G77" s="665"/>
      <c r="H77" s="665"/>
      <c r="I77" s="665"/>
      <c r="J77" s="665"/>
      <c r="K77" s="665"/>
      <c r="L77" s="665"/>
      <c r="M77" s="665"/>
      <c r="N77" s="665">
        <v>2</v>
      </c>
      <c r="O77" s="665">
        <v>240</v>
      </c>
      <c r="P77" s="678"/>
      <c r="Q77" s="666">
        <v>120</v>
      </c>
    </row>
    <row r="78" spans="1:17" ht="14.4" customHeight="1" x14ac:dyDescent="0.3">
      <c r="A78" s="661" t="s">
        <v>4848</v>
      </c>
      <c r="B78" s="662" t="s">
        <v>4683</v>
      </c>
      <c r="C78" s="662" t="s">
        <v>4725</v>
      </c>
      <c r="D78" s="662" t="s">
        <v>4835</v>
      </c>
      <c r="E78" s="662" t="s">
        <v>4833</v>
      </c>
      <c r="F78" s="665"/>
      <c r="G78" s="665"/>
      <c r="H78" s="665"/>
      <c r="I78" s="665"/>
      <c r="J78" s="665">
        <v>3</v>
      </c>
      <c r="K78" s="665">
        <v>2211</v>
      </c>
      <c r="L78" s="665"/>
      <c r="M78" s="665">
        <v>737</v>
      </c>
      <c r="N78" s="665"/>
      <c r="O78" s="665"/>
      <c r="P78" s="678"/>
      <c r="Q78" s="666"/>
    </row>
    <row r="79" spans="1:17" ht="14.4" customHeight="1" x14ac:dyDescent="0.3">
      <c r="A79" s="661" t="s">
        <v>4848</v>
      </c>
      <c r="B79" s="662" t="s">
        <v>4683</v>
      </c>
      <c r="C79" s="662" t="s">
        <v>4725</v>
      </c>
      <c r="D79" s="662" t="s">
        <v>4836</v>
      </c>
      <c r="E79" s="662" t="s">
        <v>4837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58</v>
      </c>
      <c r="P79" s="678"/>
      <c r="Q79" s="666">
        <v>58</v>
      </c>
    </row>
    <row r="80" spans="1:17" ht="14.4" customHeight="1" x14ac:dyDescent="0.3">
      <c r="A80" s="661" t="s">
        <v>4848</v>
      </c>
      <c r="B80" s="662" t="s">
        <v>4683</v>
      </c>
      <c r="C80" s="662" t="s">
        <v>4725</v>
      </c>
      <c r="D80" s="662" t="s">
        <v>4838</v>
      </c>
      <c r="E80" s="662" t="s">
        <v>4839</v>
      </c>
      <c r="F80" s="665"/>
      <c r="G80" s="665"/>
      <c r="H80" s="665"/>
      <c r="I80" s="665"/>
      <c r="J80" s="665">
        <v>4</v>
      </c>
      <c r="K80" s="665">
        <v>2108</v>
      </c>
      <c r="L80" s="665"/>
      <c r="M80" s="665">
        <v>527</v>
      </c>
      <c r="N80" s="665">
        <v>2</v>
      </c>
      <c r="O80" s="665">
        <v>1086</v>
      </c>
      <c r="P80" s="678"/>
      <c r="Q80" s="666">
        <v>543</v>
      </c>
    </row>
    <row r="81" spans="1:17" ht="14.4" customHeight="1" x14ac:dyDescent="0.3">
      <c r="A81" s="661" t="s">
        <v>4848</v>
      </c>
      <c r="B81" s="662" t="s">
        <v>4683</v>
      </c>
      <c r="C81" s="662" t="s">
        <v>4725</v>
      </c>
      <c r="D81" s="662" t="s">
        <v>4784</v>
      </c>
      <c r="E81" s="662" t="s">
        <v>4785</v>
      </c>
      <c r="F81" s="665">
        <v>3</v>
      </c>
      <c r="G81" s="665">
        <v>892</v>
      </c>
      <c r="H81" s="665">
        <v>1</v>
      </c>
      <c r="I81" s="665">
        <v>297.33333333333331</v>
      </c>
      <c r="J81" s="665">
        <v>4</v>
      </c>
      <c r="K81" s="665">
        <v>1196</v>
      </c>
      <c r="L81" s="665">
        <v>1.3408071748878925</v>
      </c>
      <c r="M81" s="665">
        <v>299</v>
      </c>
      <c r="N81" s="665">
        <v>4</v>
      </c>
      <c r="O81" s="665">
        <v>1228</v>
      </c>
      <c r="P81" s="678">
        <v>1.3766816143497758</v>
      </c>
      <c r="Q81" s="666">
        <v>307</v>
      </c>
    </row>
    <row r="82" spans="1:17" ht="14.4" customHeight="1" x14ac:dyDescent="0.3">
      <c r="A82" s="661" t="s">
        <v>4848</v>
      </c>
      <c r="B82" s="662" t="s">
        <v>4683</v>
      </c>
      <c r="C82" s="662" t="s">
        <v>4725</v>
      </c>
      <c r="D82" s="662" t="s">
        <v>4840</v>
      </c>
      <c r="E82" s="662" t="s">
        <v>4781</v>
      </c>
      <c r="F82" s="665"/>
      <c r="G82" s="665"/>
      <c r="H82" s="665"/>
      <c r="I82" s="665"/>
      <c r="J82" s="665">
        <v>1</v>
      </c>
      <c r="K82" s="665">
        <v>174</v>
      </c>
      <c r="L82" s="665"/>
      <c r="M82" s="665">
        <v>174</v>
      </c>
      <c r="N82" s="665"/>
      <c r="O82" s="665"/>
      <c r="P82" s="678"/>
      <c r="Q82" s="666"/>
    </row>
    <row r="83" spans="1:17" ht="14.4" customHeight="1" x14ac:dyDescent="0.3">
      <c r="A83" s="661" t="s">
        <v>4848</v>
      </c>
      <c r="B83" s="662" t="s">
        <v>4683</v>
      </c>
      <c r="C83" s="662" t="s">
        <v>4725</v>
      </c>
      <c r="D83" s="662" t="s">
        <v>4786</v>
      </c>
      <c r="E83" s="662" t="s">
        <v>4785</v>
      </c>
      <c r="F83" s="665">
        <v>7</v>
      </c>
      <c r="G83" s="665">
        <v>2555</v>
      </c>
      <c r="H83" s="665">
        <v>1</v>
      </c>
      <c r="I83" s="665">
        <v>365</v>
      </c>
      <c r="J83" s="665">
        <v>6</v>
      </c>
      <c r="K83" s="665">
        <v>2226</v>
      </c>
      <c r="L83" s="665">
        <v>0.87123287671232874</v>
      </c>
      <c r="M83" s="665">
        <v>371</v>
      </c>
      <c r="N83" s="665">
        <v>3</v>
      </c>
      <c r="O83" s="665">
        <v>1140</v>
      </c>
      <c r="P83" s="678">
        <v>0.44618395303326808</v>
      </c>
      <c r="Q83" s="666">
        <v>380</v>
      </c>
    </row>
    <row r="84" spans="1:17" ht="14.4" customHeight="1" x14ac:dyDescent="0.3">
      <c r="A84" s="661" t="s">
        <v>4848</v>
      </c>
      <c r="B84" s="662" t="s">
        <v>4683</v>
      </c>
      <c r="C84" s="662" t="s">
        <v>4725</v>
      </c>
      <c r="D84" s="662" t="s">
        <v>4760</v>
      </c>
      <c r="E84" s="662" t="s">
        <v>4761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352</v>
      </c>
      <c r="P84" s="678"/>
      <c r="Q84" s="666">
        <v>352</v>
      </c>
    </row>
    <row r="85" spans="1:17" ht="14.4" customHeight="1" x14ac:dyDescent="0.3">
      <c r="A85" s="661" t="s">
        <v>4848</v>
      </c>
      <c r="B85" s="662" t="s">
        <v>4683</v>
      </c>
      <c r="C85" s="662" t="s">
        <v>4725</v>
      </c>
      <c r="D85" s="662" t="s">
        <v>4850</v>
      </c>
      <c r="E85" s="662" t="s">
        <v>4851</v>
      </c>
      <c r="F85" s="665"/>
      <c r="G85" s="665"/>
      <c r="H85" s="665"/>
      <c r="I85" s="665"/>
      <c r="J85" s="665"/>
      <c r="K85" s="665"/>
      <c r="L85" s="665"/>
      <c r="M85" s="665"/>
      <c r="N85" s="665">
        <v>2</v>
      </c>
      <c r="O85" s="665">
        <v>1208</v>
      </c>
      <c r="P85" s="678"/>
      <c r="Q85" s="666">
        <v>604</v>
      </c>
    </row>
    <row r="86" spans="1:17" ht="14.4" customHeight="1" x14ac:dyDescent="0.3">
      <c r="A86" s="661" t="s">
        <v>4848</v>
      </c>
      <c r="B86" s="662" t="s">
        <v>4683</v>
      </c>
      <c r="C86" s="662" t="s">
        <v>4725</v>
      </c>
      <c r="D86" s="662" t="s">
        <v>4844</v>
      </c>
      <c r="E86" s="662" t="s">
        <v>4845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623</v>
      </c>
      <c r="P86" s="678"/>
      <c r="Q86" s="666">
        <v>623</v>
      </c>
    </row>
    <row r="87" spans="1:17" ht="14.4" customHeight="1" x14ac:dyDescent="0.3">
      <c r="A87" s="661" t="s">
        <v>4848</v>
      </c>
      <c r="B87" s="662" t="s">
        <v>4683</v>
      </c>
      <c r="C87" s="662" t="s">
        <v>4725</v>
      </c>
      <c r="D87" s="662" t="s">
        <v>4846</v>
      </c>
      <c r="E87" s="662" t="s">
        <v>4845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537</v>
      </c>
      <c r="P87" s="678"/>
      <c r="Q87" s="666">
        <v>537</v>
      </c>
    </row>
    <row r="88" spans="1:17" ht="14.4" customHeight="1" x14ac:dyDescent="0.3">
      <c r="A88" s="661" t="s">
        <v>4852</v>
      </c>
      <c r="B88" s="662" t="s">
        <v>4683</v>
      </c>
      <c r="C88" s="662" t="s">
        <v>4714</v>
      </c>
      <c r="D88" s="662" t="s">
        <v>4853</v>
      </c>
      <c r="E88" s="662" t="s">
        <v>4854</v>
      </c>
      <c r="F88" s="665">
        <v>46</v>
      </c>
      <c r="G88" s="665">
        <v>106260</v>
      </c>
      <c r="H88" s="665">
        <v>1</v>
      </c>
      <c r="I88" s="665">
        <v>2310</v>
      </c>
      <c r="J88" s="665">
        <v>43</v>
      </c>
      <c r="K88" s="665">
        <v>99330</v>
      </c>
      <c r="L88" s="665">
        <v>0.93478260869565222</v>
      </c>
      <c r="M88" s="665">
        <v>2310</v>
      </c>
      <c r="N88" s="665">
        <v>36.159999999999997</v>
      </c>
      <c r="O88" s="665">
        <v>83529.599999999991</v>
      </c>
      <c r="P88" s="678">
        <v>0.7860869565217391</v>
      </c>
      <c r="Q88" s="666">
        <v>2310</v>
      </c>
    </row>
    <row r="89" spans="1:17" ht="14.4" customHeight="1" x14ac:dyDescent="0.3">
      <c r="A89" s="661" t="s">
        <v>4852</v>
      </c>
      <c r="B89" s="662" t="s">
        <v>4683</v>
      </c>
      <c r="C89" s="662" t="s">
        <v>4714</v>
      </c>
      <c r="D89" s="662" t="s">
        <v>4855</v>
      </c>
      <c r="E89" s="662" t="s">
        <v>4856</v>
      </c>
      <c r="F89" s="665">
        <v>19</v>
      </c>
      <c r="G89" s="665">
        <v>43890</v>
      </c>
      <c r="H89" s="665">
        <v>1</v>
      </c>
      <c r="I89" s="665">
        <v>2310</v>
      </c>
      <c r="J89" s="665">
        <v>19</v>
      </c>
      <c r="K89" s="665">
        <v>43890</v>
      </c>
      <c r="L89" s="665">
        <v>1</v>
      </c>
      <c r="M89" s="665">
        <v>2310</v>
      </c>
      <c r="N89" s="665">
        <v>14.08</v>
      </c>
      <c r="O89" s="665">
        <v>32524.799999999996</v>
      </c>
      <c r="P89" s="678">
        <v>0.7410526315789473</v>
      </c>
      <c r="Q89" s="666">
        <v>2309.9999999999995</v>
      </c>
    </row>
    <row r="90" spans="1:17" ht="14.4" customHeight="1" x14ac:dyDescent="0.3">
      <c r="A90" s="661" t="s">
        <v>4852</v>
      </c>
      <c r="B90" s="662" t="s">
        <v>4683</v>
      </c>
      <c r="C90" s="662" t="s">
        <v>4714</v>
      </c>
      <c r="D90" s="662" t="s">
        <v>4826</v>
      </c>
      <c r="E90" s="662" t="s">
        <v>4827</v>
      </c>
      <c r="F90" s="665">
        <v>306</v>
      </c>
      <c r="G90" s="665">
        <v>276853.5</v>
      </c>
      <c r="H90" s="665">
        <v>1</v>
      </c>
      <c r="I90" s="665">
        <v>904.75</v>
      </c>
      <c r="J90" s="665">
        <v>301</v>
      </c>
      <c r="K90" s="665">
        <v>272329.75</v>
      </c>
      <c r="L90" s="665">
        <v>0.9836601307189542</v>
      </c>
      <c r="M90" s="665">
        <v>904.75</v>
      </c>
      <c r="N90" s="665">
        <v>256</v>
      </c>
      <c r="O90" s="665">
        <v>231616</v>
      </c>
      <c r="P90" s="678">
        <v>0.83660130718954251</v>
      </c>
      <c r="Q90" s="666">
        <v>904.75</v>
      </c>
    </row>
    <row r="91" spans="1:17" ht="14.4" customHeight="1" x14ac:dyDescent="0.3">
      <c r="A91" s="661" t="s">
        <v>4852</v>
      </c>
      <c r="B91" s="662" t="s">
        <v>4683</v>
      </c>
      <c r="C91" s="662" t="s">
        <v>4714</v>
      </c>
      <c r="D91" s="662" t="s">
        <v>4715</v>
      </c>
      <c r="E91" s="662" t="s">
        <v>4716</v>
      </c>
      <c r="F91" s="665"/>
      <c r="G91" s="665"/>
      <c r="H91" s="665"/>
      <c r="I91" s="665"/>
      <c r="J91" s="665"/>
      <c r="K91" s="665"/>
      <c r="L91" s="665"/>
      <c r="M91" s="665"/>
      <c r="N91" s="665">
        <v>1</v>
      </c>
      <c r="O91" s="665">
        <v>242.64</v>
      </c>
      <c r="P91" s="678"/>
      <c r="Q91" s="666">
        <v>242.64</v>
      </c>
    </row>
    <row r="92" spans="1:17" ht="14.4" customHeight="1" x14ac:dyDescent="0.3">
      <c r="A92" s="661" t="s">
        <v>4852</v>
      </c>
      <c r="B92" s="662" t="s">
        <v>4683</v>
      </c>
      <c r="C92" s="662" t="s">
        <v>4714</v>
      </c>
      <c r="D92" s="662" t="s">
        <v>4717</v>
      </c>
      <c r="E92" s="662" t="s">
        <v>4718</v>
      </c>
      <c r="F92" s="665">
        <v>4</v>
      </c>
      <c r="G92" s="665">
        <v>970.56</v>
      </c>
      <c r="H92" s="665">
        <v>1</v>
      </c>
      <c r="I92" s="665">
        <v>242.64</v>
      </c>
      <c r="J92" s="665">
        <v>2</v>
      </c>
      <c r="K92" s="665">
        <v>485.28</v>
      </c>
      <c r="L92" s="665">
        <v>0.5</v>
      </c>
      <c r="M92" s="665">
        <v>242.64</v>
      </c>
      <c r="N92" s="665">
        <v>6.02</v>
      </c>
      <c r="O92" s="665">
        <v>1460.69</v>
      </c>
      <c r="P92" s="678">
        <v>1.50499711506759</v>
      </c>
      <c r="Q92" s="666">
        <v>242.63953488372096</v>
      </c>
    </row>
    <row r="93" spans="1:17" ht="14.4" customHeight="1" x14ac:dyDescent="0.3">
      <c r="A93" s="661" t="s">
        <v>4852</v>
      </c>
      <c r="B93" s="662" t="s">
        <v>4683</v>
      </c>
      <c r="C93" s="662" t="s">
        <v>4714</v>
      </c>
      <c r="D93" s="662" t="s">
        <v>4719</v>
      </c>
      <c r="E93" s="662" t="s">
        <v>4720</v>
      </c>
      <c r="F93" s="665">
        <v>2</v>
      </c>
      <c r="G93" s="665">
        <v>485.28</v>
      </c>
      <c r="H93" s="665">
        <v>1</v>
      </c>
      <c r="I93" s="665">
        <v>242.64</v>
      </c>
      <c r="J93" s="665"/>
      <c r="K93" s="665"/>
      <c r="L93" s="665"/>
      <c r="M93" s="665"/>
      <c r="N93" s="665">
        <v>1</v>
      </c>
      <c r="O93" s="665">
        <v>242.64</v>
      </c>
      <c r="P93" s="678">
        <v>0.5</v>
      </c>
      <c r="Q93" s="666">
        <v>242.64</v>
      </c>
    </row>
    <row r="94" spans="1:17" ht="14.4" customHeight="1" x14ac:dyDescent="0.3">
      <c r="A94" s="661" t="s">
        <v>4852</v>
      </c>
      <c r="B94" s="662" t="s">
        <v>4683</v>
      </c>
      <c r="C94" s="662" t="s">
        <v>4725</v>
      </c>
      <c r="D94" s="662" t="s">
        <v>4828</v>
      </c>
      <c r="E94" s="662" t="s">
        <v>4829</v>
      </c>
      <c r="F94" s="665">
        <v>15</v>
      </c>
      <c r="G94" s="665">
        <v>2787</v>
      </c>
      <c r="H94" s="665">
        <v>1</v>
      </c>
      <c r="I94" s="665">
        <v>185.8</v>
      </c>
      <c r="J94" s="665">
        <v>15</v>
      </c>
      <c r="K94" s="665">
        <v>2835</v>
      </c>
      <c r="L94" s="665">
        <v>1.0172228202368139</v>
      </c>
      <c r="M94" s="665">
        <v>189</v>
      </c>
      <c r="N94" s="665">
        <v>6</v>
      </c>
      <c r="O94" s="665">
        <v>1170</v>
      </c>
      <c r="P94" s="678">
        <v>0.41980624327233584</v>
      </c>
      <c r="Q94" s="666">
        <v>195</v>
      </c>
    </row>
    <row r="95" spans="1:17" ht="14.4" customHeight="1" x14ac:dyDescent="0.3">
      <c r="A95" s="661" t="s">
        <v>4852</v>
      </c>
      <c r="B95" s="662" t="s">
        <v>4683</v>
      </c>
      <c r="C95" s="662" t="s">
        <v>4725</v>
      </c>
      <c r="D95" s="662" t="s">
        <v>4730</v>
      </c>
      <c r="E95" s="662" t="s">
        <v>4731</v>
      </c>
      <c r="F95" s="665">
        <v>4</v>
      </c>
      <c r="G95" s="665">
        <v>140</v>
      </c>
      <c r="H95" s="665">
        <v>1</v>
      </c>
      <c r="I95" s="665">
        <v>35</v>
      </c>
      <c r="J95" s="665">
        <v>5</v>
      </c>
      <c r="K95" s="665">
        <v>175</v>
      </c>
      <c r="L95" s="665">
        <v>1.25</v>
      </c>
      <c r="M95" s="665">
        <v>35</v>
      </c>
      <c r="N95" s="665">
        <v>3</v>
      </c>
      <c r="O95" s="665">
        <v>111</v>
      </c>
      <c r="P95" s="678">
        <v>0.79285714285714282</v>
      </c>
      <c r="Q95" s="666">
        <v>37</v>
      </c>
    </row>
    <row r="96" spans="1:17" ht="14.4" customHeight="1" x14ac:dyDescent="0.3">
      <c r="A96" s="661" t="s">
        <v>4852</v>
      </c>
      <c r="B96" s="662" t="s">
        <v>4683</v>
      </c>
      <c r="C96" s="662" t="s">
        <v>4725</v>
      </c>
      <c r="D96" s="662" t="s">
        <v>4736</v>
      </c>
      <c r="E96" s="662" t="s">
        <v>4737</v>
      </c>
      <c r="F96" s="665">
        <v>1881</v>
      </c>
      <c r="G96" s="665">
        <v>437912</v>
      </c>
      <c r="H96" s="665">
        <v>1</v>
      </c>
      <c r="I96" s="665">
        <v>232.8080808080808</v>
      </c>
      <c r="J96" s="665">
        <v>1889</v>
      </c>
      <c r="K96" s="665">
        <v>443915</v>
      </c>
      <c r="L96" s="665">
        <v>1.0137082336177132</v>
      </c>
      <c r="M96" s="665">
        <v>235</v>
      </c>
      <c r="N96" s="665">
        <v>1976</v>
      </c>
      <c r="O96" s="665">
        <v>495976</v>
      </c>
      <c r="P96" s="678">
        <v>1.1325928497049635</v>
      </c>
      <c r="Q96" s="666">
        <v>251</v>
      </c>
    </row>
    <row r="97" spans="1:17" ht="14.4" customHeight="1" x14ac:dyDescent="0.3">
      <c r="A97" s="661" t="s">
        <v>4852</v>
      </c>
      <c r="B97" s="662" t="s">
        <v>4683</v>
      </c>
      <c r="C97" s="662" t="s">
        <v>4725</v>
      </c>
      <c r="D97" s="662" t="s">
        <v>4768</v>
      </c>
      <c r="E97" s="662" t="s">
        <v>4769</v>
      </c>
      <c r="F97" s="665">
        <v>2609</v>
      </c>
      <c r="G97" s="665">
        <v>304714</v>
      </c>
      <c r="H97" s="665">
        <v>1</v>
      </c>
      <c r="I97" s="665">
        <v>116.79340743579915</v>
      </c>
      <c r="J97" s="665">
        <v>2894</v>
      </c>
      <c r="K97" s="665">
        <v>341492</v>
      </c>
      <c r="L97" s="665">
        <v>1.1206967845258176</v>
      </c>
      <c r="M97" s="665">
        <v>118</v>
      </c>
      <c r="N97" s="665">
        <v>2958</v>
      </c>
      <c r="O97" s="665">
        <v>372708</v>
      </c>
      <c r="P97" s="678">
        <v>1.2231403873796411</v>
      </c>
      <c r="Q97" s="666">
        <v>126</v>
      </c>
    </row>
    <row r="98" spans="1:17" ht="14.4" customHeight="1" x14ac:dyDescent="0.3">
      <c r="A98" s="661" t="s">
        <v>4852</v>
      </c>
      <c r="B98" s="662" t="s">
        <v>4683</v>
      </c>
      <c r="C98" s="662" t="s">
        <v>4725</v>
      </c>
      <c r="D98" s="662" t="s">
        <v>4770</v>
      </c>
      <c r="E98" s="662" t="s">
        <v>4771</v>
      </c>
      <c r="F98" s="665"/>
      <c r="G98" s="665"/>
      <c r="H98" s="665"/>
      <c r="I98" s="665"/>
      <c r="J98" s="665">
        <v>2</v>
      </c>
      <c r="K98" s="665">
        <v>646</v>
      </c>
      <c r="L98" s="665"/>
      <c r="M98" s="665">
        <v>323</v>
      </c>
      <c r="N98" s="665"/>
      <c r="O98" s="665"/>
      <c r="P98" s="678"/>
      <c r="Q98" s="666"/>
    </row>
    <row r="99" spans="1:17" ht="14.4" customHeight="1" x14ac:dyDescent="0.3">
      <c r="A99" s="661" t="s">
        <v>4852</v>
      </c>
      <c r="B99" s="662" t="s">
        <v>4683</v>
      </c>
      <c r="C99" s="662" t="s">
        <v>4725</v>
      </c>
      <c r="D99" s="662" t="s">
        <v>4772</v>
      </c>
      <c r="E99" s="662" t="s">
        <v>4773</v>
      </c>
      <c r="F99" s="665">
        <v>13</v>
      </c>
      <c r="G99" s="665">
        <v>6296</v>
      </c>
      <c r="H99" s="665">
        <v>1</v>
      </c>
      <c r="I99" s="665">
        <v>484.30769230769232</v>
      </c>
      <c r="J99" s="665">
        <v>13</v>
      </c>
      <c r="K99" s="665">
        <v>6331</v>
      </c>
      <c r="L99" s="665">
        <v>1.005559085133418</v>
      </c>
      <c r="M99" s="665">
        <v>487</v>
      </c>
      <c r="N99" s="665">
        <v>4</v>
      </c>
      <c r="O99" s="665">
        <v>1980</v>
      </c>
      <c r="P99" s="678">
        <v>0.31448538754764932</v>
      </c>
      <c r="Q99" s="666">
        <v>495</v>
      </c>
    </row>
    <row r="100" spans="1:17" ht="14.4" customHeight="1" x14ac:dyDescent="0.3">
      <c r="A100" s="661" t="s">
        <v>4852</v>
      </c>
      <c r="B100" s="662" t="s">
        <v>4683</v>
      </c>
      <c r="C100" s="662" t="s">
        <v>4725</v>
      </c>
      <c r="D100" s="662" t="s">
        <v>4774</v>
      </c>
      <c r="E100" s="662" t="s">
        <v>4775</v>
      </c>
      <c r="F100" s="665">
        <v>30</v>
      </c>
      <c r="G100" s="665">
        <v>20340</v>
      </c>
      <c r="H100" s="665">
        <v>1</v>
      </c>
      <c r="I100" s="665">
        <v>678</v>
      </c>
      <c r="J100" s="665">
        <v>31</v>
      </c>
      <c r="K100" s="665">
        <v>21080</v>
      </c>
      <c r="L100" s="665">
        <v>1.0363815142576205</v>
      </c>
      <c r="M100" s="665">
        <v>680</v>
      </c>
      <c r="N100" s="665">
        <v>12</v>
      </c>
      <c r="O100" s="665">
        <v>8256</v>
      </c>
      <c r="P100" s="678">
        <v>0.40589970501474926</v>
      </c>
      <c r="Q100" s="666">
        <v>688</v>
      </c>
    </row>
    <row r="101" spans="1:17" ht="14.4" customHeight="1" x14ac:dyDescent="0.3">
      <c r="A101" s="661" t="s">
        <v>4852</v>
      </c>
      <c r="B101" s="662" t="s">
        <v>4683</v>
      </c>
      <c r="C101" s="662" t="s">
        <v>4725</v>
      </c>
      <c r="D101" s="662" t="s">
        <v>4857</v>
      </c>
      <c r="E101" s="662" t="s">
        <v>4791</v>
      </c>
      <c r="F101" s="665"/>
      <c r="G101" s="665"/>
      <c r="H101" s="665"/>
      <c r="I101" s="665"/>
      <c r="J101" s="665">
        <v>1</v>
      </c>
      <c r="K101" s="665">
        <v>752</v>
      </c>
      <c r="L101" s="665"/>
      <c r="M101" s="665">
        <v>752</v>
      </c>
      <c r="N101" s="665"/>
      <c r="O101" s="665"/>
      <c r="P101" s="678"/>
      <c r="Q101" s="666"/>
    </row>
    <row r="102" spans="1:17" ht="14.4" customHeight="1" x14ac:dyDescent="0.3">
      <c r="A102" s="661" t="s">
        <v>4852</v>
      </c>
      <c r="B102" s="662" t="s">
        <v>4683</v>
      </c>
      <c r="C102" s="662" t="s">
        <v>4725</v>
      </c>
      <c r="D102" s="662" t="s">
        <v>4776</v>
      </c>
      <c r="E102" s="662" t="s">
        <v>4773</v>
      </c>
      <c r="F102" s="665">
        <v>74</v>
      </c>
      <c r="G102" s="665">
        <v>41034</v>
      </c>
      <c r="H102" s="665">
        <v>1</v>
      </c>
      <c r="I102" s="665">
        <v>554.51351351351354</v>
      </c>
      <c r="J102" s="665">
        <v>71</v>
      </c>
      <c r="K102" s="665">
        <v>39689</v>
      </c>
      <c r="L102" s="665">
        <v>0.96722230345567095</v>
      </c>
      <c r="M102" s="665">
        <v>559</v>
      </c>
      <c r="N102" s="665">
        <v>63</v>
      </c>
      <c r="O102" s="665">
        <v>35784</v>
      </c>
      <c r="P102" s="678">
        <v>0.87205731832139199</v>
      </c>
      <c r="Q102" s="666">
        <v>568</v>
      </c>
    </row>
    <row r="103" spans="1:17" ht="14.4" customHeight="1" x14ac:dyDescent="0.3">
      <c r="A103" s="661" t="s">
        <v>4852</v>
      </c>
      <c r="B103" s="662" t="s">
        <v>4683</v>
      </c>
      <c r="C103" s="662" t="s">
        <v>4725</v>
      </c>
      <c r="D103" s="662" t="s">
        <v>4777</v>
      </c>
      <c r="E103" s="662" t="s">
        <v>4775</v>
      </c>
      <c r="F103" s="665">
        <v>241</v>
      </c>
      <c r="G103" s="665">
        <v>180194</v>
      </c>
      <c r="H103" s="665">
        <v>1</v>
      </c>
      <c r="I103" s="665">
        <v>747.69294605809125</v>
      </c>
      <c r="J103" s="665">
        <v>329</v>
      </c>
      <c r="K103" s="665">
        <v>247408</v>
      </c>
      <c r="L103" s="665">
        <v>1.3730090902027814</v>
      </c>
      <c r="M103" s="665">
        <v>752</v>
      </c>
      <c r="N103" s="665">
        <v>318</v>
      </c>
      <c r="O103" s="665">
        <v>241998</v>
      </c>
      <c r="P103" s="678">
        <v>1.3429858929820082</v>
      </c>
      <c r="Q103" s="666">
        <v>761</v>
      </c>
    </row>
    <row r="104" spans="1:17" ht="14.4" customHeight="1" x14ac:dyDescent="0.3">
      <c r="A104" s="661" t="s">
        <v>4852</v>
      </c>
      <c r="B104" s="662" t="s">
        <v>4683</v>
      </c>
      <c r="C104" s="662" t="s">
        <v>4725</v>
      </c>
      <c r="D104" s="662" t="s">
        <v>4832</v>
      </c>
      <c r="E104" s="662" t="s">
        <v>4833</v>
      </c>
      <c r="F104" s="665">
        <v>2862</v>
      </c>
      <c r="G104" s="665">
        <v>2302718</v>
      </c>
      <c r="H104" s="665">
        <v>1</v>
      </c>
      <c r="I104" s="665">
        <v>804.58350803633823</v>
      </c>
      <c r="J104" s="665">
        <v>2991</v>
      </c>
      <c r="K104" s="665">
        <v>2419719</v>
      </c>
      <c r="L104" s="665">
        <v>1.0508099558869128</v>
      </c>
      <c r="M104" s="665">
        <v>809</v>
      </c>
      <c r="N104" s="665">
        <v>3483</v>
      </c>
      <c r="O104" s="665">
        <v>2849094</v>
      </c>
      <c r="P104" s="678">
        <v>1.2372743861818947</v>
      </c>
      <c r="Q104" s="666">
        <v>818</v>
      </c>
    </row>
    <row r="105" spans="1:17" ht="14.4" customHeight="1" x14ac:dyDescent="0.3">
      <c r="A105" s="661" t="s">
        <v>4852</v>
      </c>
      <c r="B105" s="662" t="s">
        <v>4683</v>
      </c>
      <c r="C105" s="662" t="s">
        <v>4725</v>
      </c>
      <c r="D105" s="662" t="s">
        <v>4778</v>
      </c>
      <c r="E105" s="662" t="s">
        <v>4761</v>
      </c>
      <c r="F105" s="665">
        <v>9</v>
      </c>
      <c r="G105" s="665">
        <v>3979</v>
      </c>
      <c r="H105" s="665">
        <v>1</v>
      </c>
      <c r="I105" s="665">
        <v>442.11111111111109</v>
      </c>
      <c r="J105" s="665">
        <v>11</v>
      </c>
      <c r="K105" s="665">
        <v>4939</v>
      </c>
      <c r="L105" s="665">
        <v>1.2412666499120382</v>
      </c>
      <c r="M105" s="665">
        <v>449</v>
      </c>
      <c r="N105" s="665">
        <v>4</v>
      </c>
      <c r="O105" s="665">
        <v>1848</v>
      </c>
      <c r="P105" s="678">
        <v>0.46443830108067352</v>
      </c>
      <c r="Q105" s="666">
        <v>462</v>
      </c>
    </row>
    <row r="106" spans="1:17" ht="14.4" customHeight="1" x14ac:dyDescent="0.3">
      <c r="A106" s="661" t="s">
        <v>4852</v>
      </c>
      <c r="B106" s="662" t="s">
        <v>4683</v>
      </c>
      <c r="C106" s="662" t="s">
        <v>4725</v>
      </c>
      <c r="D106" s="662" t="s">
        <v>4779</v>
      </c>
      <c r="E106" s="662" t="s">
        <v>4763</v>
      </c>
      <c r="F106" s="665">
        <v>5</v>
      </c>
      <c r="G106" s="665">
        <v>2163</v>
      </c>
      <c r="H106" s="665">
        <v>1</v>
      </c>
      <c r="I106" s="665">
        <v>432.6</v>
      </c>
      <c r="J106" s="665">
        <v>2</v>
      </c>
      <c r="K106" s="665">
        <v>874</v>
      </c>
      <c r="L106" s="665">
        <v>0.40406842348589922</v>
      </c>
      <c r="M106" s="665">
        <v>437</v>
      </c>
      <c r="N106" s="665">
        <v>7</v>
      </c>
      <c r="O106" s="665">
        <v>3122</v>
      </c>
      <c r="P106" s="678">
        <v>1.4433656957928802</v>
      </c>
      <c r="Q106" s="666">
        <v>446</v>
      </c>
    </row>
    <row r="107" spans="1:17" ht="14.4" customHeight="1" x14ac:dyDescent="0.3">
      <c r="A107" s="661" t="s">
        <v>4852</v>
      </c>
      <c r="B107" s="662" t="s">
        <v>4683</v>
      </c>
      <c r="C107" s="662" t="s">
        <v>4725</v>
      </c>
      <c r="D107" s="662" t="s">
        <v>4849</v>
      </c>
      <c r="E107" s="662" t="s">
        <v>4759</v>
      </c>
      <c r="F107" s="665">
        <v>101</v>
      </c>
      <c r="G107" s="665">
        <v>71541</v>
      </c>
      <c r="H107" s="665">
        <v>1</v>
      </c>
      <c r="I107" s="665">
        <v>708.32673267326732</v>
      </c>
      <c r="J107" s="665">
        <v>101</v>
      </c>
      <c r="K107" s="665">
        <v>72215</v>
      </c>
      <c r="L107" s="665">
        <v>1.0094211710767251</v>
      </c>
      <c r="M107" s="665">
        <v>715</v>
      </c>
      <c r="N107" s="665">
        <v>104</v>
      </c>
      <c r="O107" s="665">
        <v>75712</v>
      </c>
      <c r="P107" s="678">
        <v>1.0583022322863813</v>
      </c>
      <c r="Q107" s="666">
        <v>728</v>
      </c>
    </row>
    <row r="108" spans="1:17" ht="14.4" customHeight="1" x14ac:dyDescent="0.3">
      <c r="A108" s="661" t="s">
        <v>4852</v>
      </c>
      <c r="B108" s="662" t="s">
        <v>4683</v>
      </c>
      <c r="C108" s="662" t="s">
        <v>4725</v>
      </c>
      <c r="D108" s="662" t="s">
        <v>4790</v>
      </c>
      <c r="E108" s="662" t="s">
        <v>4791</v>
      </c>
      <c r="F108" s="665">
        <v>86</v>
      </c>
      <c r="G108" s="665">
        <v>70504</v>
      </c>
      <c r="H108" s="665">
        <v>1</v>
      </c>
      <c r="I108" s="665">
        <v>819.81395348837214</v>
      </c>
      <c r="J108" s="665">
        <v>88</v>
      </c>
      <c r="K108" s="665">
        <v>72512</v>
      </c>
      <c r="L108" s="665">
        <v>1.0284806535799387</v>
      </c>
      <c r="M108" s="665">
        <v>824</v>
      </c>
      <c r="N108" s="665">
        <v>90</v>
      </c>
      <c r="O108" s="665">
        <v>74970</v>
      </c>
      <c r="P108" s="678">
        <v>1.0633439237490072</v>
      </c>
      <c r="Q108" s="666">
        <v>833</v>
      </c>
    </row>
    <row r="109" spans="1:17" ht="14.4" customHeight="1" x14ac:dyDescent="0.3">
      <c r="A109" s="661" t="s">
        <v>4852</v>
      </c>
      <c r="B109" s="662" t="s">
        <v>4683</v>
      </c>
      <c r="C109" s="662" t="s">
        <v>4725</v>
      </c>
      <c r="D109" s="662" t="s">
        <v>4780</v>
      </c>
      <c r="E109" s="662" t="s">
        <v>4781</v>
      </c>
      <c r="F109" s="665">
        <v>929</v>
      </c>
      <c r="G109" s="665">
        <v>193057</v>
      </c>
      <c r="H109" s="665">
        <v>1</v>
      </c>
      <c r="I109" s="665">
        <v>207.81162540365986</v>
      </c>
      <c r="J109" s="665">
        <v>947</v>
      </c>
      <c r="K109" s="665">
        <v>198870</v>
      </c>
      <c r="L109" s="665">
        <v>1.0301102783115867</v>
      </c>
      <c r="M109" s="665">
        <v>210</v>
      </c>
      <c r="N109" s="665">
        <v>1012</v>
      </c>
      <c r="O109" s="665">
        <v>217580</v>
      </c>
      <c r="P109" s="678">
        <v>1.1270246611104493</v>
      </c>
      <c r="Q109" s="666">
        <v>215</v>
      </c>
    </row>
    <row r="110" spans="1:17" ht="14.4" customHeight="1" x14ac:dyDescent="0.3">
      <c r="A110" s="661" t="s">
        <v>4852</v>
      </c>
      <c r="B110" s="662" t="s">
        <v>4683</v>
      </c>
      <c r="C110" s="662" t="s">
        <v>4725</v>
      </c>
      <c r="D110" s="662" t="s">
        <v>4738</v>
      </c>
      <c r="E110" s="662" t="s">
        <v>4739</v>
      </c>
      <c r="F110" s="665"/>
      <c r="G110" s="665"/>
      <c r="H110" s="665"/>
      <c r="I110" s="665"/>
      <c r="J110" s="665">
        <v>1</v>
      </c>
      <c r="K110" s="665">
        <v>653</v>
      </c>
      <c r="L110" s="665"/>
      <c r="M110" s="665">
        <v>653</v>
      </c>
      <c r="N110" s="665">
        <v>3</v>
      </c>
      <c r="O110" s="665">
        <v>2103</v>
      </c>
      <c r="P110" s="678"/>
      <c r="Q110" s="666">
        <v>701</v>
      </c>
    </row>
    <row r="111" spans="1:17" ht="14.4" customHeight="1" x14ac:dyDescent="0.3">
      <c r="A111" s="661" t="s">
        <v>4852</v>
      </c>
      <c r="B111" s="662" t="s">
        <v>4683</v>
      </c>
      <c r="C111" s="662" t="s">
        <v>4725</v>
      </c>
      <c r="D111" s="662" t="s">
        <v>4740</v>
      </c>
      <c r="E111" s="662" t="s">
        <v>4741</v>
      </c>
      <c r="F111" s="665">
        <v>11</v>
      </c>
      <c r="G111" s="665">
        <v>3615</v>
      </c>
      <c r="H111" s="665">
        <v>1</v>
      </c>
      <c r="I111" s="665">
        <v>328.63636363636363</v>
      </c>
      <c r="J111" s="665">
        <v>14</v>
      </c>
      <c r="K111" s="665">
        <v>4634</v>
      </c>
      <c r="L111" s="665">
        <v>1.2818810511756571</v>
      </c>
      <c r="M111" s="665">
        <v>331</v>
      </c>
      <c r="N111" s="665">
        <v>12</v>
      </c>
      <c r="O111" s="665">
        <v>4248</v>
      </c>
      <c r="P111" s="678">
        <v>1.1751037344398341</v>
      </c>
      <c r="Q111" s="666">
        <v>354</v>
      </c>
    </row>
    <row r="112" spans="1:17" ht="14.4" customHeight="1" x14ac:dyDescent="0.3">
      <c r="A112" s="661" t="s">
        <v>4852</v>
      </c>
      <c r="B112" s="662" t="s">
        <v>4683</v>
      </c>
      <c r="C112" s="662" t="s">
        <v>4725</v>
      </c>
      <c r="D112" s="662" t="s">
        <v>4742</v>
      </c>
      <c r="E112" s="662" t="s">
        <v>4743</v>
      </c>
      <c r="F112" s="665">
        <v>1</v>
      </c>
      <c r="G112" s="665">
        <v>0</v>
      </c>
      <c r="H112" s="665"/>
      <c r="I112" s="665">
        <v>0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4852</v>
      </c>
      <c r="B113" s="662" t="s">
        <v>4683</v>
      </c>
      <c r="C113" s="662" t="s">
        <v>4725</v>
      </c>
      <c r="D113" s="662" t="s">
        <v>4782</v>
      </c>
      <c r="E113" s="662" t="s">
        <v>4783</v>
      </c>
      <c r="F113" s="665">
        <v>5222</v>
      </c>
      <c r="G113" s="665">
        <v>432378</v>
      </c>
      <c r="H113" s="665">
        <v>1</v>
      </c>
      <c r="I113" s="665">
        <v>82.799310608962088</v>
      </c>
      <c r="J113" s="665">
        <v>5373</v>
      </c>
      <c r="K113" s="665">
        <v>456705</v>
      </c>
      <c r="L113" s="665">
        <v>1.0562632696390659</v>
      </c>
      <c r="M113" s="665">
        <v>85</v>
      </c>
      <c r="N113" s="665">
        <v>5576</v>
      </c>
      <c r="O113" s="665">
        <v>473960</v>
      </c>
      <c r="P113" s="678">
        <v>1.0961704804592278</v>
      </c>
      <c r="Q113" s="666">
        <v>85</v>
      </c>
    </row>
    <row r="114" spans="1:17" ht="14.4" customHeight="1" x14ac:dyDescent="0.3">
      <c r="A114" s="661" t="s">
        <v>4852</v>
      </c>
      <c r="B114" s="662" t="s">
        <v>4683</v>
      </c>
      <c r="C114" s="662" t="s">
        <v>4725</v>
      </c>
      <c r="D114" s="662" t="s">
        <v>4792</v>
      </c>
      <c r="E114" s="662" t="s">
        <v>4793</v>
      </c>
      <c r="F114" s="665">
        <v>29</v>
      </c>
      <c r="G114" s="665">
        <v>20423</v>
      </c>
      <c r="H114" s="665">
        <v>1</v>
      </c>
      <c r="I114" s="665">
        <v>704.24137931034488</v>
      </c>
      <c r="J114" s="665">
        <v>49</v>
      </c>
      <c r="K114" s="665">
        <v>34643</v>
      </c>
      <c r="L114" s="665">
        <v>1.6962738089409</v>
      </c>
      <c r="M114" s="665">
        <v>707</v>
      </c>
      <c r="N114" s="665">
        <v>38</v>
      </c>
      <c r="O114" s="665">
        <v>27322</v>
      </c>
      <c r="P114" s="678">
        <v>1.3378054154629584</v>
      </c>
      <c r="Q114" s="666">
        <v>719</v>
      </c>
    </row>
    <row r="115" spans="1:17" ht="14.4" customHeight="1" x14ac:dyDescent="0.3">
      <c r="A115" s="661" t="s">
        <v>4852</v>
      </c>
      <c r="B115" s="662" t="s">
        <v>4683</v>
      </c>
      <c r="C115" s="662" t="s">
        <v>4725</v>
      </c>
      <c r="D115" s="662" t="s">
        <v>4744</v>
      </c>
      <c r="E115" s="662" t="s">
        <v>4745</v>
      </c>
      <c r="F115" s="665">
        <v>7</v>
      </c>
      <c r="G115" s="665">
        <v>0</v>
      </c>
      <c r="H115" s="665"/>
      <c r="I115" s="665">
        <v>0</v>
      </c>
      <c r="J115" s="665">
        <v>2</v>
      </c>
      <c r="K115" s="665">
        <v>33.33</v>
      </c>
      <c r="L115" s="665"/>
      <c r="M115" s="665">
        <v>16.664999999999999</v>
      </c>
      <c r="N115" s="665"/>
      <c r="O115" s="665"/>
      <c r="P115" s="678"/>
      <c r="Q115" s="666"/>
    </row>
    <row r="116" spans="1:17" ht="14.4" customHeight="1" x14ac:dyDescent="0.3">
      <c r="A116" s="661" t="s">
        <v>4852</v>
      </c>
      <c r="B116" s="662" t="s">
        <v>4683</v>
      </c>
      <c r="C116" s="662" t="s">
        <v>4725</v>
      </c>
      <c r="D116" s="662" t="s">
        <v>4834</v>
      </c>
      <c r="E116" s="662" t="s">
        <v>4833</v>
      </c>
      <c r="F116" s="665">
        <v>1865</v>
      </c>
      <c r="G116" s="665">
        <v>1735689</v>
      </c>
      <c r="H116" s="665">
        <v>1</v>
      </c>
      <c r="I116" s="665">
        <v>930.66434316353889</v>
      </c>
      <c r="J116" s="665">
        <v>1847</v>
      </c>
      <c r="K116" s="665">
        <v>1726945</v>
      </c>
      <c r="L116" s="665">
        <v>0.99496223113702975</v>
      </c>
      <c r="M116" s="665">
        <v>935</v>
      </c>
      <c r="N116" s="665">
        <v>1670</v>
      </c>
      <c r="O116" s="665">
        <v>1589840</v>
      </c>
      <c r="P116" s="678">
        <v>0.91597054541452994</v>
      </c>
      <c r="Q116" s="666">
        <v>952</v>
      </c>
    </row>
    <row r="117" spans="1:17" ht="14.4" customHeight="1" x14ac:dyDescent="0.3">
      <c r="A117" s="661" t="s">
        <v>4852</v>
      </c>
      <c r="B117" s="662" t="s">
        <v>4683</v>
      </c>
      <c r="C117" s="662" t="s">
        <v>4725</v>
      </c>
      <c r="D117" s="662" t="s">
        <v>4748</v>
      </c>
      <c r="E117" s="662" t="s">
        <v>4749</v>
      </c>
      <c r="F117" s="665">
        <v>7</v>
      </c>
      <c r="G117" s="665">
        <v>789</v>
      </c>
      <c r="H117" s="665">
        <v>1</v>
      </c>
      <c r="I117" s="665">
        <v>112.71428571428571</v>
      </c>
      <c r="J117" s="665">
        <v>4</v>
      </c>
      <c r="K117" s="665">
        <v>456</v>
      </c>
      <c r="L117" s="665">
        <v>0.57794676806083645</v>
      </c>
      <c r="M117" s="665">
        <v>114</v>
      </c>
      <c r="N117" s="665">
        <v>12</v>
      </c>
      <c r="O117" s="665">
        <v>1440</v>
      </c>
      <c r="P117" s="678">
        <v>1.8250950570342206</v>
      </c>
      <c r="Q117" s="666">
        <v>120</v>
      </c>
    </row>
    <row r="118" spans="1:17" ht="14.4" customHeight="1" x14ac:dyDescent="0.3">
      <c r="A118" s="661" t="s">
        <v>4852</v>
      </c>
      <c r="B118" s="662" t="s">
        <v>4683</v>
      </c>
      <c r="C118" s="662" t="s">
        <v>4725</v>
      </c>
      <c r="D118" s="662" t="s">
        <v>4835</v>
      </c>
      <c r="E118" s="662" t="s">
        <v>4833</v>
      </c>
      <c r="F118" s="665">
        <v>179</v>
      </c>
      <c r="G118" s="665">
        <v>131502</v>
      </c>
      <c r="H118" s="665">
        <v>1</v>
      </c>
      <c r="I118" s="665">
        <v>734.64804469273747</v>
      </c>
      <c r="J118" s="665">
        <v>130</v>
      </c>
      <c r="K118" s="665">
        <v>95810</v>
      </c>
      <c r="L118" s="665">
        <v>0.72858207479734149</v>
      </c>
      <c r="M118" s="665">
        <v>737</v>
      </c>
      <c r="N118" s="665">
        <v>122</v>
      </c>
      <c r="O118" s="665">
        <v>90890</v>
      </c>
      <c r="P118" s="678">
        <v>0.69116819516052985</v>
      </c>
      <c r="Q118" s="666">
        <v>745</v>
      </c>
    </row>
    <row r="119" spans="1:17" ht="14.4" customHeight="1" x14ac:dyDescent="0.3">
      <c r="A119" s="661" t="s">
        <v>4852</v>
      </c>
      <c r="B119" s="662" t="s">
        <v>4683</v>
      </c>
      <c r="C119" s="662" t="s">
        <v>4725</v>
      </c>
      <c r="D119" s="662" t="s">
        <v>4836</v>
      </c>
      <c r="E119" s="662" t="s">
        <v>4837</v>
      </c>
      <c r="F119" s="665">
        <v>3</v>
      </c>
      <c r="G119" s="665">
        <v>169</v>
      </c>
      <c r="H119" s="665">
        <v>1</v>
      </c>
      <c r="I119" s="665">
        <v>56.333333333333336</v>
      </c>
      <c r="J119" s="665">
        <v>6</v>
      </c>
      <c r="K119" s="665">
        <v>342</v>
      </c>
      <c r="L119" s="665">
        <v>2.0236686390532546</v>
      </c>
      <c r="M119" s="665">
        <v>57</v>
      </c>
      <c r="N119" s="665">
        <v>6</v>
      </c>
      <c r="O119" s="665">
        <v>348</v>
      </c>
      <c r="P119" s="678">
        <v>2.059171597633136</v>
      </c>
      <c r="Q119" s="666">
        <v>58</v>
      </c>
    </row>
    <row r="120" spans="1:17" ht="14.4" customHeight="1" x14ac:dyDescent="0.3">
      <c r="A120" s="661" t="s">
        <v>4852</v>
      </c>
      <c r="B120" s="662" t="s">
        <v>4683</v>
      </c>
      <c r="C120" s="662" t="s">
        <v>4725</v>
      </c>
      <c r="D120" s="662" t="s">
        <v>4838</v>
      </c>
      <c r="E120" s="662" t="s">
        <v>4839</v>
      </c>
      <c r="F120" s="665">
        <v>64</v>
      </c>
      <c r="G120" s="665">
        <v>33558</v>
      </c>
      <c r="H120" s="665">
        <v>1</v>
      </c>
      <c r="I120" s="665">
        <v>524.34375</v>
      </c>
      <c r="J120" s="665">
        <v>60</v>
      </c>
      <c r="K120" s="665">
        <v>31620</v>
      </c>
      <c r="L120" s="665">
        <v>0.94224924012158051</v>
      </c>
      <c r="M120" s="665">
        <v>527</v>
      </c>
      <c r="N120" s="665">
        <v>73</v>
      </c>
      <c r="O120" s="665">
        <v>39639</v>
      </c>
      <c r="P120" s="678">
        <v>1.1812086536742357</v>
      </c>
      <c r="Q120" s="666">
        <v>543</v>
      </c>
    </row>
    <row r="121" spans="1:17" ht="14.4" customHeight="1" x14ac:dyDescent="0.3">
      <c r="A121" s="661" t="s">
        <v>4852</v>
      </c>
      <c r="B121" s="662" t="s">
        <v>4683</v>
      </c>
      <c r="C121" s="662" t="s">
        <v>4725</v>
      </c>
      <c r="D121" s="662" t="s">
        <v>4784</v>
      </c>
      <c r="E121" s="662" t="s">
        <v>4785</v>
      </c>
      <c r="F121" s="665">
        <v>43</v>
      </c>
      <c r="G121" s="665">
        <v>12774</v>
      </c>
      <c r="H121" s="665">
        <v>1</v>
      </c>
      <c r="I121" s="665">
        <v>297.06976744186045</v>
      </c>
      <c r="J121" s="665">
        <v>10</v>
      </c>
      <c r="K121" s="665">
        <v>2990</v>
      </c>
      <c r="L121" s="665">
        <v>0.23406920306873336</v>
      </c>
      <c r="M121" s="665">
        <v>299</v>
      </c>
      <c r="N121" s="665">
        <v>9</v>
      </c>
      <c r="O121" s="665">
        <v>2763</v>
      </c>
      <c r="P121" s="678">
        <v>0.21629873179896666</v>
      </c>
      <c r="Q121" s="666">
        <v>307</v>
      </c>
    </row>
    <row r="122" spans="1:17" ht="14.4" customHeight="1" x14ac:dyDescent="0.3">
      <c r="A122" s="661" t="s">
        <v>4852</v>
      </c>
      <c r="B122" s="662" t="s">
        <v>4683</v>
      </c>
      <c r="C122" s="662" t="s">
        <v>4725</v>
      </c>
      <c r="D122" s="662" t="s">
        <v>4840</v>
      </c>
      <c r="E122" s="662" t="s">
        <v>4781</v>
      </c>
      <c r="F122" s="665">
        <v>55</v>
      </c>
      <c r="G122" s="665">
        <v>9492</v>
      </c>
      <c r="H122" s="665">
        <v>1</v>
      </c>
      <c r="I122" s="665">
        <v>172.58181818181819</v>
      </c>
      <c r="J122" s="665">
        <v>40</v>
      </c>
      <c r="K122" s="665">
        <v>6960</v>
      </c>
      <c r="L122" s="665">
        <v>0.73324905183312261</v>
      </c>
      <c r="M122" s="665">
        <v>174</v>
      </c>
      <c r="N122" s="665">
        <v>25</v>
      </c>
      <c r="O122" s="665">
        <v>4450</v>
      </c>
      <c r="P122" s="678">
        <v>0.46881584492203959</v>
      </c>
      <c r="Q122" s="666">
        <v>178</v>
      </c>
    </row>
    <row r="123" spans="1:17" ht="14.4" customHeight="1" x14ac:dyDescent="0.3">
      <c r="A123" s="661" t="s">
        <v>4852</v>
      </c>
      <c r="B123" s="662" t="s">
        <v>4683</v>
      </c>
      <c r="C123" s="662" t="s">
        <v>4725</v>
      </c>
      <c r="D123" s="662" t="s">
        <v>4786</v>
      </c>
      <c r="E123" s="662" t="s">
        <v>4785</v>
      </c>
      <c r="F123" s="665">
        <v>31</v>
      </c>
      <c r="G123" s="665">
        <v>11407</v>
      </c>
      <c r="H123" s="665">
        <v>1</v>
      </c>
      <c r="I123" s="665">
        <v>367.96774193548384</v>
      </c>
      <c r="J123" s="665">
        <v>30</v>
      </c>
      <c r="K123" s="665">
        <v>11130</v>
      </c>
      <c r="L123" s="665">
        <v>0.97571666520557554</v>
      </c>
      <c r="M123" s="665">
        <v>371</v>
      </c>
      <c r="N123" s="665">
        <v>15</v>
      </c>
      <c r="O123" s="665">
        <v>5700</v>
      </c>
      <c r="P123" s="678">
        <v>0.49969317085999826</v>
      </c>
      <c r="Q123" s="666">
        <v>380</v>
      </c>
    </row>
    <row r="124" spans="1:17" ht="14.4" customHeight="1" x14ac:dyDescent="0.3">
      <c r="A124" s="661" t="s">
        <v>4852</v>
      </c>
      <c r="B124" s="662" t="s">
        <v>4683</v>
      </c>
      <c r="C124" s="662" t="s">
        <v>4725</v>
      </c>
      <c r="D124" s="662" t="s">
        <v>4858</v>
      </c>
      <c r="E124" s="662" t="s">
        <v>4859</v>
      </c>
      <c r="F124" s="665">
        <v>4</v>
      </c>
      <c r="G124" s="665">
        <v>2540</v>
      </c>
      <c r="H124" s="665">
        <v>1</v>
      </c>
      <c r="I124" s="665">
        <v>635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4852</v>
      </c>
      <c r="B125" s="662" t="s">
        <v>4683</v>
      </c>
      <c r="C125" s="662" t="s">
        <v>4725</v>
      </c>
      <c r="D125" s="662" t="s">
        <v>4758</v>
      </c>
      <c r="E125" s="662" t="s">
        <v>4759</v>
      </c>
      <c r="F125" s="665"/>
      <c r="G125" s="665"/>
      <c r="H125" s="665"/>
      <c r="I125" s="665"/>
      <c r="J125" s="665">
        <v>3</v>
      </c>
      <c r="K125" s="665">
        <v>1818</v>
      </c>
      <c r="L125" s="665"/>
      <c r="M125" s="665">
        <v>606</v>
      </c>
      <c r="N125" s="665"/>
      <c r="O125" s="665"/>
      <c r="P125" s="678"/>
      <c r="Q125" s="666"/>
    </row>
    <row r="126" spans="1:17" ht="14.4" customHeight="1" x14ac:dyDescent="0.3">
      <c r="A126" s="661" t="s">
        <v>4852</v>
      </c>
      <c r="B126" s="662" t="s">
        <v>4683</v>
      </c>
      <c r="C126" s="662" t="s">
        <v>4725</v>
      </c>
      <c r="D126" s="662" t="s">
        <v>4841</v>
      </c>
      <c r="E126" s="662" t="s">
        <v>4842</v>
      </c>
      <c r="F126" s="665">
        <v>13</v>
      </c>
      <c r="G126" s="665">
        <v>1300</v>
      </c>
      <c r="H126" s="665">
        <v>1</v>
      </c>
      <c r="I126" s="665">
        <v>100</v>
      </c>
      <c r="J126" s="665">
        <v>12</v>
      </c>
      <c r="K126" s="665">
        <v>1200</v>
      </c>
      <c r="L126" s="665">
        <v>0.92307692307692313</v>
      </c>
      <c r="M126" s="665">
        <v>100</v>
      </c>
      <c r="N126" s="665">
        <v>9</v>
      </c>
      <c r="O126" s="665">
        <v>900</v>
      </c>
      <c r="P126" s="678">
        <v>0.69230769230769229</v>
      </c>
      <c r="Q126" s="666">
        <v>100</v>
      </c>
    </row>
    <row r="127" spans="1:17" ht="14.4" customHeight="1" x14ac:dyDescent="0.3">
      <c r="A127" s="661" t="s">
        <v>4852</v>
      </c>
      <c r="B127" s="662" t="s">
        <v>4683</v>
      </c>
      <c r="C127" s="662" t="s">
        <v>4725</v>
      </c>
      <c r="D127" s="662" t="s">
        <v>4860</v>
      </c>
      <c r="E127" s="662" t="s">
        <v>4833</v>
      </c>
      <c r="F127" s="665">
        <v>30</v>
      </c>
      <c r="G127" s="665">
        <v>30408</v>
      </c>
      <c r="H127" s="665">
        <v>1</v>
      </c>
      <c r="I127" s="665">
        <v>1013.6</v>
      </c>
      <c r="J127" s="665">
        <v>60</v>
      </c>
      <c r="K127" s="665">
        <v>61080</v>
      </c>
      <c r="L127" s="665">
        <v>2.0086819258089976</v>
      </c>
      <c r="M127" s="665">
        <v>1018</v>
      </c>
      <c r="N127" s="665">
        <v>9</v>
      </c>
      <c r="O127" s="665">
        <v>9315</v>
      </c>
      <c r="P127" s="678">
        <v>0.30633385951065512</v>
      </c>
      <c r="Q127" s="666">
        <v>1035</v>
      </c>
    </row>
    <row r="128" spans="1:17" ht="14.4" customHeight="1" x14ac:dyDescent="0.3">
      <c r="A128" s="661" t="s">
        <v>4852</v>
      </c>
      <c r="B128" s="662" t="s">
        <v>4683</v>
      </c>
      <c r="C128" s="662" t="s">
        <v>4725</v>
      </c>
      <c r="D128" s="662" t="s">
        <v>4760</v>
      </c>
      <c r="E128" s="662" t="s">
        <v>4761</v>
      </c>
      <c r="F128" s="665"/>
      <c r="G128" s="665"/>
      <c r="H128" s="665"/>
      <c r="I128" s="665"/>
      <c r="J128" s="665">
        <v>1</v>
      </c>
      <c r="K128" s="665">
        <v>340</v>
      </c>
      <c r="L128" s="665"/>
      <c r="M128" s="665">
        <v>340</v>
      </c>
      <c r="N128" s="665">
        <v>4</v>
      </c>
      <c r="O128" s="665">
        <v>1408</v>
      </c>
      <c r="P128" s="678"/>
      <c r="Q128" s="666">
        <v>352</v>
      </c>
    </row>
    <row r="129" spans="1:17" ht="14.4" customHeight="1" x14ac:dyDescent="0.3">
      <c r="A129" s="661" t="s">
        <v>4852</v>
      </c>
      <c r="B129" s="662" t="s">
        <v>4683</v>
      </c>
      <c r="C129" s="662" t="s">
        <v>4725</v>
      </c>
      <c r="D129" s="662" t="s">
        <v>4762</v>
      </c>
      <c r="E129" s="662" t="s">
        <v>4763</v>
      </c>
      <c r="F129" s="665"/>
      <c r="G129" s="665"/>
      <c r="H129" s="665"/>
      <c r="I129" s="665"/>
      <c r="J129" s="665"/>
      <c r="K129" s="665"/>
      <c r="L129" s="665"/>
      <c r="M129" s="665"/>
      <c r="N129" s="665">
        <v>4</v>
      </c>
      <c r="O129" s="665">
        <v>1492</v>
      </c>
      <c r="P129" s="678"/>
      <c r="Q129" s="666">
        <v>373</v>
      </c>
    </row>
    <row r="130" spans="1:17" ht="14.4" customHeight="1" x14ac:dyDescent="0.3">
      <c r="A130" s="661" t="s">
        <v>4852</v>
      </c>
      <c r="B130" s="662" t="s">
        <v>4683</v>
      </c>
      <c r="C130" s="662" t="s">
        <v>4725</v>
      </c>
      <c r="D130" s="662" t="s">
        <v>4843</v>
      </c>
      <c r="E130" s="662" t="s">
        <v>4833</v>
      </c>
      <c r="F130" s="665">
        <v>14</v>
      </c>
      <c r="G130" s="665">
        <v>12040</v>
      </c>
      <c r="H130" s="665">
        <v>1</v>
      </c>
      <c r="I130" s="665">
        <v>860</v>
      </c>
      <c r="J130" s="665">
        <v>39</v>
      </c>
      <c r="K130" s="665">
        <v>33657</v>
      </c>
      <c r="L130" s="665">
        <v>2.7954318936877076</v>
      </c>
      <c r="M130" s="665">
        <v>863</v>
      </c>
      <c r="N130" s="665">
        <v>8</v>
      </c>
      <c r="O130" s="665">
        <v>7032</v>
      </c>
      <c r="P130" s="678">
        <v>0.58405315614617936</v>
      </c>
      <c r="Q130" s="666">
        <v>879</v>
      </c>
    </row>
    <row r="131" spans="1:17" ht="14.4" customHeight="1" x14ac:dyDescent="0.3">
      <c r="A131" s="661" t="s">
        <v>4852</v>
      </c>
      <c r="B131" s="662" t="s">
        <v>4683</v>
      </c>
      <c r="C131" s="662" t="s">
        <v>4725</v>
      </c>
      <c r="D131" s="662" t="s">
        <v>4861</v>
      </c>
      <c r="E131" s="662" t="s">
        <v>4851</v>
      </c>
      <c r="F131" s="665"/>
      <c r="G131" s="665"/>
      <c r="H131" s="665"/>
      <c r="I131" s="665"/>
      <c r="J131" s="665">
        <v>4</v>
      </c>
      <c r="K131" s="665">
        <v>2092</v>
      </c>
      <c r="L131" s="665"/>
      <c r="M131" s="665">
        <v>523</v>
      </c>
      <c r="N131" s="665"/>
      <c r="O131" s="665"/>
      <c r="P131" s="678"/>
      <c r="Q131" s="666"/>
    </row>
    <row r="132" spans="1:17" ht="14.4" customHeight="1" x14ac:dyDescent="0.3">
      <c r="A132" s="661" t="s">
        <v>4852</v>
      </c>
      <c r="B132" s="662" t="s">
        <v>4683</v>
      </c>
      <c r="C132" s="662" t="s">
        <v>4725</v>
      </c>
      <c r="D132" s="662" t="s">
        <v>4862</v>
      </c>
      <c r="E132" s="662" t="s">
        <v>4851</v>
      </c>
      <c r="F132" s="665">
        <v>36</v>
      </c>
      <c r="G132" s="665">
        <v>28864</v>
      </c>
      <c r="H132" s="665">
        <v>1</v>
      </c>
      <c r="I132" s="665">
        <v>801.77777777777783</v>
      </c>
      <c r="J132" s="665">
        <v>25</v>
      </c>
      <c r="K132" s="665">
        <v>20175</v>
      </c>
      <c r="L132" s="665">
        <v>0.69896757206208426</v>
      </c>
      <c r="M132" s="665">
        <v>807</v>
      </c>
      <c r="N132" s="665"/>
      <c r="O132" s="665"/>
      <c r="P132" s="678"/>
      <c r="Q132" s="666"/>
    </row>
    <row r="133" spans="1:17" ht="14.4" customHeight="1" x14ac:dyDescent="0.3">
      <c r="A133" s="661" t="s">
        <v>4852</v>
      </c>
      <c r="B133" s="662" t="s">
        <v>4683</v>
      </c>
      <c r="C133" s="662" t="s">
        <v>4725</v>
      </c>
      <c r="D133" s="662" t="s">
        <v>4850</v>
      </c>
      <c r="E133" s="662" t="s">
        <v>4851</v>
      </c>
      <c r="F133" s="665">
        <v>38</v>
      </c>
      <c r="G133" s="665">
        <v>22438</v>
      </c>
      <c r="H133" s="665">
        <v>1</v>
      </c>
      <c r="I133" s="665">
        <v>590.47368421052636</v>
      </c>
      <c r="J133" s="665">
        <v>36</v>
      </c>
      <c r="K133" s="665">
        <v>21420</v>
      </c>
      <c r="L133" s="665">
        <v>0.95463053748105897</v>
      </c>
      <c r="M133" s="665">
        <v>595</v>
      </c>
      <c r="N133" s="665">
        <v>71</v>
      </c>
      <c r="O133" s="665">
        <v>42884</v>
      </c>
      <c r="P133" s="678">
        <v>1.9112220340493806</v>
      </c>
      <c r="Q133" s="666">
        <v>604</v>
      </c>
    </row>
    <row r="134" spans="1:17" ht="14.4" customHeight="1" x14ac:dyDescent="0.3">
      <c r="A134" s="661" t="s">
        <v>4852</v>
      </c>
      <c r="B134" s="662" t="s">
        <v>4683</v>
      </c>
      <c r="C134" s="662" t="s">
        <v>4725</v>
      </c>
      <c r="D134" s="662" t="s">
        <v>4764</v>
      </c>
      <c r="E134" s="662" t="s">
        <v>4765</v>
      </c>
      <c r="F134" s="665">
        <v>1</v>
      </c>
      <c r="G134" s="665">
        <v>163</v>
      </c>
      <c r="H134" s="665">
        <v>1</v>
      </c>
      <c r="I134" s="665">
        <v>163</v>
      </c>
      <c r="J134" s="665">
        <v>2</v>
      </c>
      <c r="K134" s="665">
        <v>330</v>
      </c>
      <c r="L134" s="665">
        <v>2.0245398773006134</v>
      </c>
      <c r="M134" s="665">
        <v>165</v>
      </c>
      <c r="N134" s="665">
        <v>2</v>
      </c>
      <c r="O134" s="665">
        <v>354</v>
      </c>
      <c r="P134" s="678">
        <v>2.1717791411042944</v>
      </c>
      <c r="Q134" s="666">
        <v>177</v>
      </c>
    </row>
    <row r="135" spans="1:17" ht="14.4" customHeight="1" x14ac:dyDescent="0.3">
      <c r="A135" s="661" t="s">
        <v>4852</v>
      </c>
      <c r="B135" s="662" t="s">
        <v>4683</v>
      </c>
      <c r="C135" s="662" t="s">
        <v>4725</v>
      </c>
      <c r="D135" s="662" t="s">
        <v>4844</v>
      </c>
      <c r="E135" s="662" t="s">
        <v>4845</v>
      </c>
      <c r="F135" s="665">
        <v>1</v>
      </c>
      <c r="G135" s="665">
        <v>606</v>
      </c>
      <c r="H135" s="665">
        <v>1</v>
      </c>
      <c r="I135" s="665">
        <v>606</v>
      </c>
      <c r="J135" s="665"/>
      <c r="K135" s="665"/>
      <c r="L135" s="665"/>
      <c r="M135" s="665"/>
      <c r="N135" s="665">
        <v>1</v>
      </c>
      <c r="O135" s="665">
        <v>623</v>
      </c>
      <c r="P135" s="678">
        <v>1.028052805280528</v>
      </c>
      <c r="Q135" s="666">
        <v>623</v>
      </c>
    </row>
    <row r="136" spans="1:17" ht="14.4" customHeight="1" x14ac:dyDescent="0.3">
      <c r="A136" s="661" t="s">
        <v>4852</v>
      </c>
      <c r="B136" s="662" t="s">
        <v>4683</v>
      </c>
      <c r="C136" s="662" t="s">
        <v>4725</v>
      </c>
      <c r="D136" s="662" t="s">
        <v>4846</v>
      </c>
      <c r="E136" s="662" t="s">
        <v>4845</v>
      </c>
      <c r="F136" s="665">
        <v>1</v>
      </c>
      <c r="G136" s="665">
        <v>520</v>
      </c>
      <c r="H136" s="665">
        <v>1</v>
      </c>
      <c r="I136" s="665">
        <v>520</v>
      </c>
      <c r="J136" s="665"/>
      <c r="K136" s="665"/>
      <c r="L136" s="665"/>
      <c r="M136" s="665"/>
      <c r="N136" s="665">
        <v>1</v>
      </c>
      <c r="O136" s="665">
        <v>537</v>
      </c>
      <c r="P136" s="678">
        <v>1.0326923076923078</v>
      </c>
      <c r="Q136" s="666">
        <v>537</v>
      </c>
    </row>
    <row r="137" spans="1:17" ht="14.4" customHeight="1" x14ac:dyDescent="0.3">
      <c r="A137" s="661" t="s">
        <v>4852</v>
      </c>
      <c r="B137" s="662" t="s">
        <v>4683</v>
      </c>
      <c r="C137" s="662" t="s">
        <v>4725</v>
      </c>
      <c r="D137" s="662" t="s">
        <v>4863</v>
      </c>
      <c r="E137" s="662" t="s">
        <v>4851</v>
      </c>
      <c r="F137" s="665"/>
      <c r="G137" s="665"/>
      <c r="H137" s="665"/>
      <c r="I137" s="665"/>
      <c r="J137" s="665">
        <v>15</v>
      </c>
      <c r="K137" s="665">
        <v>12855</v>
      </c>
      <c r="L137" s="665"/>
      <c r="M137" s="665">
        <v>857</v>
      </c>
      <c r="N137" s="665"/>
      <c r="O137" s="665"/>
      <c r="P137" s="678"/>
      <c r="Q137" s="666"/>
    </row>
    <row r="138" spans="1:17" ht="14.4" customHeight="1" x14ac:dyDescent="0.3">
      <c r="A138" s="661" t="s">
        <v>4852</v>
      </c>
      <c r="B138" s="662" t="s">
        <v>4683</v>
      </c>
      <c r="C138" s="662" t="s">
        <v>4725</v>
      </c>
      <c r="D138" s="662" t="s">
        <v>4864</v>
      </c>
      <c r="E138" s="662" t="s">
        <v>4865</v>
      </c>
      <c r="F138" s="665">
        <v>1</v>
      </c>
      <c r="G138" s="665">
        <v>340</v>
      </c>
      <c r="H138" s="665">
        <v>1</v>
      </c>
      <c r="I138" s="665">
        <v>340</v>
      </c>
      <c r="J138" s="665">
        <v>5</v>
      </c>
      <c r="K138" s="665">
        <v>1725</v>
      </c>
      <c r="L138" s="665">
        <v>5.0735294117647056</v>
      </c>
      <c r="M138" s="665">
        <v>345</v>
      </c>
      <c r="N138" s="665">
        <v>5</v>
      </c>
      <c r="O138" s="665">
        <v>1785</v>
      </c>
      <c r="P138" s="678">
        <v>5.25</v>
      </c>
      <c r="Q138" s="666">
        <v>357</v>
      </c>
    </row>
    <row r="139" spans="1:17" ht="14.4" customHeight="1" x14ac:dyDescent="0.3">
      <c r="A139" s="661" t="s">
        <v>4866</v>
      </c>
      <c r="B139" s="662" t="s">
        <v>4683</v>
      </c>
      <c r="C139" s="662" t="s">
        <v>4714</v>
      </c>
      <c r="D139" s="662" t="s">
        <v>4853</v>
      </c>
      <c r="E139" s="662" t="s">
        <v>4854</v>
      </c>
      <c r="F139" s="665">
        <v>1</v>
      </c>
      <c r="G139" s="665">
        <v>2310</v>
      </c>
      <c r="H139" s="665">
        <v>1</v>
      </c>
      <c r="I139" s="665">
        <v>2310</v>
      </c>
      <c r="J139" s="665">
        <v>3</v>
      </c>
      <c r="K139" s="665">
        <v>6930</v>
      </c>
      <c r="L139" s="665">
        <v>3</v>
      </c>
      <c r="M139" s="665">
        <v>2310</v>
      </c>
      <c r="N139" s="665"/>
      <c r="O139" s="665"/>
      <c r="P139" s="678"/>
      <c r="Q139" s="666"/>
    </row>
    <row r="140" spans="1:17" ht="14.4" customHeight="1" x14ac:dyDescent="0.3">
      <c r="A140" s="661" t="s">
        <v>4866</v>
      </c>
      <c r="B140" s="662" t="s">
        <v>4683</v>
      </c>
      <c r="C140" s="662" t="s">
        <v>4714</v>
      </c>
      <c r="D140" s="662" t="s">
        <v>4826</v>
      </c>
      <c r="E140" s="662" t="s">
        <v>4827</v>
      </c>
      <c r="F140" s="665">
        <v>78</v>
      </c>
      <c r="G140" s="665">
        <v>70570.5</v>
      </c>
      <c r="H140" s="665">
        <v>1</v>
      </c>
      <c r="I140" s="665">
        <v>904.75</v>
      </c>
      <c r="J140" s="665">
        <v>128</v>
      </c>
      <c r="K140" s="665">
        <v>115808</v>
      </c>
      <c r="L140" s="665">
        <v>1.641025641025641</v>
      </c>
      <c r="M140" s="665">
        <v>904.75</v>
      </c>
      <c r="N140" s="665">
        <v>112</v>
      </c>
      <c r="O140" s="665">
        <v>101332</v>
      </c>
      <c r="P140" s="678">
        <v>1.4358974358974359</v>
      </c>
      <c r="Q140" s="666">
        <v>904.75</v>
      </c>
    </row>
    <row r="141" spans="1:17" ht="14.4" customHeight="1" x14ac:dyDescent="0.3">
      <c r="A141" s="661" t="s">
        <v>4866</v>
      </c>
      <c r="B141" s="662" t="s">
        <v>4683</v>
      </c>
      <c r="C141" s="662" t="s">
        <v>4714</v>
      </c>
      <c r="D141" s="662" t="s">
        <v>4717</v>
      </c>
      <c r="E141" s="662" t="s">
        <v>4718</v>
      </c>
      <c r="F141" s="665">
        <v>26</v>
      </c>
      <c r="G141" s="665">
        <v>6308.64</v>
      </c>
      <c r="H141" s="665">
        <v>1</v>
      </c>
      <c r="I141" s="665">
        <v>242.64000000000001</v>
      </c>
      <c r="J141" s="665">
        <v>19</v>
      </c>
      <c r="K141" s="665">
        <v>4610.16</v>
      </c>
      <c r="L141" s="665">
        <v>0.73076923076923073</v>
      </c>
      <c r="M141" s="665">
        <v>242.64</v>
      </c>
      <c r="N141" s="665">
        <v>25.14</v>
      </c>
      <c r="O141" s="665">
        <v>6099.9499999999989</v>
      </c>
      <c r="P141" s="678">
        <v>0.96691997007278885</v>
      </c>
      <c r="Q141" s="666">
        <v>242.63922036595062</v>
      </c>
    </row>
    <row r="142" spans="1:17" ht="14.4" customHeight="1" x14ac:dyDescent="0.3">
      <c r="A142" s="661" t="s">
        <v>4866</v>
      </c>
      <c r="B142" s="662" t="s">
        <v>4683</v>
      </c>
      <c r="C142" s="662" t="s">
        <v>4714</v>
      </c>
      <c r="D142" s="662" t="s">
        <v>4719</v>
      </c>
      <c r="E142" s="662" t="s">
        <v>4720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242.64</v>
      </c>
      <c r="P142" s="678"/>
      <c r="Q142" s="666">
        <v>242.64</v>
      </c>
    </row>
    <row r="143" spans="1:17" ht="14.4" customHeight="1" x14ac:dyDescent="0.3">
      <c r="A143" s="661" t="s">
        <v>4866</v>
      </c>
      <c r="B143" s="662" t="s">
        <v>4683</v>
      </c>
      <c r="C143" s="662" t="s">
        <v>4714</v>
      </c>
      <c r="D143" s="662" t="s">
        <v>4724</v>
      </c>
      <c r="E143" s="662" t="s">
        <v>4722</v>
      </c>
      <c r="F143" s="665">
        <v>2</v>
      </c>
      <c r="G143" s="665">
        <v>1000</v>
      </c>
      <c r="H143" s="665">
        <v>1</v>
      </c>
      <c r="I143" s="665">
        <v>500</v>
      </c>
      <c r="J143" s="665"/>
      <c r="K143" s="665"/>
      <c r="L143" s="665"/>
      <c r="M143" s="665"/>
      <c r="N143" s="665">
        <v>10</v>
      </c>
      <c r="O143" s="665">
        <v>5000</v>
      </c>
      <c r="P143" s="678">
        <v>5</v>
      </c>
      <c r="Q143" s="666">
        <v>500</v>
      </c>
    </row>
    <row r="144" spans="1:17" ht="14.4" customHeight="1" x14ac:dyDescent="0.3">
      <c r="A144" s="661" t="s">
        <v>4866</v>
      </c>
      <c r="B144" s="662" t="s">
        <v>4683</v>
      </c>
      <c r="C144" s="662" t="s">
        <v>4725</v>
      </c>
      <c r="D144" s="662" t="s">
        <v>4828</v>
      </c>
      <c r="E144" s="662" t="s">
        <v>4829</v>
      </c>
      <c r="F144" s="665">
        <v>8</v>
      </c>
      <c r="G144" s="665">
        <v>1492</v>
      </c>
      <c r="H144" s="665">
        <v>1</v>
      </c>
      <c r="I144" s="665">
        <v>186.5</v>
      </c>
      <c r="J144" s="665">
        <v>15</v>
      </c>
      <c r="K144" s="665">
        <v>2835</v>
      </c>
      <c r="L144" s="665">
        <v>1.9001340482573728</v>
      </c>
      <c r="M144" s="665">
        <v>189</v>
      </c>
      <c r="N144" s="665">
        <v>11</v>
      </c>
      <c r="O144" s="665">
        <v>2145</v>
      </c>
      <c r="P144" s="678">
        <v>1.4376675603217157</v>
      </c>
      <c r="Q144" s="666">
        <v>195</v>
      </c>
    </row>
    <row r="145" spans="1:17" ht="14.4" customHeight="1" x14ac:dyDescent="0.3">
      <c r="A145" s="661" t="s">
        <v>4866</v>
      </c>
      <c r="B145" s="662" t="s">
        <v>4683</v>
      </c>
      <c r="C145" s="662" t="s">
        <v>4725</v>
      </c>
      <c r="D145" s="662" t="s">
        <v>4830</v>
      </c>
      <c r="E145" s="662" t="s">
        <v>4831</v>
      </c>
      <c r="F145" s="665">
        <v>1</v>
      </c>
      <c r="G145" s="665">
        <v>1134</v>
      </c>
      <c r="H145" s="665">
        <v>1</v>
      </c>
      <c r="I145" s="665">
        <v>1134</v>
      </c>
      <c r="J145" s="665">
        <v>4</v>
      </c>
      <c r="K145" s="665">
        <v>4560</v>
      </c>
      <c r="L145" s="665">
        <v>4.0211640211640214</v>
      </c>
      <c r="M145" s="665">
        <v>1140</v>
      </c>
      <c r="N145" s="665">
        <v>5</v>
      </c>
      <c r="O145" s="665">
        <v>5790</v>
      </c>
      <c r="P145" s="678">
        <v>5.105820105820106</v>
      </c>
      <c r="Q145" s="666">
        <v>1158</v>
      </c>
    </row>
    <row r="146" spans="1:17" ht="14.4" customHeight="1" x14ac:dyDescent="0.3">
      <c r="A146" s="661" t="s">
        <v>4866</v>
      </c>
      <c r="B146" s="662" t="s">
        <v>4683</v>
      </c>
      <c r="C146" s="662" t="s">
        <v>4725</v>
      </c>
      <c r="D146" s="662" t="s">
        <v>4730</v>
      </c>
      <c r="E146" s="662" t="s">
        <v>4731</v>
      </c>
      <c r="F146" s="665">
        <v>1</v>
      </c>
      <c r="G146" s="665">
        <v>35</v>
      </c>
      <c r="H146" s="665">
        <v>1</v>
      </c>
      <c r="I146" s="665">
        <v>35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4866</v>
      </c>
      <c r="B147" s="662" t="s">
        <v>4683</v>
      </c>
      <c r="C147" s="662" t="s">
        <v>4725</v>
      </c>
      <c r="D147" s="662" t="s">
        <v>4736</v>
      </c>
      <c r="E147" s="662" t="s">
        <v>4737</v>
      </c>
      <c r="F147" s="665">
        <v>631</v>
      </c>
      <c r="G147" s="665">
        <v>146886</v>
      </c>
      <c r="H147" s="665">
        <v>1</v>
      </c>
      <c r="I147" s="665">
        <v>232.78288431061807</v>
      </c>
      <c r="J147" s="665">
        <v>658</v>
      </c>
      <c r="K147" s="665">
        <v>154630</v>
      </c>
      <c r="L147" s="665">
        <v>1.0527211579047697</v>
      </c>
      <c r="M147" s="665">
        <v>235</v>
      </c>
      <c r="N147" s="665">
        <v>741</v>
      </c>
      <c r="O147" s="665">
        <v>185991</v>
      </c>
      <c r="P147" s="678">
        <v>1.2662268698174095</v>
      </c>
      <c r="Q147" s="666">
        <v>251</v>
      </c>
    </row>
    <row r="148" spans="1:17" ht="14.4" customHeight="1" x14ac:dyDescent="0.3">
      <c r="A148" s="661" t="s">
        <v>4866</v>
      </c>
      <c r="B148" s="662" t="s">
        <v>4683</v>
      </c>
      <c r="C148" s="662" t="s">
        <v>4725</v>
      </c>
      <c r="D148" s="662" t="s">
        <v>4768</v>
      </c>
      <c r="E148" s="662" t="s">
        <v>4769</v>
      </c>
      <c r="F148" s="665">
        <v>880</v>
      </c>
      <c r="G148" s="665">
        <v>102698</v>
      </c>
      <c r="H148" s="665">
        <v>1</v>
      </c>
      <c r="I148" s="665">
        <v>116.70227272727273</v>
      </c>
      <c r="J148" s="665">
        <v>861</v>
      </c>
      <c r="K148" s="665">
        <v>101598</v>
      </c>
      <c r="L148" s="665">
        <v>0.98928898323239012</v>
      </c>
      <c r="M148" s="665">
        <v>118</v>
      </c>
      <c r="N148" s="665">
        <v>967</v>
      </c>
      <c r="O148" s="665">
        <v>121842</v>
      </c>
      <c r="P148" s="678">
        <v>1.1864106409082942</v>
      </c>
      <c r="Q148" s="666">
        <v>126</v>
      </c>
    </row>
    <row r="149" spans="1:17" ht="14.4" customHeight="1" x14ac:dyDescent="0.3">
      <c r="A149" s="661" t="s">
        <v>4866</v>
      </c>
      <c r="B149" s="662" t="s">
        <v>4683</v>
      </c>
      <c r="C149" s="662" t="s">
        <v>4725</v>
      </c>
      <c r="D149" s="662" t="s">
        <v>4772</v>
      </c>
      <c r="E149" s="662" t="s">
        <v>4773</v>
      </c>
      <c r="F149" s="665"/>
      <c r="G149" s="665"/>
      <c r="H149" s="665"/>
      <c r="I149" s="665"/>
      <c r="J149" s="665">
        <v>35</v>
      </c>
      <c r="K149" s="665">
        <v>17045</v>
      </c>
      <c r="L149" s="665"/>
      <c r="M149" s="665">
        <v>487</v>
      </c>
      <c r="N149" s="665"/>
      <c r="O149" s="665"/>
      <c r="P149" s="678"/>
      <c r="Q149" s="666"/>
    </row>
    <row r="150" spans="1:17" ht="14.4" customHeight="1" x14ac:dyDescent="0.3">
      <c r="A150" s="661" t="s">
        <v>4866</v>
      </c>
      <c r="B150" s="662" t="s">
        <v>4683</v>
      </c>
      <c r="C150" s="662" t="s">
        <v>4725</v>
      </c>
      <c r="D150" s="662" t="s">
        <v>4774</v>
      </c>
      <c r="E150" s="662" t="s">
        <v>4775</v>
      </c>
      <c r="F150" s="665">
        <v>18</v>
      </c>
      <c r="G150" s="665">
        <v>12212</v>
      </c>
      <c r="H150" s="665">
        <v>1</v>
      </c>
      <c r="I150" s="665">
        <v>678.44444444444446</v>
      </c>
      <c r="J150" s="665">
        <v>77</v>
      </c>
      <c r="K150" s="665">
        <v>52360</v>
      </c>
      <c r="L150" s="665">
        <v>4.2875859810022927</v>
      </c>
      <c r="M150" s="665">
        <v>680</v>
      </c>
      <c r="N150" s="665">
        <v>25</v>
      </c>
      <c r="O150" s="665">
        <v>17200</v>
      </c>
      <c r="P150" s="678">
        <v>1.408450704225352</v>
      </c>
      <c r="Q150" s="666">
        <v>688</v>
      </c>
    </row>
    <row r="151" spans="1:17" ht="14.4" customHeight="1" x14ac:dyDescent="0.3">
      <c r="A151" s="661" t="s">
        <v>4866</v>
      </c>
      <c r="B151" s="662" t="s">
        <v>4683</v>
      </c>
      <c r="C151" s="662" t="s">
        <v>4725</v>
      </c>
      <c r="D151" s="662" t="s">
        <v>4776</v>
      </c>
      <c r="E151" s="662" t="s">
        <v>4773</v>
      </c>
      <c r="F151" s="665">
        <v>4</v>
      </c>
      <c r="G151" s="665">
        <v>2228</v>
      </c>
      <c r="H151" s="665">
        <v>1</v>
      </c>
      <c r="I151" s="665">
        <v>557</v>
      </c>
      <c r="J151" s="665">
        <v>7</v>
      </c>
      <c r="K151" s="665">
        <v>3913</v>
      </c>
      <c r="L151" s="665">
        <v>1.7562836624775584</v>
      </c>
      <c r="M151" s="665">
        <v>559</v>
      </c>
      <c r="N151" s="665">
        <v>21</v>
      </c>
      <c r="O151" s="665">
        <v>11928</v>
      </c>
      <c r="P151" s="678">
        <v>5.353680430879713</v>
      </c>
      <c r="Q151" s="666">
        <v>568</v>
      </c>
    </row>
    <row r="152" spans="1:17" ht="14.4" customHeight="1" x14ac:dyDescent="0.3">
      <c r="A152" s="661" t="s">
        <v>4866</v>
      </c>
      <c r="B152" s="662" t="s">
        <v>4683</v>
      </c>
      <c r="C152" s="662" t="s">
        <v>4725</v>
      </c>
      <c r="D152" s="662" t="s">
        <v>4777</v>
      </c>
      <c r="E152" s="662" t="s">
        <v>4775</v>
      </c>
      <c r="F152" s="665">
        <v>144</v>
      </c>
      <c r="G152" s="665">
        <v>107532</v>
      </c>
      <c r="H152" s="665">
        <v>1</v>
      </c>
      <c r="I152" s="665">
        <v>746.75</v>
      </c>
      <c r="J152" s="665">
        <v>110</v>
      </c>
      <c r="K152" s="665">
        <v>82720</v>
      </c>
      <c r="L152" s="665">
        <v>0.76925938325335719</v>
      </c>
      <c r="M152" s="665">
        <v>752</v>
      </c>
      <c r="N152" s="665">
        <v>128</v>
      </c>
      <c r="O152" s="665">
        <v>97408</v>
      </c>
      <c r="P152" s="678">
        <v>0.90585128147900162</v>
      </c>
      <c r="Q152" s="666">
        <v>761</v>
      </c>
    </row>
    <row r="153" spans="1:17" ht="14.4" customHeight="1" x14ac:dyDescent="0.3">
      <c r="A153" s="661" t="s">
        <v>4866</v>
      </c>
      <c r="B153" s="662" t="s">
        <v>4683</v>
      </c>
      <c r="C153" s="662" t="s">
        <v>4725</v>
      </c>
      <c r="D153" s="662" t="s">
        <v>4832</v>
      </c>
      <c r="E153" s="662" t="s">
        <v>4833</v>
      </c>
      <c r="F153" s="665">
        <v>871</v>
      </c>
      <c r="G153" s="665">
        <v>700825</v>
      </c>
      <c r="H153" s="665">
        <v>1</v>
      </c>
      <c r="I153" s="665">
        <v>804.62112514351315</v>
      </c>
      <c r="J153" s="665">
        <v>655</v>
      </c>
      <c r="K153" s="665">
        <v>529895</v>
      </c>
      <c r="L153" s="665">
        <v>0.75610173723825491</v>
      </c>
      <c r="M153" s="665">
        <v>809</v>
      </c>
      <c r="N153" s="665">
        <v>921</v>
      </c>
      <c r="O153" s="665">
        <v>753378</v>
      </c>
      <c r="P153" s="678">
        <v>1.0749873363535833</v>
      </c>
      <c r="Q153" s="666">
        <v>818</v>
      </c>
    </row>
    <row r="154" spans="1:17" ht="14.4" customHeight="1" x14ac:dyDescent="0.3">
      <c r="A154" s="661" t="s">
        <v>4866</v>
      </c>
      <c r="B154" s="662" t="s">
        <v>4683</v>
      </c>
      <c r="C154" s="662" t="s">
        <v>4725</v>
      </c>
      <c r="D154" s="662" t="s">
        <v>4778</v>
      </c>
      <c r="E154" s="662" t="s">
        <v>4761</v>
      </c>
      <c r="F154" s="665">
        <v>14</v>
      </c>
      <c r="G154" s="665">
        <v>6181</v>
      </c>
      <c r="H154" s="665">
        <v>1</v>
      </c>
      <c r="I154" s="665">
        <v>441.5</v>
      </c>
      <c r="J154" s="665">
        <v>11</v>
      </c>
      <c r="K154" s="665">
        <v>4939</v>
      </c>
      <c r="L154" s="665">
        <v>0.79906164051124418</v>
      </c>
      <c r="M154" s="665">
        <v>449</v>
      </c>
      <c r="N154" s="665">
        <v>14</v>
      </c>
      <c r="O154" s="665">
        <v>6468</v>
      </c>
      <c r="P154" s="678">
        <v>1.0464326160815403</v>
      </c>
      <c r="Q154" s="666">
        <v>462</v>
      </c>
    </row>
    <row r="155" spans="1:17" ht="14.4" customHeight="1" x14ac:dyDescent="0.3">
      <c r="A155" s="661" t="s">
        <v>4866</v>
      </c>
      <c r="B155" s="662" t="s">
        <v>4683</v>
      </c>
      <c r="C155" s="662" t="s">
        <v>4725</v>
      </c>
      <c r="D155" s="662" t="s">
        <v>4779</v>
      </c>
      <c r="E155" s="662" t="s">
        <v>4763</v>
      </c>
      <c r="F155" s="665">
        <v>28</v>
      </c>
      <c r="G155" s="665">
        <v>12128</v>
      </c>
      <c r="H155" s="665">
        <v>1</v>
      </c>
      <c r="I155" s="665">
        <v>433.14285714285717</v>
      </c>
      <c r="J155" s="665">
        <v>23</v>
      </c>
      <c r="K155" s="665">
        <v>10051</v>
      </c>
      <c r="L155" s="665">
        <v>0.8287434036939314</v>
      </c>
      <c r="M155" s="665">
        <v>437</v>
      </c>
      <c r="N155" s="665">
        <v>37</v>
      </c>
      <c r="O155" s="665">
        <v>16502</v>
      </c>
      <c r="P155" s="678">
        <v>1.3606530343007917</v>
      </c>
      <c r="Q155" s="666">
        <v>446</v>
      </c>
    </row>
    <row r="156" spans="1:17" ht="14.4" customHeight="1" x14ac:dyDescent="0.3">
      <c r="A156" s="661" t="s">
        <v>4866</v>
      </c>
      <c r="B156" s="662" t="s">
        <v>4683</v>
      </c>
      <c r="C156" s="662" t="s">
        <v>4725</v>
      </c>
      <c r="D156" s="662" t="s">
        <v>4849</v>
      </c>
      <c r="E156" s="662" t="s">
        <v>4759</v>
      </c>
      <c r="F156" s="665">
        <v>37</v>
      </c>
      <c r="G156" s="665">
        <v>26190</v>
      </c>
      <c r="H156" s="665">
        <v>1</v>
      </c>
      <c r="I156" s="665">
        <v>707.83783783783781</v>
      </c>
      <c r="J156" s="665">
        <v>67</v>
      </c>
      <c r="K156" s="665">
        <v>47905</v>
      </c>
      <c r="L156" s="665">
        <v>1.8291332569683085</v>
      </c>
      <c r="M156" s="665">
        <v>715</v>
      </c>
      <c r="N156" s="665">
        <v>61</v>
      </c>
      <c r="O156" s="665">
        <v>44408</v>
      </c>
      <c r="P156" s="678">
        <v>1.6956090110729285</v>
      </c>
      <c r="Q156" s="666">
        <v>728</v>
      </c>
    </row>
    <row r="157" spans="1:17" ht="14.4" customHeight="1" x14ac:dyDescent="0.3">
      <c r="A157" s="661" t="s">
        <v>4866</v>
      </c>
      <c r="B157" s="662" t="s">
        <v>4683</v>
      </c>
      <c r="C157" s="662" t="s">
        <v>4725</v>
      </c>
      <c r="D157" s="662" t="s">
        <v>4780</v>
      </c>
      <c r="E157" s="662" t="s">
        <v>4781</v>
      </c>
      <c r="F157" s="665">
        <v>290</v>
      </c>
      <c r="G157" s="665">
        <v>60268</v>
      </c>
      <c r="H157" s="665">
        <v>1</v>
      </c>
      <c r="I157" s="665">
        <v>207.8206896551724</v>
      </c>
      <c r="J157" s="665">
        <v>254</v>
      </c>
      <c r="K157" s="665">
        <v>53340</v>
      </c>
      <c r="L157" s="665">
        <v>0.88504679100019912</v>
      </c>
      <c r="M157" s="665">
        <v>210</v>
      </c>
      <c r="N157" s="665">
        <v>320</v>
      </c>
      <c r="O157" s="665">
        <v>68800</v>
      </c>
      <c r="P157" s="678">
        <v>1.1415676644322028</v>
      </c>
      <c r="Q157" s="666">
        <v>215</v>
      </c>
    </row>
    <row r="158" spans="1:17" ht="14.4" customHeight="1" x14ac:dyDescent="0.3">
      <c r="A158" s="661" t="s">
        <v>4866</v>
      </c>
      <c r="B158" s="662" t="s">
        <v>4683</v>
      </c>
      <c r="C158" s="662" t="s">
        <v>4725</v>
      </c>
      <c r="D158" s="662" t="s">
        <v>4740</v>
      </c>
      <c r="E158" s="662" t="s">
        <v>4741</v>
      </c>
      <c r="F158" s="665">
        <v>3</v>
      </c>
      <c r="G158" s="665">
        <v>984</v>
      </c>
      <c r="H158" s="665">
        <v>1</v>
      </c>
      <c r="I158" s="665">
        <v>328</v>
      </c>
      <c r="J158" s="665"/>
      <c r="K158" s="665"/>
      <c r="L158" s="665"/>
      <c r="M158" s="665"/>
      <c r="N158" s="665">
        <v>2</v>
      </c>
      <c r="O158" s="665">
        <v>708</v>
      </c>
      <c r="P158" s="678">
        <v>0.71951219512195119</v>
      </c>
      <c r="Q158" s="666">
        <v>354</v>
      </c>
    </row>
    <row r="159" spans="1:17" ht="14.4" customHeight="1" x14ac:dyDescent="0.3">
      <c r="A159" s="661" t="s">
        <v>4866</v>
      </c>
      <c r="B159" s="662" t="s">
        <v>4683</v>
      </c>
      <c r="C159" s="662" t="s">
        <v>4725</v>
      </c>
      <c r="D159" s="662" t="s">
        <v>4782</v>
      </c>
      <c r="E159" s="662" t="s">
        <v>4783</v>
      </c>
      <c r="F159" s="665">
        <v>1621</v>
      </c>
      <c r="G159" s="665">
        <v>134258</v>
      </c>
      <c r="H159" s="665">
        <v>1</v>
      </c>
      <c r="I159" s="665">
        <v>82.82418260333128</v>
      </c>
      <c r="J159" s="665">
        <v>1526</v>
      </c>
      <c r="K159" s="665">
        <v>129710</v>
      </c>
      <c r="L159" s="665">
        <v>0.96612492365445635</v>
      </c>
      <c r="M159" s="665">
        <v>85</v>
      </c>
      <c r="N159" s="665">
        <v>1615</v>
      </c>
      <c r="O159" s="665">
        <v>137275</v>
      </c>
      <c r="P159" s="678">
        <v>1.0224716590445262</v>
      </c>
      <c r="Q159" s="666">
        <v>85</v>
      </c>
    </row>
    <row r="160" spans="1:17" ht="14.4" customHeight="1" x14ac:dyDescent="0.3">
      <c r="A160" s="661" t="s">
        <v>4866</v>
      </c>
      <c r="B160" s="662" t="s">
        <v>4683</v>
      </c>
      <c r="C160" s="662" t="s">
        <v>4725</v>
      </c>
      <c r="D160" s="662" t="s">
        <v>4792</v>
      </c>
      <c r="E160" s="662" t="s">
        <v>4793</v>
      </c>
      <c r="F160" s="665">
        <v>3</v>
      </c>
      <c r="G160" s="665">
        <v>2112</v>
      </c>
      <c r="H160" s="665">
        <v>1</v>
      </c>
      <c r="I160" s="665">
        <v>704</v>
      </c>
      <c r="J160" s="665">
        <v>8</v>
      </c>
      <c r="K160" s="665">
        <v>5656</v>
      </c>
      <c r="L160" s="665">
        <v>2.6780303030303032</v>
      </c>
      <c r="M160" s="665">
        <v>707</v>
      </c>
      <c r="N160" s="665">
        <v>7</v>
      </c>
      <c r="O160" s="665">
        <v>5033</v>
      </c>
      <c r="P160" s="678">
        <v>2.3830492424242422</v>
      </c>
      <c r="Q160" s="666">
        <v>719</v>
      </c>
    </row>
    <row r="161" spans="1:17" ht="14.4" customHeight="1" x14ac:dyDescent="0.3">
      <c r="A161" s="661" t="s">
        <v>4866</v>
      </c>
      <c r="B161" s="662" t="s">
        <v>4683</v>
      </c>
      <c r="C161" s="662" t="s">
        <v>4725</v>
      </c>
      <c r="D161" s="662" t="s">
        <v>4834</v>
      </c>
      <c r="E161" s="662" t="s">
        <v>4833</v>
      </c>
      <c r="F161" s="665">
        <v>332</v>
      </c>
      <c r="G161" s="665">
        <v>309068</v>
      </c>
      <c r="H161" s="665">
        <v>1</v>
      </c>
      <c r="I161" s="665">
        <v>930.92771084337346</v>
      </c>
      <c r="J161" s="665">
        <v>520</v>
      </c>
      <c r="K161" s="665">
        <v>486200</v>
      </c>
      <c r="L161" s="665">
        <v>1.5731165957006226</v>
      </c>
      <c r="M161" s="665">
        <v>935</v>
      </c>
      <c r="N161" s="665">
        <v>381</v>
      </c>
      <c r="O161" s="665">
        <v>362712</v>
      </c>
      <c r="P161" s="678">
        <v>1.1735669820233734</v>
      </c>
      <c r="Q161" s="666">
        <v>952</v>
      </c>
    </row>
    <row r="162" spans="1:17" ht="14.4" customHeight="1" x14ac:dyDescent="0.3">
      <c r="A162" s="661" t="s">
        <v>4866</v>
      </c>
      <c r="B162" s="662" t="s">
        <v>4683</v>
      </c>
      <c r="C162" s="662" t="s">
        <v>4725</v>
      </c>
      <c r="D162" s="662" t="s">
        <v>4748</v>
      </c>
      <c r="E162" s="662" t="s">
        <v>4749</v>
      </c>
      <c r="F162" s="665">
        <v>8</v>
      </c>
      <c r="G162" s="665">
        <v>896</v>
      </c>
      <c r="H162" s="665">
        <v>1</v>
      </c>
      <c r="I162" s="665">
        <v>112</v>
      </c>
      <c r="J162" s="665">
        <v>0</v>
      </c>
      <c r="K162" s="665">
        <v>0</v>
      </c>
      <c r="L162" s="665">
        <v>0</v>
      </c>
      <c r="M162" s="665"/>
      <c r="N162" s="665">
        <v>60</v>
      </c>
      <c r="O162" s="665">
        <v>7200</v>
      </c>
      <c r="P162" s="678">
        <v>8.0357142857142865</v>
      </c>
      <c r="Q162" s="666">
        <v>120</v>
      </c>
    </row>
    <row r="163" spans="1:17" ht="14.4" customHeight="1" x14ac:dyDescent="0.3">
      <c r="A163" s="661" t="s">
        <v>4866</v>
      </c>
      <c r="B163" s="662" t="s">
        <v>4683</v>
      </c>
      <c r="C163" s="662" t="s">
        <v>4725</v>
      </c>
      <c r="D163" s="662" t="s">
        <v>4835</v>
      </c>
      <c r="E163" s="662" t="s">
        <v>4833</v>
      </c>
      <c r="F163" s="665">
        <v>99</v>
      </c>
      <c r="G163" s="665">
        <v>72724</v>
      </c>
      <c r="H163" s="665">
        <v>1</v>
      </c>
      <c r="I163" s="665">
        <v>734.58585858585855</v>
      </c>
      <c r="J163" s="665">
        <v>75</v>
      </c>
      <c r="K163" s="665">
        <v>55275</v>
      </c>
      <c r="L163" s="665">
        <v>0.76006545294538252</v>
      </c>
      <c r="M163" s="665">
        <v>737</v>
      </c>
      <c r="N163" s="665">
        <v>8</v>
      </c>
      <c r="O163" s="665">
        <v>5960</v>
      </c>
      <c r="P163" s="678">
        <v>8.1953687915956225E-2</v>
      </c>
      <c r="Q163" s="666">
        <v>745</v>
      </c>
    </row>
    <row r="164" spans="1:17" ht="14.4" customHeight="1" x14ac:dyDescent="0.3">
      <c r="A164" s="661" t="s">
        <v>4866</v>
      </c>
      <c r="B164" s="662" t="s">
        <v>4683</v>
      </c>
      <c r="C164" s="662" t="s">
        <v>4725</v>
      </c>
      <c r="D164" s="662" t="s">
        <v>4836</v>
      </c>
      <c r="E164" s="662" t="s">
        <v>4837</v>
      </c>
      <c r="F164" s="665">
        <v>1</v>
      </c>
      <c r="G164" s="665">
        <v>56</v>
      </c>
      <c r="H164" s="665">
        <v>1</v>
      </c>
      <c r="I164" s="665">
        <v>56</v>
      </c>
      <c r="J164" s="665">
        <v>2</v>
      </c>
      <c r="K164" s="665">
        <v>114</v>
      </c>
      <c r="L164" s="665">
        <v>2.0357142857142856</v>
      </c>
      <c r="M164" s="665">
        <v>57</v>
      </c>
      <c r="N164" s="665">
        <v>1</v>
      </c>
      <c r="O164" s="665">
        <v>58</v>
      </c>
      <c r="P164" s="678">
        <v>1.0357142857142858</v>
      </c>
      <c r="Q164" s="666">
        <v>58</v>
      </c>
    </row>
    <row r="165" spans="1:17" ht="14.4" customHeight="1" x14ac:dyDescent="0.3">
      <c r="A165" s="661" t="s">
        <v>4866</v>
      </c>
      <c r="B165" s="662" t="s">
        <v>4683</v>
      </c>
      <c r="C165" s="662" t="s">
        <v>4725</v>
      </c>
      <c r="D165" s="662" t="s">
        <v>4838</v>
      </c>
      <c r="E165" s="662" t="s">
        <v>4839</v>
      </c>
      <c r="F165" s="665">
        <v>91</v>
      </c>
      <c r="G165" s="665">
        <v>47752</v>
      </c>
      <c r="H165" s="665">
        <v>1</v>
      </c>
      <c r="I165" s="665">
        <v>524.74725274725279</v>
      </c>
      <c r="J165" s="665">
        <v>85</v>
      </c>
      <c r="K165" s="665">
        <v>44795</v>
      </c>
      <c r="L165" s="665">
        <v>0.93807589210923104</v>
      </c>
      <c r="M165" s="665">
        <v>527</v>
      </c>
      <c r="N165" s="665">
        <v>137</v>
      </c>
      <c r="O165" s="665">
        <v>74391</v>
      </c>
      <c r="P165" s="678">
        <v>1.5578614508292847</v>
      </c>
      <c r="Q165" s="666">
        <v>543</v>
      </c>
    </row>
    <row r="166" spans="1:17" ht="14.4" customHeight="1" x14ac:dyDescent="0.3">
      <c r="A166" s="661" t="s">
        <v>4866</v>
      </c>
      <c r="B166" s="662" t="s">
        <v>4683</v>
      </c>
      <c r="C166" s="662" t="s">
        <v>4725</v>
      </c>
      <c r="D166" s="662" t="s">
        <v>4784</v>
      </c>
      <c r="E166" s="662" t="s">
        <v>4785</v>
      </c>
      <c r="F166" s="665">
        <v>1</v>
      </c>
      <c r="G166" s="665">
        <v>296</v>
      </c>
      <c r="H166" s="665">
        <v>1</v>
      </c>
      <c r="I166" s="665">
        <v>296</v>
      </c>
      <c r="J166" s="665">
        <v>3</v>
      </c>
      <c r="K166" s="665">
        <v>897</v>
      </c>
      <c r="L166" s="665">
        <v>3.0304054054054053</v>
      </c>
      <c r="M166" s="665">
        <v>299</v>
      </c>
      <c r="N166" s="665">
        <v>1</v>
      </c>
      <c r="O166" s="665">
        <v>307</v>
      </c>
      <c r="P166" s="678">
        <v>1.0371621621621621</v>
      </c>
      <c r="Q166" s="666">
        <v>307</v>
      </c>
    </row>
    <row r="167" spans="1:17" ht="14.4" customHeight="1" x14ac:dyDescent="0.3">
      <c r="A167" s="661" t="s">
        <v>4866</v>
      </c>
      <c r="B167" s="662" t="s">
        <v>4683</v>
      </c>
      <c r="C167" s="662" t="s">
        <v>4725</v>
      </c>
      <c r="D167" s="662" t="s">
        <v>4840</v>
      </c>
      <c r="E167" s="662" t="s">
        <v>4781</v>
      </c>
      <c r="F167" s="665">
        <v>27</v>
      </c>
      <c r="G167" s="665">
        <v>4658</v>
      </c>
      <c r="H167" s="665">
        <v>1</v>
      </c>
      <c r="I167" s="665">
        <v>172.5185185185185</v>
      </c>
      <c r="J167" s="665">
        <v>30</v>
      </c>
      <c r="K167" s="665">
        <v>5220</v>
      </c>
      <c r="L167" s="665">
        <v>1.1206526406182911</v>
      </c>
      <c r="M167" s="665">
        <v>174</v>
      </c>
      <c r="N167" s="665">
        <v>11</v>
      </c>
      <c r="O167" s="665">
        <v>1958</v>
      </c>
      <c r="P167" s="678">
        <v>0.42035208243881494</v>
      </c>
      <c r="Q167" s="666">
        <v>178</v>
      </c>
    </row>
    <row r="168" spans="1:17" ht="14.4" customHeight="1" x14ac:dyDescent="0.3">
      <c r="A168" s="661" t="s">
        <v>4866</v>
      </c>
      <c r="B168" s="662" t="s">
        <v>4683</v>
      </c>
      <c r="C168" s="662" t="s">
        <v>4725</v>
      </c>
      <c r="D168" s="662" t="s">
        <v>4786</v>
      </c>
      <c r="E168" s="662" t="s">
        <v>4785</v>
      </c>
      <c r="F168" s="665">
        <v>17</v>
      </c>
      <c r="G168" s="665">
        <v>6273</v>
      </c>
      <c r="H168" s="665">
        <v>1</v>
      </c>
      <c r="I168" s="665">
        <v>369</v>
      </c>
      <c r="J168" s="665">
        <v>1</v>
      </c>
      <c r="K168" s="665">
        <v>371</v>
      </c>
      <c r="L168" s="665">
        <v>5.914235612944365E-2</v>
      </c>
      <c r="M168" s="665">
        <v>371</v>
      </c>
      <c r="N168" s="665">
        <v>35</v>
      </c>
      <c r="O168" s="665">
        <v>13300</v>
      </c>
      <c r="P168" s="678">
        <v>2.1201976725649607</v>
      </c>
      <c r="Q168" s="666">
        <v>380</v>
      </c>
    </row>
    <row r="169" spans="1:17" ht="14.4" customHeight="1" x14ac:dyDescent="0.3">
      <c r="A169" s="661" t="s">
        <v>4866</v>
      </c>
      <c r="B169" s="662" t="s">
        <v>4683</v>
      </c>
      <c r="C169" s="662" t="s">
        <v>4725</v>
      </c>
      <c r="D169" s="662" t="s">
        <v>4758</v>
      </c>
      <c r="E169" s="662" t="s">
        <v>4759</v>
      </c>
      <c r="F169" s="665"/>
      <c r="G169" s="665"/>
      <c r="H169" s="665"/>
      <c r="I169" s="665"/>
      <c r="J169" s="665">
        <v>6</v>
      </c>
      <c r="K169" s="665">
        <v>3636</v>
      </c>
      <c r="L169" s="665"/>
      <c r="M169" s="665">
        <v>606</v>
      </c>
      <c r="N169" s="665">
        <v>1</v>
      </c>
      <c r="O169" s="665">
        <v>618</v>
      </c>
      <c r="P169" s="678"/>
      <c r="Q169" s="666">
        <v>618</v>
      </c>
    </row>
    <row r="170" spans="1:17" ht="14.4" customHeight="1" x14ac:dyDescent="0.3">
      <c r="A170" s="661" t="s">
        <v>4866</v>
      </c>
      <c r="B170" s="662" t="s">
        <v>4683</v>
      </c>
      <c r="C170" s="662" t="s">
        <v>4725</v>
      </c>
      <c r="D170" s="662" t="s">
        <v>4841</v>
      </c>
      <c r="E170" s="662" t="s">
        <v>4842</v>
      </c>
      <c r="F170" s="665">
        <v>6</v>
      </c>
      <c r="G170" s="665">
        <v>600</v>
      </c>
      <c r="H170" s="665">
        <v>1</v>
      </c>
      <c r="I170" s="665">
        <v>100</v>
      </c>
      <c r="J170" s="665">
        <v>1</v>
      </c>
      <c r="K170" s="665">
        <v>100</v>
      </c>
      <c r="L170" s="665">
        <v>0.16666666666666666</v>
      </c>
      <c r="M170" s="665">
        <v>100</v>
      </c>
      <c r="N170" s="665"/>
      <c r="O170" s="665"/>
      <c r="P170" s="678"/>
      <c r="Q170" s="666"/>
    </row>
    <row r="171" spans="1:17" ht="14.4" customHeight="1" x14ac:dyDescent="0.3">
      <c r="A171" s="661" t="s">
        <v>4866</v>
      </c>
      <c r="B171" s="662" t="s">
        <v>4683</v>
      </c>
      <c r="C171" s="662" t="s">
        <v>4725</v>
      </c>
      <c r="D171" s="662" t="s">
        <v>4860</v>
      </c>
      <c r="E171" s="662" t="s">
        <v>4833</v>
      </c>
      <c r="F171" s="665">
        <v>169</v>
      </c>
      <c r="G171" s="665">
        <v>171372</v>
      </c>
      <c r="H171" s="665">
        <v>1</v>
      </c>
      <c r="I171" s="665">
        <v>1014.0355029585799</v>
      </c>
      <c r="J171" s="665">
        <v>56</v>
      </c>
      <c r="K171" s="665">
        <v>57008</v>
      </c>
      <c r="L171" s="665">
        <v>0.33265644329295335</v>
      </c>
      <c r="M171" s="665">
        <v>1018</v>
      </c>
      <c r="N171" s="665">
        <v>147</v>
      </c>
      <c r="O171" s="665">
        <v>152145</v>
      </c>
      <c r="P171" s="678">
        <v>0.8878054758070163</v>
      </c>
      <c r="Q171" s="666">
        <v>1035</v>
      </c>
    </row>
    <row r="172" spans="1:17" ht="14.4" customHeight="1" x14ac:dyDescent="0.3">
      <c r="A172" s="661" t="s">
        <v>4866</v>
      </c>
      <c r="B172" s="662" t="s">
        <v>4683</v>
      </c>
      <c r="C172" s="662" t="s">
        <v>4725</v>
      </c>
      <c r="D172" s="662" t="s">
        <v>4760</v>
      </c>
      <c r="E172" s="662" t="s">
        <v>4761</v>
      </c>
      <c r="F172" s="665"/>
      <c r="G172" s="665"/>
      <c r="H172" s="665"/>
      <c r="I172" s="665"/>
      <c r="J172" s="665">
        <v>2</v>
      </c>
      <c r="K172" s="665">
        <v>680</v>
      </c>
      <c r="L172" s="665"/>
      <c r="M172" s="665">
        <v>340</v>
      </c>
      <c r="N172" s="665"/>
      <c r="O172" s="665"/>
      <c r="P172" s="678"/>
      <c r="Q172" s="666"/>
    </row>
    <row r="173" spans="1:17" ht="14.4" customHeight="1" x14ac:dyDescent="0.3">
      <c r="A173" s="661" t="s">
        <v>4866</v>
      </c>
      <c r="B173" s="662" t="s">
        <v>4683</v>
      </c>
      <c r="C173" s="662" t="s">
        <v>4725</v>
      </c>
      <c r="D173" s="662" t="s">
        <v>4762</v>
      </c>
      <c r="E173" s="662" t="s">
        <v>4763</v>
      </c>
      <c r="F173" s="665"/>
      <c r="G173" s="665"/>
      <c r="H173" s="665"/>
      <c r="I173" s="665"/>
      <c r="J173" s="665">
        <v>5</v>
      </c>
      <c r="K173" s="665">
        <v>1825</v>
      </c>
      <c r="L173" s="665"/>
      <c r="M173" s="665">
        <v>365</v>
      </c>
      <c r="N173" s="665">
        <v>3</v>
      </c>
      <c r="O173" s="665">
        <v>1119</v>
      </c>
      <c r="P173" s="678"/>
      <c r="Q173" s="666">
        <v>373</v>
      </c>
    </row>
    <row r="174" spans="1:17" ht="14.4" customHeight="1" x14ac:dyDescent="0.3">
      <c r="A174" s="661" t="s">
        <v>4866</v>
      </c>
      <c r="B174" s="662" t="s">
        <v>4683</v>
      </c>
      <c r="C174" s="662" t="s">
        <v>4725</v>
      </c>
      <c r="D174" s="662" t="s">
        <v>4861</v>
      </c>
      <c r="E174" s="662" t="s">
        <v>4851</v>
      </c>
      <c r="F174" s="665"/>
      <c r="G174" s="665"/>
      <c r="H174" s="665"/>
      <c r="I174" s="665"/>
      <c r="J174" s="665">
        <v>29</v>
      </c>
      <c r="K174" s="665">
        <v>15167</v>
      </c>
      <c r="L174" s="665"/>
      <c r="M174" s="665">
        <v>523</v>
      </c>
      <c r="N174" s="665">
        <v>6</v>
      </c>
      <c r="O174" s="665">
        <v>3186</v>
      </c>
      <c r="P174" s="678"/>
      <c r="Q174" s="666">
        <v>531</v>
      </c>
    </row>
    <row r="175" spans="1:17" ht="14.4" customHeight="1" x14ac:dyDescent="0.3">
      <c r="A175" s="661" t="s">
        <v>4866</v>
      </c>
      <c r="B175" s="662" t="s">
        <v>4683</v>
      </c>
      <c r="C175" s="662" t="s">
        <v>4725</v>
      </c>
      <c r="D175" s="662" t="s">
        <v>4862</v>
      </c>
      <c r="E175" s="662" t="s">
        <v>4851</v>
      </c>
      <c r="F175" s="665">
        <v>134</v>
      </c>
      <c r="G175" s="665">
        <v>107554</v>
      </c>
      <c r="H175" s="665">
        <v>1</v>
      </c>
      <c r="I175" s="665">
        <v>802.64179104477614</v>
      </c>
      <c r="J175" s="665">
        <v>258</v>
      </c>
      <c r="K175" s="665">
        <v>208206</v>
      </c>
      <c r="L175" s="665">
        <v>1.9358275842832438</v>
      </c>
      <c r="M175" s="665">
        <v>807</v>
      </c>
      <c r="N175" s="665">
        <v>258</v>
      </c>
      <c r="O175" s="665">
        <v>212592</v>
      </c>
      <c r="P175" s="678">
        <v>1.9766070996894582</v>
      </c>
      <c r="Q175" s="666">
        <v>824</v>
      </c>
    </row>
    <row r="176" spans="1:17" ht="14.4" customHeight="1" x14ac:dyDescent="0.3">
      <c r="A176" s="661" t="s">
        <v>4866</v>
      </c>
      <c r="B176" s="662" t="s">
        <v>4683</v>
      </c>
      <c r="C176" s="662" t="s">
        <v>4725</v>
      </c>
      <c r="D176" s="662" t="s">
        <v>4850</v>
      </c>
      <c r="E176" s="662" t="s">
        <v>4851</v>
      </c>
      <c r="F176" s="665">
        <v>135</v>
      </c>
      <c r="G176" s="665">
        <v>79667</v>
      </c>
      <c r="H176" s="665">
        <v>1</v>
      </c>
      <c r="I176" s="665">
        <v>590.12592592592591</v>
      </c>
      <c r="J176" s="665">
        <v>130</v>
      </c>
      <c r="K176" s="665">
        <v>77350</v>
      </c>
      <c r="L176" s="665">
        <v>0.97091643968016872</v>
      </c>
      <c r="M176" s="665">
        <v>595</v>
      </c>
      <c r="N176" s="665">
        <v>175</v>
      </c>
      <c r="O176" s="665">
        <v>105700</v>
      </c>
      <c r="P176" s="678">
        <v>1.3267726913276514</v>
      </c>
      <c r="Q176" s="666">
        <v>604</v>
      </c>
    </row>
    <row r="177" spans="1:17" ht="14.4" customHeight="1" x14ac:dyDescent="0.3">
      <c r="A177" s="661" t="s">
        <v>4866</v>
      </c>
      <c r="B177" s="662" t="s">
        <v>4683</v>
      </c>
      <c r="C177" s="662" t="s">
        <v>4725</v>
      </c>
      <c r="D177" s="662" t="s">
        <v>4846</v>
      </c>
      <c r="E177" s="662" t="s">
        <v>4845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537</v>
      </c>
      <c r="P177" s="678"/>
      <c r="Q177" s="666">
        <v>537</v>
      </c>
    </row>
    <row r="178" spans="1:17" ht="14.4" customHeight="1" x14ac:dyDescent="0.3">
      <c r="A178" s="661" t="s">
        <v>4866</v>
      </c>
      <c r="B178" s="662" t="s">
        <v>4683</v>
      </c>
      <c r="C178" s="662" t="s">
        <v>4725</v>
      </c>
      <c r="D178" s="662" t="s">
        <v>4766</v>
      </c>
      <c r="E178" s="662" t="s">
        <v>4767</v>
      </c>
      <c r="F178" s="665">
        <v>2</v>
      </c>
      <c r="G178" s="665">
        <v>2086</v>
      </c>
      <c r="H178" s="665">
        <v>1</v>
      </c>
      <c r="I178" s="665">
        <v>1043</v>
      </c>
      <c r="J178" s="665"/>
      <c r="K178" s="665"/>
      <c r="L178" s="665"/>
      <c r="M178" s="665"/>
      <c r="N178" s="665">
        <v>2</v>
      </c>
      <c r="O178" s="665">
        <v>2592</v>
      </c>
      <c r="P178" s="678">
        <v>1.242569511025887</v>
      </c>
      <c r="Q178" s="666">
        <v>1296</v>
      </c>
    </row>
    <row r="179" spans="1:17" ht="14.4" customHeight="1" x14ac:dyDescent="0.3">
      <c r="A179" s="661" t="s">
        <v>4866</v>
      </c>
      <c r="B179" s="662" t="s">
        <v>4796</v>
      </c>
      <c r="C179" s="662" t="s">
        <v>4725</v>
      </c>
      <c r="D179" s="662" t="s">
        <v>4797</v>
      </c>
      <c r="E179" s="662" t="s">
        <v>4798</v>
      </c>
      <c r="F179" s="665"/>
      <c r="G179" s="665"/>
      <c r="H179" s="665"/>
      <c r="I179" s="665"/>
      <c r="J179" s="665"/>
      <c r="K179" s="665"/>
      <c r="L179" s="665"/>
      <c r="M179" s="665"/>
      <c r="N179" s="665">
        <v>6</v>
      </c>
      <c r="O179" s="665">
        <v>0</v>
      </c>
      <c r="P179" s="678"/>
      <c r="Q179" s="666">
        <v>0</v>
      </c>
    </row>
    <row r="180" spans="1:17" ht="14.4" customHeight="1" x14ac:dyDescent="0.3">
      <c r="A180" s="661" t="s">
        <v>4867</v>
      </c>
      <c r="B180" s="662" t="s">
        <v>4683</v>
      </c>
      <c r="C180" s="662" t="s">
        <v>4714</v>
      </c>
      <c r="D180" s="662" t="s">
        <v>4853</v>
      </c>
      <c r="E180" s="662" t="s">
        <v>4854</v>
      </c>
      <c r="F180" s="665">
        <v>1</v>
      </c>
      <c r="G180" s="665">
        <v>2310</v>
      </c>
      <c r="H180" s="665">
        <v>1</v>
      </c>
      <c r="I180" s="665">
        <v>2310</v>
      </c>
      <c r="J180" s="665">
        <v>5</v>
      </c>
      <c r="K180" s="665">
        <v>11550</v>
      </c>
      <c r="L180" s="665">
        <v>5</v>
      </c>
      <c r="M180" s="665">
        <v>2310</v>
      </c>
      <c r="N180" s="665">
        <v>1.01</v>
      </c>
      <c r="O180" s="665">
        <v>2333.1</v>
      </c>
      <c r="P180" s="678">
        <v>1.01</v>
      </c>
      <c r="Q180" s="666">
        <v>2310</v>
      </c>
    </row>
    <row r="181" spans="1:17" ht="14.4" customHeight="1" x14ac:dyDescent="0.3">
      <c r="A181" s="661" t="s">
        <v>4867</v>
      </c>
      <c r="B181" s="662" t="s">
        <v>4683</v>
      </c>
      <c r="C181" s="662" t="s">
        <v>4714</v>
      </c>
      <c r="D181" s="662" t="s">
        <v>4855</v>
      </c>
      <c r="E181" s="662" t="s">
        <v>4856</v>
      </c>
      <c r="F181" s="665"/>
      <c r="G181" s="665"/>
      <c r="H181" s="665"/>
      <c r="I181" s="665"/>
      <c r="J181" s="665">
        <v>1</v>
      </c>
      <c r="K181" s="665">
        <v>2310</v>
      </c>
      <c r="L181" s="665"/>
      <c r="M181" s="665">
        <v>2310</v>
      </c>
      <c r="N181" s="665"/>
      <c r="O181" s="665"/>
      <c r="P181" s="678"/>
      <c r="Q181" s="666"/>
    </row>
    <row r="182" spans="1:17" ht="14.4" customHeight="1" x14ac:dyDescent="0.3">
      <c r="A182" s="661" t="s">
        <v>4867</v>
      </c>
      <c r="B182" s="662" t="s">
        <v>4683</v>
      </c>
      <c r="C182" s="662" t="s">
        <v>4714</v>
      </c>
      <c r="D182" s="662" t="s">
        <v>4826</v>
      </c>
      <c r="E182" s="662" t="s">
        <v>4827</v>
      </c>
      <c r="F182" s="665">
        <v>385</v>
      </c>
      <c r="G182" s="665">
        <v>348328.75</v>
      </c>
      <c r="H182" s="665">
        <v>1</v>
      </c>
      <c r="I182" s="665">
        <v>904.75</v>
      </c>
      <c r="J182" s="665">
        <v>443</v>
      </c>
      <c r="K182" s="665">
        <v>400804.25</v>
      </c>
      <c r="L182" s="665">
        <v>1.1506493506493507</v>
      </c>
      <c r="M182" s="665">
        <v>904.75</v>
      </c>
      <c r="N182" s="665">
        <v>330</v>
      </c>
      <c r="O182" s="665">
        <v>298567.5</v>
      </c>
      <c r="P182" s="678">
        <v>0.8571428571428571</v>
      </c>
      <c r="Q182" s="666">
        <v>904.75</v>
      </c>
    </row>
    <row r="183" spans="1:17" ht="14.4" customHeight="1" x14ac:dyDescent="0.3">
      <c r="A183" s="661" t="s">
        <v>4867</v>
      </c>
      <c r="B183" s="662" t="s">
        <v>4683</v>
      </c>
      <c r="C183" s="662" t="s">
        <v>4714</v>
      </c>
      <c r="D183" s="662" t="s">
        <v>4717</v>
      </c>
      <c r="E183" s="662" t="s">
        <v>4718</v>
      </c>
      <c r="F183" s="665">
        <v>3</v>
      </c>
      <c r="G183" s="665">
        <v>727.92</v>
      </c>
      <c r="H183" s="665">
        <v>1</v>
      </c>
      <c r="I183" s="665">
        <v>242.64</v>
      </c>
      <c r="J183" s="665">
        <v>5</v>
      </c>
      <c r="K183" s="665">
        <v>1213.1999999999998</v>
      </c>
      <c r="L183" s="665">
        <v>1.6666666666666665</v>
      </c>
      <c r="M183" s="665">
        <v>242.63999999999996</v>
      </c>
      <c r="N183" s="665">
        <v>4.0599999999999987</v>
      </c>
      <c r="O183" s="665">
        <v>985.11</v>
      </c>
      <c r="P183" s="678">
        <v>1.3533217936036928</v>
      </c>
      <c r="Q183" s="666">
        <v>242.63793103448285</v>
      </c>
    </row>
    <row r="184" spans="1:17" ht="14.4" customHeight="1" x14ac:dyDescent="0.3">
      <c r="A184" s="661" t="s">
        <v>4867</v>
      </c>
      <c r="B184" s="662" t="s">
        <v>4683</v>
      </c>
      <c r="C184" s="662" t="s">
        <v>4714</v>
      </c>
      <c r="D184" s="662" t="s">
        <v>4719</v>
      </c>
      <c r="E184" s="662" t="s">
        <v>4720</v>
      </c>
      <c r="F184" s="665"/>
      <c r="G184" s="665"/>
      <c r="H184" s="665"/>
      <c r="I184" s="665"/>
      <c r="J184" s="665"/>
      <c r="K184" s="665"/>
      <c r="L184" s="665"/>
      <c r="M184" s="665"/>
      <c r="N184" s="665">
        <v>0.01</v>
      </c>
      <c r="O184" s="665">
        <v>2.42</v>
      </c>
      <c r="P184" s="678"/>
      <c r="Q184" s="666">
        <v>242</v>
      </c>
    </row>
    <row r="185" spans="1:17" ht="14.4" customHeight="1" x14ac:dyDescent="0.3">
      <c r="A185" s="661" t="s">
        <v>4867</v>
      </c>
      <c r="B185" s="662" t="s">
        <v>4683</v>
      </c>
      <c r="C185" s="662" t="s">
        <v>4714</v>
      </c>
      <c r="D185" s="662" t="s">
        <v>4868</v>
      </c>
      <c r="E185" s="662" t="s">
        <v>4869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2971.25</v>
      </c>
      <c r="P185" s="678"/>
      <c r="Q185" s="666">
        <v>2971.25</v>
      </c>
    </row>
    <row r="186" spans="1:17" ht="14.4" customHeight="1" x14ac:dyDescent="0.3">
      <c r="A186" s="661" t="s">
        <v>4867</v>
      </c>
      <c r="B186" s="662" t="s">
        <v>4683</v>
      </c>
      <c r="C186" s="662" t="s">
        <v>4725</v>
      </c>
      <c r="D186" s="662" t="s">
        <v>4828</v>
      </c>
      <c r="E186" s="662" t="s">
        <v>4829</v>
      </c>
      <c r="F186" s="665">
        <v>17</v>
      </c>
      <c r="G186" s="665">
        <v>3163</v>
      </c>
      <c r="H186" s="665">
        <v>1</v>
      </c>
      <c r="I186" s="665">
        <v>186.05882352941177</v>
      </c>
      <c r="J186" s="665">
        <v>24</v>
      </c>
      <c r="K186" s="665">
        <v>4536</v>
      </c>
      <c r="L186" s="665">
        <v>1.4340815681315207</v>
      </c>
      <c r="M186" s="665">
        <v>189</v>
      </c>
      <c r="N186" s="665">
        <v>17</v>
      </c>
      <c r="O186" s="665">
        <v>3315</v>
      </c>
      <c r="P186" s="678">
        <v>1.0480556433765413</v>
      </c>
      <c r="Q186" s="666">
        <v>195</v>
      </c>
    </row>
    <row r="187" spans="1:17" ht="14.4" customHeight="1" x14ac:dyDescent="0.3">
      <c r="A187" s="661" t="s">
        <v>4867</v>
      </c>
      <c r="B187" s="662" t="s">
        <v>4683</v>
      </c>
      <c r="C187" s="662" t="s">
        <v>4725</v>
      </c>
      <c r="D187" s="662" t="s">
        <v>4830</v>
      </c>
      <c r="E187" s="662" t="s">
        <v>4831</v>
      </c>
      <c r="F187" s="665">
        <v>5</v>
      </c>
      <c r="G187" s="665">
        <v>5670</v>
      </c>
      <c r="H187" s="665">
        <v>1</v>
      </c>
      <c r="I187" s="665">
        <v>1134</v>
      </c>
      <c r="J187" s="665">
        <v>7</v>
      </c>
      <c r="K187" s="665">
        <v>7980</v>
      </c>
      <c r="L187" s="665">
        <v>1.4074074074074074</v>
      </c>
      <c r="M187" s="665">
        <v>1140</v>
      </c>
      <c r="N187" s="665">
        <v>17</v>
      </c>
      <c r="O187" s="665">
        <v>19686</v>
      </c>
      <c r="P187" s="678">
        <v>3.4719576719576719</v>
      </c>
      <c r="Q187" s="666">
        <v>1158</v>
      </c>
    </row>
    <row r="188" spans="1:17" ht="14.4" customHeight="1" x14ac:dyDescent="0.3">
      <c r="A188" s="661" t="s">
        <v>4867</v>
      </c>
      <c r="B188" s="662" t="s">
        <v>4683</v>
      </c>
      <c r="C188" s="662" t="s">
        <v>4725</v>
      </c>
      <c r="D188" s="662" t="s">
        <v>4730</v>
      </c>
      <c r="E188" s="662" t="s">
        <v>4731</v>
      </c>
      <c r="F188" s="665">
        <v>1</v>
      </c>
      <c r="G188" s="665">
        <v>35</v>
      </c>
      <c r="H188" s="665">
        <v>1</v>
      </c>
      <c r="I188" s="665">
        <v>35</v>
      </c>
      <c r="J188" s="665">
        <v>1</v>
      </c>
      <c r="K188" s="665">
        <v>35</v>
      </c>
      <c r="L188" s="665">
        <v>1</v>
      </c>
      <c r="M188" s="665">
        <v>35</v>
      </c>
      <c r="N188" s="665"/>
      <c r="O188" s="665"/>
      <c r="P188" s="678"/>
      <c r="Q188" s="666"/>
    </row>
    <row r="189" spans="1:17" ht="14.4" customHeight="1" x14ac:dyDescent="0.3">
      <c r="A189" s="661" t="s">
        <v>4867</v>
      </c>
      <c r="B189" s="662" t="s">
        <v>4683</v>
      </c>
      <c r="C189" s="662" t="s">
        <v>4725</v>
      </c>
      <c r="D189" s="662" t="s">
        <v>4736</v>
      </c>
      <c r="E189" s="662" t="s">
        <v>4737</v>
      </c>
      <c r="F189" s="665">
        <v>923</v>
      </c>
      <c r="G189" s="665">
        <v>214932</v>
      </c>
      <c r="H189" s="665">
        <v>1</v>
      </c>
      <c r="I189" s="665">
        <v>232.86240520043336</v>
      </c>
      <c r="J189" s="665">
        <v>954</v>
      </c>
      <c r="K189" s="665">
        <v>224190</v>
      </c>
      <c r="L189" s="665">
        <v>1.0430740885489365</v>
      </c>
      <c r="M189" s="665">
        <v>235</v>
      </c>
      <c r="N189" s="665">
        <v>936</v>
      </c>
      <c r="O189" s="665">
        <v>234936</v>
      </c>
      <c r="P189" s="678">
        <v>1.0930712969683434</v>
      </c>
      <c r="Q189" s="666">
        <v>251</v>
      </c>
    </row>
    <row r="190" spans="1:17" ht="14.4" customHeight="1" x14ac:dyDescent="0.3">
      <c r="A190" s="661" t="s">
        <v>4867</v>
      </c>
      <c r="B190" s="662" t="s">
        <v>4683</v>
      </c>
      <c r="C190" s="662" t="s">
        <v>4725</v>
      </c>
      <c r="D190" s="662" t="s">
        <v>4768</v>
      </c>
      <c r="E190" s="662" t="s">
        <v>4769</v>
      </c>
      <c r="F190" s="665">
        <v>374</v>
      </c>
      <c r="G190" s="665">
        <v>43670</v>
      </c>
      <c r="H190" s="665">
        <v>1</v>
      </c>
      <c r="I190" s="665">
        <v>116.76470588235294</v>
      </c>
      <c r="J190" s="665">
        <v>253</v>
      </c>
      <c r="K190" s="665">
        <v>29854</v>
      </c>
      <c r="L190" s="665">
        <v>0.6836272040302267</v>
      </c>
      <c r="M190" s="665">
        <v>118</v>
      </c>
      <c r="N190" s="665">
        <v>211</v>
      </c>
      <c r="O190" s="665">
        <v>26586</v>
      </c>
      <c r="P190" s="678">
        <v>0.60879322189145868</v>
      </c>
      <c r="Q190" s="666">
        <v>126</v>
      </c>
    </row>
    <row r="191" spans="1:17" ht="14.4" customHeight="1" x14ac:dyDescent="0.3">
      <c r="A191" s="661" t="s">
        <v>4867</v>
      </c>
      <c r="B191" s="662" t="s">
        <v>4683</v>
      </c>
      <c r="C191" s="662" t="s">
        <v>4725</v>
      </c>
      <c r="D191" s="662" t="s">
        <v>4770</v>
      </c>
      <c r="E191" s="662" t="s">
        <v>4771</v>
      </c>
      <c r="F191" s="665"/>
      <c r="G191" s="665"/>
      <c r="H191" s="665"/>
      <c r="I191" s="665"/>
      <c r="J191" s="665"/>
      <c r="K191" s="665"/>
      <c r="L191" s="665"/>
      <c r="M191" s="665"/>
      <c r="N191" s="665">
        <v>2</v>
      </c>
      <c r="O191" s="665">
        <v>662</v>
      </c>
      <c r="P191" s="678"/>
      <c r="Q191" s="666">
        <v>331</v>
      </c>
    </row>
    <row r="192" spans="1:17" ht="14.4" customHeight="1" x14ac:dyDescent="0.3">
      <c r="A192" s="661" t="s">
        <v>4867</v>
      </c>
      <c r="B192" s="662" t="s">
        <v>4683</v>
      </c>
      <c r="C192" s="662" t="s">
        <v>4725</v>
      </c>
      <c r="D192" s="662" t="s">
        <v>4772</v>
      </c>
      <c r="E192" s="662" t="s">
        <v>4773</v>
      </c>
      <c r="F192" s="665">
        <v>5</v>
      </c>
      <c r="G192" s="665">
        <v>2426</v>
      </c>
      <c r="H192" s="665">
        <v>1</v>
      </c>
      <c r="I192" s="665">
        <v>485.2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4867</v>
      </c>
      <c r="B193" s="662" t="s">
        <v>4683</v>
      </c>
      <c r="C193" s="662" t="s">
        <v>4725</v>
      </c>
      <c r="D193" s="662" t="s">
        <v>4774</v>
      </c>
      <c r="E193" s="662" t="s">
        <v>4775</v>
      </c>
      <c r="F193" s="665">
        <v>6</v>
      </c>
      <c r="G193" s="665">
        <v>4074</v>
      </c>
      <c r="H193" s="665">
        <v>1</v>
      </c>
      <c r="I193" s="665">
        <v>679</v>
      </c>
      <c r="J193" s="665">
        <v>13</v>
      </c>
      <c r="K193" s="665">
        <v>8840</v>
      </c>
      <c r="L193" s="665">
        <v>2.1698576337751594</v>
      </c>
      <c r="M193" s="665">
        <v>680</v>
      </c>
      <c r="N193" s="665">
        <v>3</v>
      </c>
      <c r="O193" s="665">
        <v>2064</v>
      </c>
      <c r="P193" s="678">
        <v>0.50662739322533135</v>
      </c>
      <c r="Q193" s="666">
        <v>688</v>
      </c>
    </row>
    <row r="194" spans="1:17" ht="14.4" customHeight="1" x14ac:dyDescent="0.3">
      <c r="A194" s="661" t="s">
        <v>4867</v>
      </c>
      <c r="B194" s="662" t="s">
        <v>4683</v>
      </c>
      <c r="C194" s="662" t="s">
        <v>4725</v>
      </c>
      <c r="D194" s="662" t="s">
        <v>4776</v>
      </c>
      <c r="E194" s="662" t="s">
        <v>4773</v>
      </c>
      <c r="F194" s="665">
        <v>11</v>
      </c>
      <c r="G194" s="665">
        <v>6083</v>
      </c>
      <c r="H194" s="665">
        <v>1</v>
      </c>
      <c r="I194" s="665">
        <v>553</v>
      </c>
      <c r="J194" s="665">
        <v>5</v>
      </c>
      <c r="K194" s="665">
        <v>2795</v>
      </c>
      <c r="L194" s="665">
        <v>0.45947723162913034</v>
      </c>
      <c r="M194" s="665">
        <v>559</v>
      </c>
      <c r="N194" s="665">
        <v>2</v>
      </c>
      <c r="O194" s="665">
        <v>1136</v>
      </c>
      <c r="P194" s="678">
        <v>0.18674995890185764</v>
      </c>
      <c r="Q194" s="666">
        <v>568</v>
      </c>
    </row>
    <row r="195" spans="1:17" ht="14.4" customHeight="1" x14ac:dyDescent="0.3">
      <c r="A195" s="661" t="s">
        <v>4867</v>
      </c>
      <c r="B195" s="662" t="s">
        <v>4683</v>
      </c>
      <c r="C195" s="662" t="s">
        <v>4725</v>
      </c>
      <c r="D195" s="662" t="s">
        <v>4777</v>
      </c>
      <c r="E195" s="662" t="s">
        <v>4775</v>
      </c>
      <c r="F195" s="665">
        <v>19</v>
      </c>
      <c r="G195" s="665">
        <v>14214</v>
      </c>
      <c r="H195" s="665">
        <v>1</v>
      </c>
      <c r="I195" s="665">
        <v>748.10526315789468</v>
      </c>
      <c r="J195" s="665">
        <v>25</v>
      </c>
      <c r="K195" s="665">
        <v>18800</v>
      </c>
      <c r="L195" s="665">
        <v>1.3226396510482623</v>
      </c>
      <c r="M195" s="665">
        <v>752</v>
      </c>
      <c r="N195" s="665">
        <v>44</v>
      </c>
      <c r="O195" s="665">
        <v>33484</v>
      </c>
      <c r="P195" s="678">
        <v>2.3557056423244687</v>
      </c>
      <c r="Q195" s="666">
        <v>761</v>
      </c>
    </row>
    <row r="196" spans="1:17" ht="14.4" customHeight="1" x14ac:dyDescent="0.3">
      <c r="A196" s="661" t="s">
        <v>4867</v>
      </c>
      <c r="B196" s="662" t="s">
        <v>4683</v>
      </c>
      <c r="C196" s="662" t="s">
        <v>4725</v>
      </c>
      <c r="D196" s="662" t="s">
        <v>4832</v>
      </c>
      <c r="E196" s="662" t="s">
        <v>4833</v>
      </c>
      <c r="F196" s="665">
        <v>780</v>
      </c>
      <c r="G196" s="665">
        <v>627856</v>
      </c>
      <c r="H196" s="665">
        <v>1</v>
      </c>
      <c r="I196" s="665">
        <v>804.94358974358977</v>
      </c>
      <c r="J196" s="665">
        <v>746</v>
      </c>
      <c r="K196" s="665">
        <v>603514</v>
      </c>
      <c r="L196" s="665">
        <v>0.96122996355852297</v>
      </c>
      <c r="M196" s="665">
        <v>809</v>
      </c>
      <c r="N196" s="665">
        <v>1394</v>
      </c>
      <c r="O196" s="665">
        <v>1140292</v>
      </c>
      <c r="P196" s="678">
        <v>1.8161680385311281</v>
      </c>
      <c r="Q196" s="666">
        <v>818</v>
      </c>
    </row>
    <row r="197" spans="1:17" ht="14.4" customHeight="1" x14ac:dyDescent="0.3">
      <c r="A197" s="661" t="s">
        <v>4867</v>
      </c>
      <c r="B197" s="662" t="s">
        <v>4683</v>
      </c>
      <c r="C197" s="662" t="s">
        <v>4725</v>
      </c>
      <c r="D197" s="662" t="s">
        <v>4778</v>
      </c>
      <c r="E197" s="662" t="s">
        <v>4761</v>
      </c>
      <c r="F197" s="665">
        <v>6</v>
      </c>
      <c r="G197" s="665">
        <v>2634</v>
      </c>
      <c r="H197" s="665">
        <v>1</v>
      </c>
      <c r="I197" s="665">
        <v>439</v>
      </c>
      <c r="J197" s="665">
        <v>2</v>
      </c>
      <c r="K197" s="665">
        <v>898</v>
      </c>
      <c r="L197" s="665">
        <v>0.34092634776006076</v>
      </c>
      <c r="M197" s="665">
        <v>449</v>
      </c>
      <c r="N197" s="665"/>
      <c r="O197" s="665"/>
      <c r="P197" s="678"/>
      <c r="Q197" s="666"/>
    </row>
    <row r="198" spans="1:17" ht="14.4" customHeight="1" x14ac:dyDescent="0.3">
      <c r="A198" s="661" t="s">
        <v>4867</v>
      </c>
      <c r="B198" s="662" t="s">
        <v>4683</v>
      </c>
      <c r="C198" s="662" t="s">
        <v>4725</v>
      </c>
      <c r="D198" s="662" t="s">
        <v>4779</v>
      </c>
      <c r="E198" s="662" t="s">
        <v>4763</v>
      </c>
      <c r="F198" s="665">
        <v>2</v>
      </c>
      <c r="G198" s="665">
        <v>862</v>
      </c>
      <c r="H198" s="665">
        <v>1</v>
      </c>
      <c r="I198" s="665">
        <v>431</v>
      </c>
      <c r="J198" s="665">
        <v>5</v>
      </c>
      <c r="K198" s="665">
        <v>2185</v>
      </c>
      <c r="L198" s="665">
        <v>2.5348027842227379</v>
      </c>
      <c r="M198" s="665">
        <v>437</v>
      </c>
      <c r="N198" s="665">
        <v>7</v>
      </c>
      <c r="O198" s="665">
        <v>3122</v>
      </c>
      <c r="P198" s="678">
        <v>3.6218097447795823</v>
      </c>
      <c r="Q198" s="666">
        <v>446</v>
      </c>
    </row>
    <row r="199" spans="1:17" ht="14.4" customHeight="1" x14ac:dyDescent="0.3">
      <c r="A199" s="661" t="s">
        <v>4867</v>
      </c>
      <c r="B199" s="662" t="s">
        <v>4683</v>
      </c>
      <c r="C199" s="662" t="s">
        <v>4725</v>
      </c>
      <c r="D199" s="662" t="s">
        <v>4849</v>
      </c>
      <c r="E199" s="662" t="s">
        <v>4759</v>
      </c>
      <c r="F199" s="665">
        <v>1</v>
      </c>
      <c r="G199" s="665">
        <v>705</v>
      </c>
      <c r="H199" s="665">
        <v>1</v>
      </c>
      <c r="I199" s="665">
        <v>705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4867</v>
      </c>
      <c r="B200" s="662" t="s">
        <v>4683</v>
      </c>
      <c r="C200" s="662" t="s">
        <v>4725</v>
      </c>
      <c r="D200" s="662" t="s">
        <v>4780</v>
      </c>
      <c r="E200" s="662" t="s">
        <v>4781</v>
      </c>
      <c r="F200" s="665">
        <v>506</v>
      </c>
      <c r="G200" s="665">
        <v>105168</v>
      </c>
      <c r="H200" s="665">
        <v>1</v>
      </c>
      <c r="I200" s="665">
        <v>207.84189723320159</v>
      </c>
      <c r="J200" s="665">
        <v>524</v>
      </c>
      <c r="K200" s="665">
        <v>110040</v>
      </c>
      <c r="L200" s="665">
        <v>1.0463258785942493</v>
      </c>
      <c r="M200" s="665">
        <v>210</v>
      </c>
      <c r="N200" s="665">
        <v>501</v>
      </c>
      <c r="O200" s="665">
        <v>107715</v>
      </c>
      <c r="P200" s="678">
        <v>1.0242183934276585</v>
      </c>
      <c r="Q200" s="666">
        <v>215</v>
      </c>
    </row>
    <row r="201" spans="1:17" ht="14.4" customHeight="1" x14ac:dyDescent="0.3">
      <c r="A201" s="661" t="s">
        <v>4867</v>
      </c>
      <c r="B201" s="662" t="s">
        <v>4683</v>
      </c>
      <c r="C201" s="662" t="s">
        <v>4725</v>
      </c>
      <c r="D201" s="662" t="s">
        <v>4782</v>
      </c>
      <c r="E201" s="662" t="s">
        <v>4783</v>
      </c>
      <c r="F201" s="665">
        <v>3822</v>
      </c>
      <c r="G201" s="665">
        <v>316564</v>
      </c>
      <c r="H201" s="665">
        <v>1</v>
      </c>
      <c r="I201" s="665">
        <v>82.826792255363685</v>
      </c>
      <c r="J201" s="665">
        <v>4206</v>
      </c>
      <c r="K201" s="665">
        <v>357510</v>
      </c>
      <c r="L201" s="665">
        <v>1.1293450929353939</v>
      </c>
      <c r="M201" s="665">
        <v>85</v>
      </c>
      <c r="N201" s="665">
        <v>4359</v>
      </c>
      <c r="O201" s="665">
        <v>370515</v>
      </c>
      <c r="P201" s="678">
        <v>1.1704268331206329</v>
      </c>
      <c r="Q201" s="666">
        <v>85</v>
      </c>
    </row>
    <row r="202" spans="1:17" ht="14.4" customHeight="1" x14ac:dyDescent="0.3">
      <c r="A202" s="661" t="s">
        <v>4867</v>
      </c>
      <c r="B202" s="662" t="s">
        <v>4683</v>
      </c>
      <c r="C202" s="662" t="s">
        <v>4725</v>
      </c>
      <c r="D202" s="662" t="s">
        <v>4792</v>
      </c>
      <c r="E202" s="662" t="s">
        <v>4793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719</v>
      </c>
      <c r="P202" s="678"/>
      <c r="Q202" s="666">
        <v>719</v>
      </c>
    </row>
    <row r="203" spans="1:17" ht="14.4" customHeight="1" x14ac:dyDescent="0.3">
      <c r="A203" s="661" t="s">
        <v>4867</v>
      </c>
      <c r="B203" s="662" t="s">
        <v>4683</v>
      </c>
      <c r="C203" s="662" t="s">
        <v>4725</v>
      </c>
      <c r="D203" s="662" t="s">
        <v>4834</v>
      </c>
      <c r="E203" s="662" t="s">
        <v>4833</v>
      </c>
      <c r="F203" s="665">
        <v>2672</v>
      </c>
      <c r="G203" s="665">
        <v>2486404</v>
      </c>
      <c r="H203" s="665">
        <v>1</v>
      </c>
      <c r="I203" s="665">
        <v>930.5404191616766</v>
      </c>
      <c r="J203" s="665">
        <v>2997</v>
      </c>
      <c r="K203" s="665">
        <v>2802195</v>
      </c>
      <c r="L203" s="665">
        <v>1.1270071154969183</v>
      </c>
      <c r="M203" s="665">
        <v>935</v>
      </c>
      <c r="N203" s="665">
        <v>2510</v>
      </c>
      <c r="O203" s="665">
        <v>2389520</v>
      </c>
      <c r="P203" s="678">
        <v>0.9610344899702542</v>
      </c>
      <c r="Q203" s="666">
        <v>952</v>
      </c>
    </row>
    <row r="204" spans="1:17" ht="14.4" customHeight="1" x14ac:dyDescent="0.3">
      <c r="A204" s="661" t="s">
        <v>4867</v>
      </c>
      <c r="B204" s="662" t="s">
        <v>4683</v>
      </c>
      <c r="C204" s="662" t="s">
        <v>4725</v>
      </c>
      <c r="D204" s="662" t="s">
        <v>4748</v>
      </c>
      <c r="E204" s="662" t="s">
        <v>4749</v>
      </c>
      <c r="F204" s="665"/>
      <c r="G204" s="665"/>
      <c r="H204" s="665"/>
      <c r="I204" s="665"/>
      <c r="J204" s="665">
        <v>31</v>
      </c>
      <c r="K204" s="665">
        <v>3534</v>
      </c>
      <c r="L204" s="665"/>
      <c r="M204" s="665">
        <v>114</v>
      </c>
      <c r="N204" s="665">
        <v>18</v>
      </c>
      <c r="O204" s="665">
        <v>2160</v>
      </c>
      <c r="P204" s="678"/>
      <c r="Q204" s="666">
        <v>120</v>
      </c>
    </row>
    <row r="205" spans="1:17" ht="14.4" customHeight="1" x14ac:dyDescent="0.3">
      <c r="A205" s="661" t="s">
        <v>4867</v>
      </c>
      <c r="B205" s="662" t="s">
        <v>4683</v>
      </c>
      <c r="C205" s="662" t="s">
        <v>4725</v>
      </c>
      <c r="D205" s="662" t="s">
        <v>4835</v>
      </c>
      <c r="E205" s="662" t="s">
        <v>4833</v>
      </c>
      <c r="F205" s="665">
        <v>139</v>
      </c>
      <c r="G205" s="665">
        <v>102222</v>
      </c>
      <c r="H205" s="665">
        <v>1</v>
      </c>
      <c r="I205" s="665">
        <v>735.41007194244605</v>
      </c>
      <c r="J205" s="665">
        <v>185</v>
      </c>
      <c r="K205" s="665">
        <v>136345</v>
      </c>
      <c r="L205" s="665">
        <v>1.3338126822014831</v>
      </c>
      <c r="M205" s="665">
        <v>737</v>
      </c>
      <c r="N205" s="665">
        <v>162</v>
      </c>
      <c r="O205" s="665">
        <v>120690</v>
      </c>
      <c r="P205" s="678">
        <v>1.1806656101426307</v>
      </c>
      <c r="Q205" s="666">
        <v>745</v>
      </c>
    </row>
    <row r="206" spans="1:17" ht="14.4" customHeight="1" x14ac:dyDescent="0.3">
      <c r="A206" s="661" t="s">
        <v>4867</v>
      </c>
      <c r="B206" s="662" t="s">
        <v>4683</v>
      </c>
      <c r="C206" s="662" t="s">
        <v>4725</v>
      </c>
      <c r="D206" s="662" t="s">
        <v>4836</v>
      </c>
      <c r="E206" s="662" t="s">
        <v>4837</v>
      </c>
      <c r="F206" s="665"/>
      <c r="G206" s="665"/>
      <c r="H206" s="665"/>
      <c r="I206" s="665"/>
      <c r="J206" s="665">
        <v>1</v>
      </c>
      <c r="K206" s="665">
        <v>57</v>
      </c>
      <c r="L206" s="665"/>
      <c r="M206" s="665">
        <v>57</v>
      </c>
      <c r="N206" s="665"/>
      <c r="O206" s="665"/>
      <c r="P206" s="678"/>
      <c r="Q206" s="666"/>
    </row>
    <row r="207" spans="1:17" ht="14.4" customHeight="1" x14ac:dyDescent="0.3">
      <c r="A207" s="661" t="s">
        <v>4867</v>
      </c>
      <c r="B207" s="662" t="s">
        <v>4683</v>
      </c>
      <c r="C207" s="662" t="s">
        <v>4725</v>
      </c>
      <c r="D207" s="662" t="s">
        <v>4838</v>
      </c>
      <c r="E207" s="662" t="s">
        <v>4839</v>
      </c>
      <c r="F207" s="665">
        <v>198</v>
      </c>
      <c r="G207" s="665">
        <v>103846</v>
      </c>
      <c r="H207" s="665">
        <v>1</v>
      </c>
      <c r="I207" s="665">
        <v>524.47474747474746</v>
      </c>
      <c r="J207" s="665">
        <v>271</v>
      </c>
      <c r="K207" s="665">
        <v>142817</v>
      </c>
      <c r="L207" s="665">
        <v>1.3752768522620034</v>
      </c>
      <c r="M207" s="665">
        <v>527</v>
      </c>
      <c r="N207" s="665">
        <v>369</v>
      </c>
      <c r="O207" s="665">
        <v>200367</v>
      </c>
      <c r="P207" s="678">
        <v>1.9294628584634941</v>
      </c>
      <c r="Q207" s="666">
        <v>543</v>
      </c>
    </row>
    <row r="208" spans="1:17" ht="14.4" customHeight="1" x14ac:dyDescent="0.3">
      <c r="A208" s="661" t="s">
        <v>4867</v>
      </c>
      <c r="B208" s="662" t="s">
        <v>4683</v>
      </c>
      <c r="C208" s="662" t="s">
        <v>4725</v>
      </c>
      <c r="D208" s="662" t="s">
        <v>4784</v>
      </c>
      <c r="E208" s="662" t="s">
        <v>4785</v>
      </c>
      <c r="F208" s="665">
        <v>1</v>
      </c>
      <c r="G208" s="665">
        <v>296</v>
      </c>
      <c r="H208" s="665">
        <v>1</v>
      </c>
      <c r="I208" s="665">
        <v>296</v>
      </c>
      <c r="J208" s="665">
        <v>11</v>
      </c>
      <c r="K208" s="665">
        <v>3289</v>
      </c>
      <c r="L208" s="665">
        <v>11.111486486486486</v>
      </c>
      <c r="M208" s="665">
        <v>299</v>
      </c>
      <c r="N208" s="665"/>
      <c r="O208" s="665"/>
      <c r="P208" s="678"/>
      <c r="Q208" s="666"/>
    </row>
    <row r="209" spans="1:17" ht="14.4" customHeight="1" x14ac:dyDescent="0.3">
      <c r="A209" s="661" t="s">
        <v>4867</v>
      </c>
      <c r="B209" s="662" t="s">
        <v>4683</v>
      </c>
      <c r="C209" s="662" t="s">
        <v>4725</v>
      </c>
      <c r="D209" s="662" t="s">
        <v>4840</v>
      </c>
      <c r="E209" s="662" t="s">
        <v>4781</v>
      </c>
      <c r="F209" s="665">
        <v>26</v>
      </c>
      <c r="G209" s="665">
        <v>4512</v>
      </c>
      <c r="H209" s="665">
        <v>1</v>
      </c>
      <c r="I209" s="665">
        <v>173.53846153846155</v>
      </c>
      <c r="J209" s="665">
        <v>41</v>
      </c>
      <c r="K209" s="665">
        <v>7134</v>
      </c>
      <c r="L209" s="665">
        <v>1.5811170212765957</v>
      </c>
      <c r="M209" s="665">
        <v>174</v>
      </c>
      <c r="N209" s="665">
        <v>36</v>
      </c>
      <c r="O209" s="665">
        <v>6408</v>
      </c>
      <c r="P209" s="678">
        <v>1.4202127659574468</v>
      </c>
      <c r="Q209" s="666">
        <v>178</v>
      </c>
    </row>
    <row r="210" spans="1:17" ht="14.4" customHeight="1" x14ac:dyDescent="0.3">
      <c r="A210" s="661" t="s">
        <v>4867</v>
      </c>
      <c r="B210" s="662" t="s">
        <v>4683</v>
      </c>
      <c r="C210" s="662" t="s">
        <v>4725</v>
      </c>
      <c r="D210" s="662" t="s">
        <v>4786</v>
      </c>
      <c r="E210" s="662" t="s">
        <v>4785</v>
      </c>
      <c r="F210" s="665">
        <v>6</v>
      </c>
      <c r="G210" s="665">
        <v>2202</v>
      </c>
      <c r="H210" s="665">
        <v>1</v>
      </c>
      <c r="I210" s="665">
        <v>367</v>
      </c>
      <c r="J210" s="665">
        <v>10</v>
      </c>
      <c r="K210" s="665">
        <v>3710</v>
      </c>
      <c r="L210" s="665">
        <v>1.6848319709355131</v>
      </c>
      <c r="M210" s="665">
        <v>371</v>
      </c>
      <c r="N210" s="665">
        <v>37</v>
      </c>
      <c r="O210" s="665">
        <v>14060</v>
      </c>
      <c r="P210" s="678">
        <v>6.3851044504995462</v>
      </c>
      <c r="Q210" s="666">
        <v>380</v>
      </c>
    </row>
    <row r="211" spans="1:17" ht="14.4" customHeight="1" x14ac:dyDescent="0.3">
      <c r="A211" s="661" t="s">
        <v>4867</v>
      </c>
      <c r="B211" s="662" t="s">
        <v>4683</v>
      </c>
      <c r="C211" s="662" t="s">
        <v>4725</v>
      </c>
      <c r="D211" s="662" t="s">
        <v>4841</v>
      </c>
      <c r="E211" s="662" t="s">
        <v>4842</v>
      </c>
      <c r="F211" s="665">
        <v>41</v>
      </c>
      <c r="G211" s="665">
        <v>4100</v>
      </c>
      <c r="H211" s="665">
        <v>1</v>
      </c>
      <c r="I211" s="665">
        <v>100</v>
      </c>
      <c r="J211" s="665">
        <v>58</v>
      </c>
      <c r="K211" s="665">
        <v>5800</v>
      </c>
      <c r="L211" s="665">
        <v>1.4146341463414633</v>
      </c>
      <c r="M211" s="665">
        <v>100</v>
      </c>
      <c r="N211" s="665">
        <v>51</v>
      </c>
      <c r="O211" s="665">
        <v>5100</v>
      </c>
      <c r="P211" s="678">
        <v>1.2439024390243902</v>
      </c>
      <c r="Q211" s="666">
        <v>100</v>
      </c>
    </row>
    <row r="212" spans="1:17" ht="14.4" customHeight="1" x14ac:dyDescent="0.3">
      <c r="A212" s="661" t="s">
        <v>4867</v>
      </c>
      <c r="B212" s="662" t="s">
        <v>4683</v>
      </c>
      <c r="C212" s="662" t="s">
        <v>4725</v>
      </c>
      <c r="D212" s="662" t="s">
        <v>4860</v>
      </c>
      <c r="E212" s="662" t="s">
        <v>4833</v>
      </c>
      <c r="F212" s="665">
        <v>196</v>
      </c>
      <c r="G212" s="665">
        <v>198556</v>
      </c>
      <c r="H212" s="665">
        <v>1</v>
      </c>
      <c r="I212" s="665">
        <v>1013.0408163265306</v>
      </c>
      <c r="J212" s="665">
        <v>227</v>
      </c>
      <c r="K212" s="665">
        <v>231086</v>
      </c>
      <c r="L212" s="665">
        <v>1.163832873345555</v>
      </c>
      <c r="M212" s="665">
        <v>1018</v>
      </c>
      <c r="N212" s="665">
        <v>314</v>
      </c>
      <c r="O212" s="665">
        <v>324990</v>
      </c>
      <c r="P212" s="678">
        <v>1.6367674610689176</v>
      </c>
      <c r="Q212" s="666">
        <v>1035</v>
      </c>
    </row>
    <row r="213" spans="1:17" ht="14.4" customHeight="1" x14ac:dyDescent="0.3">
      <c r="A213" s="661" t="s">
        <v>4867</v>
      </c>
      <c r="B213" s="662" t="s">
        <v>4683</v>
      </c>
      <c r="C213" s="662" t="s">
        <v>4725</v>
      </c>
      <c r="D213" s="662" t="s">
        <v>4760</v>
      </c>
      <c r="E213" s="662" t="s">
        <v>4761</v>
      </c>
      <c r="F213" s="665">
        <v>1</v>
      </c>
      <c r="G213" s="665">
        <v>335</v>
      </c>
      <c r="H213" s="665">
        <v>1</v>
      </c>
      <c r="I213" s="665">
        <v>335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4867</v>
      </c>
      <c r="B214" s="662" t="s">
        <v>4683</v>
      </c>
      <c r="C214" s="662" t="s">
        <v>4725</v>
      </c>
      <c r="D214" s="662" t="s">
        <v>4762</v>
      </c>
      <c r="E214" s="662" t="s">
        <v>4763</v>
      </c>
      <c r="F214" s="665"/>
      <c r="G214" s="665"/>
      <c r="H214" s="665"/>
      <c r="I214" s="665"/>
      <c r="J214" s="665"/>
      <c r="K214" s="665"/>
      <c r="L214" s="665"/>
      <c r="M214" s="665"/>
      <c r="N214" s="665">
        <v>2</v>
      </c>
      <c r="O214" s="665">
        <v>746</v>
      </c>
      <c r="P214" s="678"/>
      <c r="Q214" s="666">
        <v>373</v>
      </c>
    </row>
    <row r="215" spans="1:17" ht="14.4" customHeight="1" x14ac:dyDescent="0.3">
      <c r="A215" s="661" t="s">
        <v>4867</v>
      </c>
      <c r="B215" s="662" t="s">
        <v>4683</v>
      </c>
      <c r="C215" s="662" t="s">
        <v>4725</v>
      </c>
      <c r="D215" s="662" t="s">
        <v>4843</v>
      </c>
      <c r="E215" s="662" t="s">
        <v>4833</v>
      </c>
      <c r="F215" s="665">
        <v>51</v>
      </c>
      <c r="G215" s="665">
        <v>43906</v>
      </c>
      <c r="H215" s="665">
        <v>1</v>
      </c>
      <c r="I215" s="665">
        <v>860.9019607843137</v>
      </c>
      <c r="J215" s="665">
        <v>42</v>
      </c>
      <c r="K215" s="665">
        <v>36246</v>
      </c>
      <c r="L215" s="665">
        <v>0.82553637316084361</v>
      </c>
      <c r="M215" s="665">
        <v>863</v>
      </c>
      <c r="N215" s="665">
        <v>5</v>
      </c>
      <c r="O215" s="665">
        <v>4395</v>
      </c>
      <c r="P215" s="678">
        <v>0.10010021409374573</v>
      </c>
      <c r="Q215" s="666">
        <v>879</v>
      </c>
    </row>
    <row r="216" spans="1:17" ht="14.4" customHeight="1" x14ac:dyDescent="0.3">
      <c r="A216" s="661" t="s">
        <v>4867</v>
      </c>
      <c r="B216" s="662" t="s">
        <v>4683</v>
      </c>
      <c r="C216" s="662" t="s">
        <v>4725</v>
      </c>
      <c r="D216" s="662" t="s">
        <v>4850</v>
      </c>
      <c r="E216" s="662" t="s">
        <v>4851</v>
      </c>
      <c r="F216" s="665">
        <v>3</v>
      </c>
      <c r="G216" s="665">
        <v>1767</v>
      </c>
      <c r="H216" s="665">
        <v>1</v>
      </c>
      <c r="I216" s="665">
        <v>589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4867</v>
      </c>
      <c r="B217" s="662" t="s">
        <v>4683</v>
      </c>
      <c r="C217" s="662" t="s">
        <v>4725</v>
      </c>
      <c r="D217" s="662" t="s">
        <v>4789</v>
      </c>
      <c r="E217" s="662" t="s">
        <v>4771</v>
      </c>
      <c r="F217" s="665"/>
      <c r="G217" s="665"/>
      <c r="H217" s="665"/>
      <c r="I217" s="665"/>
      <c r="J217" s="665">
        <v>11</v>
      </c>
      <c r="K217" s="665">
        <v>4345</v>
      </c>
      <c r="L217" s="665"/>
      <c r="M217" s="665">
        <v>395</v>
      </c>
      <c r="N217" s="665"/>
      <c r="O217" s="665"/>
      <c r="P217" s="678"/>
      <c r="Q217" s="666"/>
    </row>
    <row r="218" spans="1:17" ht="14.4" customHeight="1" x14ac:dyDescent="0.3">
      <c r="A218" s="661" t="s">
        <v>4867</v>
      </c>
      <c r="B218" s="662" t="s">
        <v>4683</v>
      </c>
      <c r="C218" s="662" t="s">
        <v>4725</v>
      </c>
      <c r="D218" s="662" t="s">
        <v>4870</v>
      </c>
      <c r="E218" s="662" t="s">
        <v>4871</v>
      </c>
      <c r="F218" s="665"/>
      <c r="G218" s="665"/>
      <c r="H218" s="665"/>
      <c r="I218" s="665"/>
      <c r="J218" s="665">
        <v>1</v>
      </c>
      <c r="K218" s="665">
        <v>1371</v>
      </c>
      <c r="L218" s="665"/>
      <c r="M218" s="665">
        <v>1371</v>
      </c>
      <c r="N218" s="665">
        <v>1</v>
      </c>
      <c r="O218" s="665">
        <v>1379</v>
      </c>
      <c r="P218" s="678"/>
      <c r="Q218" s="666">
        <v>1379</v>
      </c>
    </row>
    <row r="219" spans="1:17" ht="14.4" customHeight="1" x14ac:dyDescent="0.3">
      <c r="A219" s="661" t="s">
        <v>521</v>
      </c>
      <c r="B219" s="662" t="s">
        <v>4872</v>
      </c>
      <c r="C219" s="662" t="s">
        <v>4725</v>
      </c>
      <c r="D219" s="662" t="s">
        <v>4873</v>
      </c>
      <c r="E219" s="662" t="s">
        <v>4874</v>
      </c>
      <c r="F219" s="665">
        <v>1</v>
      </c>
      <c r="G219" s="665">
        <v>1592</v>
      </c>
      <c r="H219" s="665">
        <v>1</v>
      </c>
      <c r="I219" s="665">
        <v>1592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521</v>
      </c>
      <c r="B220" s="662" t="s">
        <v>4872</v>
      </c>
      <c r="C220" s="662" t="s">
        <v>4725</v>
      </c>
      <c r="D220" s="662" t="s">
        <v>4875</v>
      </c>
      <c r="E220" s="662" t="s">
        <v>4876</v>
      </c>
      <c r="F220" s="665">
        <v>4</v>
      </c>
      <c r="G220" s="665">
        <v>10754</v>
      </c>
      <c r="H220" s="665">
        <v>1</v>
      </c>
      <c r="I220" s="665">
        <v>2688.5</v>
      </c>
      <c r="J220" s="665">
        <v>1</v>
      </c>
      <c r="K220" s="665">
        <v>2698</v>
      </c>
      <c r="L220" s="665">
        <v>0.25088339222614842</v>
      </c>
      <c r="M220" s="665">
        <v>2698</v>
      </c>
      <c r="N220" s="665">
        <v>5</v>
      </c>
      <c r="O220" s="665">
        <v>13850</v>
      </c>
      <c r="P220" s="678">
        <v>1.2878928770689977</v>
      </c>
      <c r="Q220" s="666">
        <v>2770</v>
      </c>
    </row>
    <row r="221" spans="1:17" ht="14.4" customHeight="1" x14ac:dyDescent="0.3">
      <c r="A221" s="661" t="s">
        <v>521</v>
      </c>
      <c r="B221" s="662" t="s">
        <v>4872</v>
      </c>
      <c r="C221" s="662" t="s">
        <v>4725</v>
      </c>
      <c r="D221" s="662" t="s">
        <v>4877</v>
      </c>
      <c r="E221" s="662" t="s">
        <v>4878</v>
      </c>
      <c r="F221" s="665">
        <v>1</v>
      </c>
      <c r="G221" s="665">
        <v>5940</v>
      </c>
      <c r="H221" s="665">
        <v>1</v>
      </c>
      <c r="I221" s="665">
        <v>5940</v>
      </c>
      <c r="J221" s="665"/>
      <c r="K221" s="665"/>
      <c r="L221" s="665"/>
      <c r="M221" s="665"/>
      <c r="N221" s="665">
        <v>3</v>
      </c>
      <c r="O221" s="665">
        <v>18510</v>
      </c>
      <c r="P221" s="678">
        <v>3.1161616161616164</v>
      </c>
      <c r="Q221" s="666">
        <v>6170</v>
      </c>
    </row>
    <row r="222" spans="1:17" ht="14.4" customHeight="1" x14ac:dyDescent="0.3">
      <c r="A222" s="661" t="s">
        <v>521</v>
      </c>
      <c r="B222" s="662" t="s">
        <v>4872</v>
      </c>
      <c r="C222" s="662" t="s">
        <v>4725</v>
      </c>
      <c r="D222" s="662" t="s">
        <v>4879</v>
      </c>
      <c r="E222" s="662" t="s">
        <v>4880</v>
      </c>
      <c r="F222" s="665"/>
      <c r="G222" s="665"/>
      <c r="H222" s="665"/>
      <c r="I222" s="665"/>
      <c r="J222" s="665">
        <v>2</v>
      </c>
      <c r="K222" s="665">
        <v>4146</v>
      </c>
      <c r="L222" s="665"/>
      <c r="M222" s="665">
        <v>2073</v>
      </c>
      <c r="N222" s="665">
        <v>4</v>
      </c>
      <c r="O222" s="665">
        <v>8580</v>
      </c>
      <c r="P222" s="678"/>
      <c r="Q222" s="666">
        <v>2145</v>
      </c>
    </row>
    <row r="223" spans="1:17" ht="14.4" customHeight="1" x14ac:dyDescent="0.3">
      <c r="A223" s="661" t="s">
        <v>521</v>
      </c>
      <c r="B223" s="662" t="s">
        <v>4872</v>
      </c>
      <c r="C223" s="662" t="s">
        <v>4725</v>
      </c>
      <c r="D223" s="662" t="s">
        <v>4881</v>
      </c>
      <c r="E223" s="662" t="s">
        <v>4882</v>
      </c>
      <c r="F223" s="665">
        <v>3</v>
      </c>
      <c r="G223" s="665">
        <v>6708</v>
      </c>
      <c r="H223" s="665">
        <v>1</v>
      </c>
      <c r="I223" s="665">
        <v>2236</v>
      </c>
      <c r="J223" s="665">
        <v>1</v>
      </c>
      <c r="K223" s="665">
        <v>2242</v>
      </c>
      <c r="L223" s="665">
        <v>0.3342277877161598</v>
      </c>
      <c r="M223" s="665">
        <v>2242</v>
      </c>
      <c r="N223" s="665">
        <v>2</v>
      </c>
      <c r="O223" s="665">
        <v>4628</v>
      </c>
      <c r="P223" s="678">
        <v>0.68992248062015504</v>
      </c>
      <c r="Q223" s="666">
        <v>2314</v>
      </c>
    </row>
    <row r="224" spans="1:17" ht="14.4" customHeight="1" x14ac:dyDescent="0.3">
      <c r="A224" s="661" t="s">
        <v>521</v>
      </c>
      <c r="B224" s="662" t="s">
        <v>4872</v>
      </c>
      <c r="C224" s="662" t="s">
        <v>4725</v>
      </c>
      <c r="D224" s="662" t="s">
        <v>4883</v>
      </c>
      <c r="E224" s="662" t="s">
        <v>4884</v>
      </c>
      <c r="F224" s="665"/>
      <c r="G224" s="665"/>
      <c r="H224" s="665"/>
      <c r="I224" s="665"/>
      <c r="J224" s="665"/>
      <c r="K224" s="665"/>
      <c r="L224" s="665"/>
      <c r="M224" s="665"/>
      <c r="N224" s="665">
        <v>2</v>
      </c>
      <c r="O224" s="665">
        <v>5538</v>
      </c>
      <c r="P224" s="678"/>
      <c r="Q224" s="666">
        <v>2769</v>
      </c>
    </row>
    <row r="225" spans="1:17" ht="14.4" customHeight="1" x14ac:dyDescent="0.3">
      <c r="A225" s="661" t="s">
        <v>521</v>
      </c>
      <c r="B225" s="662" t="s">
        <v>4872</v>
      </c>
      <c r="C225" s="662" t="s">
        <v>4725</v>
      </c>
      <c r="D225" s="662" t="s">
        <v>4885</v>
      </c>
      <c r="E225" s="662" t="s">
        <v>4886</v>
      </c>
      <c r="F225" s="665">
        <v>1</v>
      </c>
      <c r="G225" s="665">
        <v>4891</v>
      </c>
      <c r="H225" s="665">
        <v>1</v>
      </c>
      <c r="I225" s="665">
        <v>4891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521</v>
      </c>
      <c r="B226" s="662" t="s">
        <v>4872</v>
      </c>
      <c r="C226" s="662" t="s">
        <v>4725</v>
      </c>
      <c r="D226" s="662" t="s">
        <v>4887</v>
      </c>
      <c r="E226" s="662" t="s">
        <v>4888</v>
      </c>
      <c r="F226" s="665">
        <v>1</v>
      </c>
      <c r="G226" s="665">
        <v>9477</v>
      </c>
      <c r="H226" s="665">
        <v>1</v>
      </c>
      <c r="I226" s="665">
        <v>9477</v>
      </c>
      <c r="J226" s="665">
        <v>1</v>
      </c>
      <c r="K226" s="665">
        <v>9504</v>
      </c>
      <c r="L226" s="665">
        <v>1.0028490028490029</v>
      </c>
      <c r="M226" s="665">
        <v>9504</v>
      </c>
      <c r="N226" s="665"/>
      <c r="O226" s="665"/>
      <c r="P226" s="678"/>
      <c r="Q226" s="666"/>
    </row>
    <row r="227" spans="1:17" ht="14.4" customHeight="1" x14ac:dyDescent="0.3">
      <c r="A227" s="661" t="s">
        <v>521</v>
      </c>
      <c r="B227" s="662" t="s">
        <v>4872</v>
      </c>
      <c r="C227" s="662" t="s">
        <v>4725</v>
      </c>
      <c r="D227" s="662" t="s">
        <v>4889</v>
      </c>
      <c r="E227" s="662" t="s">
        <v>4890</v>
      </c>
      <c r="F227" s="665"/>
      <c r="G227" s="665"/>
      <c r="H227" s="665"/>
      <c r="I227" s="665"/>
      <c r="J227" s="665"/>
      <c r="K227" s="665"/>
      <c r="L227" s="665"/>
      <c r="M227" s="665"/>
      <c r="N227" s="665">
        <v>1</v>
      </c>
      <c r="O227" s="665">
        <v>4921</v>
      </c>
      <c r="P227" s="678"/>
      <c r="Q227" s="666">
        <v>4921</v>
      </c>
    </row>
    <row r="228" spans="1:17" ht="14.4" customHeight="1" x14ac:dyDescent="0.3">
      <c r="A228" s="661" t="s">
        <v>521</v>
      </c>
      <c r="B228" s="662" t="s">
        <v>4872</v>
      </c>
      <c r="C228" s="662" t="s">
        <v>4725</v>
      </c>
      <c r="D228" s="662" t="s">
        <v>4891</v>
      </c>
      <c r="E228" s="662" t="s">
        <v>4892</v>
      </c>
      <c r="F228" s="665">
        <v>2</v>
      </c>
      <c r="G228" s="665">
        <v>1630</v>
      </c>
      <c r="H228" s="665">
        <v>1</v>
      </c>
      <c r="I228" s="665">
        <v>815</v>
      </c>
      <c r="J228" s="665">
        <v>6</v>
      </c>
      <c r="K228" s="665">
        <v>4914</v>
      </c>
      <c r="L228" s="665">
        <v>3.014723926380368</v>
      </c>
      <c r="M228" s="665">
        <v>819</v>
      </c>
      <c r="N228" s="665">
        <v>1</v>
      </c>
      <c r="O228" s="665">
        <v>836</v>
      </c>
      <c r="P228" s="678">
        <v>0.51288343558282212</v>
      </c>
      <c r="Q228" s="666">
        <v>836</v>
      </c>
    </row>
    <row r="229" spans="1:17" ht="14.4" customHeight="1" x14ac:dyDescent="0.3">
      <c r="A229" s="661" t="s">
        <v>521</v>
      </c>
      <c r="B229" s="662" t="s">
        <v>4872</v>
      </c>
      <c r="C229" s="662" t="s">
        <v>4725</v>
      </c>
      <c r="D229" s="662" t="s">
        <v>4893</v>
      </c>
      <c r="E229" s="662" t="s">
        <v>4894</v>
      </c>
      <c r="F229" s="665">
        <v>7</v>
      </c>
      <c r="G229" s="665">
        <v>0</v>
      </c>
      <c r="H229" s="665"/>
      <c r="I229" s="665">
        <v>0</v>
      </c>
      <c r="J229" s="665">
        <v>1</v>
      </c>
      <c r="K229" s="665">
        <v>0</v>
      </c>
      <c r="L229" s="665"/>
      <c r="M229" s="665">
        <v>0</v>
      </c>
      <c r="N229" s="665">
        <v>1</v>
      </c>
      <c r="O229" s="665">
        <v>0</v>
      </c>
      <c r="P229" s="678"/>
      <c r="Q229" s="666">
        <v>0</v>
      </c>
    </row>
    <row r="230" spans="1:17" ht="14.4" customHeight="1" x14ac:dyDescent="0.3">
      <c r="A230" s="661" t="s">
        <v>521</v>
      </c>
      <c r="B230" s="662" t="s">
        <v>4872</v>
      </c>
      <c r="C230" s="662" t="s">
        <v>4725</v>
      </c>
      <c r="D230" s="662" t="s">
        <v>4895</v>
      </c>
      <c r="E230" s="662" t="s">
        <v>4896</v>
      </c>
      <c r="F230" s="665">
        <v>1</v>
      </c>
      <c r="G230" s="665">
        <v>0</v>
      </c>
      <c r="H230" s="665"/>
      <c r="I230" s="665">
        <v>0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521</v>
      </c>
      <c r="B231" s="662" t="s">
        <v>4872</v>
      </c>
      <c r="C231" s="662" t="s">
        <v>4725</v>
      </c>
      <c r="D231" s="662" t="s">
        <v>4897</v>
      </c>
      <c r="E231" s="662" t="s">
        <v>4898</v>
      </c>
      <c r="F231" s="665"/>
      <c r="G231" s="665"/>
      <c r="H231" s="665"/>
      <c r="I231" s="665"/>
      <c r="J231" s="665">
        <v>1</v>
      </c>
      <c r="K231" s="665">
        <v>0</v>
      </c>
      <c r="L231" s="665"/>
      <c r="M231" s="665">
        <v>0</v>
      </c>
      <c r="N231" s="665"/>
      <c r="O231" s="665"/>
      <c r="P231" s="678"/>
      <c r="Q231" s="666"/>
    </row>
    <row r="232" spans="1:17" ht="14.4" customHeight="1" x14ac:dyDescent="0.3">
      <c r="A232" s="661" t="s">
        <v>521</v>
      </c>
      <c r="B232" s="662" t="s">
        <v>4872</v>
      </c>
      <c r="C232" s="662" t="s">
        <v>4725</v>
      </c>
      <c r="D232" s="662" t="s">
        <v>4899</v>
      </c>
      <c r="E232" s="662" t="s">
        <v>4900</v>
      </c>
      <c r="F232" s="665">
        <v>1</v>
      </c>
      <c r="G232" s="665">
        <v>0</v>
      </c>
      <c r="H232" s="665"/>
      <c r="I232" s="665">
        <v>0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521</v>
      </c>
      <c r="B233" s="662" t="s">
        <v>4872</v>
      </c>
      <c r="C233" s="662" t="s">
        <v>4725</v>
      </c>
      <c r="D233" s="662" t="s">
        <v>4901</v>
      </c>
      <c r="E233" s="662" t="s">
        <v>4902</v>
      </c>
      <c r="F233" s="665">
        <v>1</v>
      </c>
      <c r="G233" s="665">
        <v>0</v>
      </c>
      <c r="H233" s="665"/>
      <c r="I233" s="665">
        <v>0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521</v>
      </c>
      <c r="B234" s="662" t="s">
        <v>4872</v>
      </c>
      <c r="C234" s="662" t="s">
        <v>4725</v>
      </c>
      <c r="D234" s="662" t="s">
        <v>4903</v>
      </c>
      <c r="E234" s="662" t="s">
        <v>4904</v>
      </c>
      <c r="F234" s="665">
        <v>1</v>
      </c>
      <c r="G234" s="665">
        <v>0</v>
      </c>
      <c r="H234" s="665"/>
      <c r="I234" s="665">
        <v>0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521</v>
      </c>
      <c r="B235" s="662" t="s">
        <v>4872</v>
      </c>
      <c r="C235" s="662" t="s">
        <v>4725</v>
      </c>
      <c r="D235" s="662" t="s">
        <v>4905</v>
      </c>
      <c r="E235" s="662" t="s">
        <v>4906</v>
      </c>
      <c r="F235" s="665"/>
      <c r="G235" s="665"/>
      <c r="H235" s="665"/>
      <c r="I235" s="665"/>
      <c r="J235" s="665">
        <v>1</v>
      </c>
      <c r="K235" s="665">
        <v>0</v>
      </c>
      <c r="L235" s="665"/>
      <c r="M235" s="665">
        <v>0</v>
      </c>
      <c r="N235" s="665"/>
      <c r="O235" s="665"/>
      <c r="P235" s="678"/>
      <c r="Q235" s="666"/>
    </row>
    <row r="236" spans="1:17" ht="14.4" customHeight="1" x14ac:dyDescent="0.3">
      <c r="A236" s="661" t="s">
        <v>521</v>
      </c>
      <c r="B236" s="662" t="s">
        <v>4872</v>
      </c>
      <c r="C236" s="662" t="s">
        <v>4725</v>
      </c>
      <c r="D236" s="662" t="s">
        <v>4907</v>
      </c>
      <c r="E236" s="662" t="s">
        <v>4908</v>
      </c>
      <c r="F236" s="665">
        <v>1</v>
      </c>
      <c r="G236" s="665">
        <v>0</v>
      </c>
      <c r="H236" s="665"/>
      <c r="I236" s="665">
        <v>0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521</v>
      </c>
      <c r="B237" s="662" t="s">
        <v>4872</v>
      </c>
      <c r="C237" s="662" t="s">
        <v>4725</v>
      </c>
      <c r="D237" s="662" t="s">
        <v>4909</v>
      </c>
      <c r="E237" s="662" t="s">
        <v>4910</v>
      </c>
      <c r="F237" s="665">
        <v>1</v>
      </c>
      <c r="G237" s="665">
        <v>0</v>
      </c>
      <c r="H237" s="665"/>
      <c r="I237" s="665">
        <v>0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521</v>
      </c>
      <c r="B238" s="662" t="s">
        <v>4872</v>
      </c>
      <c r="C238" s="662" t="s">
        <v>4725</v>
      </c>
      <c r="D238" s="662" t="s">
        <v>4911</v>
      </c>
      <c r="E238" s="662" t="s">
        <v>4912</v>
      </c>
      <c r="F238" s="665">
        <v>1</v>
      </c>
      <c r="G238" s="665">
        <v>0</v>
      </c>
      <c r="H238" s="665"/>
      <c r="I238" s="665">
        <v>0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521</v>
      </c>
      <c r="B239" s="662" t="s">
        <v>4872</v>
      </c>
      <c r="C239" s="662" t="s">
        <v>4725</v>
      </c>
      <c r="D239" s="662" t="s">
        <v>4913</v>
      </c>
      <c r="E239" s="662" t="s">
        <v>4914</v>
      </c>
      <c r="F239" s="665">
        <v>1</v>
      </c>
      <c r="G239" s="665">
        <v>0</v>
      </c>
      <c r="H239" s="665"/>
      <c r="I239" s="665">
        <v>0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521</v>
      </c>
      <c r="B240" s="662" t="s">
        <v>4872</v>
      </c>
      <c r="C240" s="662" t="s">
        <v>4725</v>
      </c>
      <c r="D240" s="662" t="s">
        <v>4915</v>
      </c>
      <c r="E240" s="662" t="s">
        <v>4916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0</v>
      </c>
      <c r="P240" s="678"/>
      <c r="Q240" s="666">
        <v>0</v>
      </c>
    </row>
    <row r="241" spans="1:17" ht="14.4" customHeight="1" x14ac:dyDescent="0.3">
      <c r="A241" s="661" t="s">
        <v>521</v>
      </c>
      <c r="B241" s="662" t="s">
        <v>4872</v>
      </c>
      <c r="C241" s="662" t="s">
        <v>4725</v>
      </c>
      <c r="D241" s="662" t="s">
        <v>4917</v>
      </c>
      <c r="E241" s="662" t="s">
        <v>4918</v>
      </c>
      <c r="F241" s="665">
        <v>1</v>
      </c>
      <c r="G241" s="665">
        <v>0</v>
      </c>
      <c r="H241" s="665"/>
      <c r="I241" s="665">
        <v>0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521</v>
      </c>
      <c r="B242" s="662" t="s">
        <v>4872</v>
      </c>
      <c r="C242" s="662" t="s">
        <v>4725</v>
      </c>
      <c r="D242" s="662" t="s">
        <v>4919</v>
      </c>
      <c r="E242" s="662" t="s">
        <v>4920</v>
      </c>
      <c r="F242" s="665">
        <v>1</v>
      </c>
      <c r="G242" s="665">
        <v>0</v>
      </c>
      <c r="H242" s="665"/>
      <c r="I242" s="665">
        <v>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521</v>
      </c>
      <c r="B243" s="662" t="s">
        <v>4872</v>
      </c>
      <c r="C243" s="662" t="s">
        <v>4725</v>
      </c>
      <c r="D243" s="662" t="s">
        <v>4921</v>
      </c>
      <c r="E243" s="662" t="s">
        <v>4922</v>
      </c>
      <c r="F243" s="665">
        <v>7</v>
      </c>
      <c r="G243" s="665">
        <v>0</v>
      </c>
      <c r="H243" s="665"/>
      <c r="I243" s="665">
        <v>0</v>
      </c>
      <c r="J243" s="665"/>
      <c r="K243" s="665"/>
      <c r="L243" s="665"/>
      <c r="M243" s="665"/>
      <c r="N243" s="665">
        <v>1</v>
      </c>
      <c r="O243" s="665">
        <v>0</v>
      </c>
      <c r="P243" s="678"/>
      <c r="Q243" s="666">
        <v>0</v>
      </c>
    </row>
    <row r="244" spans="1:17" ht="14.4" customHeight="1" x14ac:dyDescent="0.3">
      <c r="A244" s="661" t="s">
        <v>521</v>
      </c>
      <c r="B244" s="662" t="s">
        <v>4872</v>
      </c>
      <c r="C244" s="662" t="s">
        <v>4725</v>
      </c>
      <c r="D244" s="662" t="s">
        <v>4923</v>
      </c>
      <c r="E244" s="662" t="s">
        <v>4924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2810</v>
      </c>
      <c r="P244" s="678"/>
      <c r="Q244" s="666">
        <v>2810</v>
      </c>
    </row>
    <row r="245" spans="1:17" ht="14.4" customHeight="1" x14ac:dyDescent="0.3">
      <c r="A245" s="661" t="s">
        <v>521</v>
      </c>
      <c r="B245" s="662" t="s">
        <v>4872</v>
      </c>
      <c r="C245" s="662" t="s">
        <v>4725</v>
      </c>
      <c r="D245" s="662" t="s">
        <v>4925</v>
      </c>
      <c r="E245" s="662" t="s">
        <v>4926</v>
      </c>
      <c r="F245" s="665">
        <v>1</v>
      </c>
      <c r="G245" s="665">
        <v>800</v>
      </c>
      <c r="H245" s="665">
        <v>1</v>
      </c>
      <c r="I245" s="665">
        <v>800</v>
      </c>
      <c r="J245" s="665">
        <v>0</v>
      </c>
      <c r="K245" s="665">
        <v>0</v>
      </c>
      <c r="L245" s="665">
        <v>0</v>
      </c>
      <c r="M245" s="665"/>
      <c r="N245" s="665"/>
      <c r="O245" s="665"/>
      <c r="P245" s="678"/>
      <c r="Q245" s="666"/>
    </row>
    <row r="246" spans="1:17" ht="14.4" customHeight="1" x14ac:dyDescent="0.3">
      <c r="A246" s="661" t="s">
        <v>521</v>
      </c>
      <c r="B246" s="662" t="s">
        <v>4872</v>
      </c>
      <c r="C246" s="662" t="s">
        <v>4725</v>
      </c>
      <c r="D246" s="662" t="s">
        <v>4927</v>
      </c>
      <c r="E246" s="662" t="s">
        <v>4928</v>
      </c>
      <c r="F246" s="665">
        <v>1</v>
      </c>
      <c r="G246" s="665">
        <v>9096</v>
      </c>
      <c r="H246" s="665">
        <v>1</v>
      </c>
      <c r="I246" s="665">
        <v>9096</v>
      </c>
      <c r="J246" s="665">
        <v>2</v>
      </c>
      <c r="K246" s="665">
        <v>18246</v>
      </c>
      <c r="L246" s="665">
        <v>2.0059366754617414</v>
      </c>
      <c r="M246" s="665">
        <v>9123</v>
      </c>
      <c r="N246" s="665"/>
      <c r="O246" s="665"/>
      <c r="P246" s="678"/>
      <c r="Q246" s="666"/>
    </row>
    <row r="247" spans="1:17" ht="14.4" customHeight="1" x14ac:dyDescent="0.3">
      <c r="A247" s="661" t="s">
        <v>521</v>
      </c>
      <c r="B247" s="662" t="s">
        <v>4872</v>
      </c>
      <c r="C247" s="662" t="s">
        <v>4725</v>
      </c>
      <c r="D247" s="662" t="s">
        <v>4929</v>
      </c>
      <c r="E247" s="662" t="s">
        <v>4930</v>
      </c>
      <c r="F247" s="665">
        <v>2</v>
      </c>
      <c r="G247" s="665">
        <v>1700</v>
      </c>
      <c r="H247" s="665">
        <v>1</v>
      </c>
      <c r="I247" s="665">
        <v>850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521</v>
      </c>
      <c r="B248" s="662" t="s">
        <v>4872</v>
      </c>
      <c r="C248" s="662" t="s">
        <v>4725</v>
      </c>
      <c r="D248" s="662" t="s">
        <v>4931</v>
      </c>
      <c r="E248" s="662" t="s">
        <v>4932</v>
      </c>
      <c r="F248" s="665">
        <v>1</v>
      </c>
      <c r="G248" s="665">
        <v>0</v>
      </c>
      <c r="H248" s="665"/>
      <c r="I248" s="665">
        <v>0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521</v>
      </c>
      <c r="B249" s="662" t="s">
        <v>4872</v>
      </c>
      <c r="C249" s="662" t="s">
        <v>4725</v>
      </c>
      <c r="D249" s="662" t="s">
        <v>4933</v>
      </c>
      <c r="E249" s="662" t="s">
        <v>4934</v>
      </c>
      <c r="F249" s="665">
        <v>2</v>
      </c>
      <c r="G249" s="665">
        <v>7142</v>
      </c>
      <c r="H249" s="665">
        <v>1</v>
      </c>
      <c r="I249" s="665">
        <v>3571</v>
      </c>
      <c r="J249" s="665"/>
      <c r="K249" s="665"/>
      <c r="L249" s="665"/>
      <c r="M249" s="665"/>
      <c r="N249" s="665">
        <v>1</v>
      </c>
      <c r="O249" s="665">
        <v>3741</v>
      </c>
      <c r="P249" s="678">
        <v>0.52380285634276114</v>
      </c>
      <c r="Q249" s="666">
        <v>3741</v>
      </c>
    </row>
    <row r="250" spans="1:17" ht="14.4" customHeight="1" x14ac:dyDescent="0.3">
      <c r="A250" s="661" t="s">
        <v>521</v>
      </c>
      <c r="B250" s="662" t="s">
        <v>4872</v>
      </c>
      <c r="C250" s="662" t="s">
        <v>4725</v>
      </c>
      <c r="D250" s="662" t="s">
        <v>4935</v>
      </c>
      <c r="E250" s="662" t="s">
        <v>4936</v>
      </c>
      <c r="F250" s="665">
        <v>6</v>
      </c>
      <c r="G250" s="665">
        <v>92412</v>
      </c>
      <c r="H250" s="665">
        <v>1</v>
      </c>
      <c r="I250" s="665">
        <v>15402</v>
      </c>
      <c r="J250" s="665"/>
      <c r="K250" s="665"/>
      <c r="L250" s="665"/>
      <c r="M250" s="665"/>
      <c r="N250" s="665">
        <v>1</v>
      </c>
      <c r="O250" s="665">
        <v>16075</v>
      </c>
      <c r="P250" s="678">
        <v>0.17394927065749036</v>
      </c>
      <c r="Q250" s="666">
        <v>16075</v>
      </c>
    </row>
    <row r="251" spans="1:17" ht="14.4" customHeight="1" x14ac:dyDescent="0.3">
      <c r="A251" s="661" t="s">
        <v>521</v>
      </c>
      <c r="B251" s="662" t="s">
        <v>4872</v>
      </c>
      <c r="C251" s="662" t="s">
        <v>4725</v>
      </c>
      <c r="D251" s="662" t="s">
        <v>4937</v>
      </c>
      <c r="E251" s="662" t="s">
        <v>4938</v>
      </c>
      <c r="F251" s="665">
        <v>4</v>
      </c>
      <c r="G251" s="665">
        <v>0</v>
      </c>
      <c r="H251" s="665"/>
      <c r="I251" s="665">
        <v>0</v>
      </c>
      <c r="J251" s="665"/>
      <c r="K251" s="665"/>
      <c r="L251" s="665"/>
      <c r="M251" s="665"/>
      <c r="N251" s="665">
        <v>1</v>
      </c>
      <c r="O251" s="665">
        <v>0</v>
      </c>
      <c r="P251" s="678"/>
      <c r="Q251" s="666">
        <v>0</v>
      </c>
    </row>
    <row r="252" spans="1:17" ht="14.4" customHeight="1" x14ac:dyDescent="0.3">
      <c r="A252" s="661" t="s">
        <v>521</v>
      </c>
      <c r="B252" s="662" t="s">
        <v>4872</v>
      </c>
      <c r="C252" s="662" t="s">
        <v>4725</v>
      </c>
      <c r="D252" s="662" t="s">
        <v>4939</v>
      </c>
      <c r="E252" s="662" t="s">
        <v>4940</v>
      </c>
      <c r="F252" s="665">
        <v>1</v>
      </c>
      <c r="G252" s="665">
        <v>355</v>
      </c>
      <c r="H252" s="665">
        <v>1</v>
      </c>
      <c r="I252" s="665">
        <v>355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521</v>
      </c>
      <c r="B253" s="662" t="s">
        <v>4872</v>
      </c>
      <c r="C253" s="662" t="s">
        <v>4725</v>
      </c>
      <c r="D253" s="662" t="s">
        <v>4941</v>
      </c>
      <c r="E253" s="662" t="s">
        <v>4942</v>
      </c>
      <c r="F253" s="665">
        <v>1</v>
      </c>
      <c r="G253" s="665">
        <v>0</v>
      </c>
      <c r="H253" s="665"/>
      <c r="I253" s="665">
        <v>0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521</v>
      </c>
      <c r="B254" s="662" t="s">
        <v>4872</v>
      </c>
      <c r="C254" s="662" t="s">
        <v>4725</v>
      </c>
      <c r="D254" s="662" t="s">
        <v>4943</v>
      </c>
      <c r="E254" s="662" t="s">
        <v>4944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7472</v>
      </c>
      <c r="P254" s="678"/>
      <c r="Q254" s="666">
        <v>7472</v>
      </c>
    </row>
    <row r="255" spans="1:17" ht="14.4" customHeight="1" x14ac:dyDescent="0.3">
      <c r="A255" s="661" t="s">
        <v>521</v>
      </c>
      <c r="B255" s="662" t="s">
        <v>4872</v>
      </c>
      <c r="C255" s="662" t="s">
        <v>4725</v>
      </c>
      <c r="D255" s="662" t="s">
        <v>4945</v>
      </c>
      <c r="E255" s="662" t="s">
        <v>4946</v>
      </c>
      <c r="F255" s="665">
        <v>1</v>
      </c>
      <c r="G255" s="665">
        <v>6834</v>
      </c>
      <c r="H255" s="665">
        <v>1</v>
      </c>
      <c r="I255" s="665">
        <v>6834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521</v>
      </c>
      <c r="B256" s="662" t="s">
        <v>4872</v>
      </c>
      <c r="C256" s="662" t="s">
        <v>4725</v>
      </c>
      <c r="D256" s="662" t="s">
        <v>4947</v>
      </c>
      <c r="E256" s="662" t="s">
        <v>4948</v>
      </c>
      <c r="F256" s="665">
        <v>8</v>
      </c>
      <c r="G256" s="665">
        <v>0</v>
      </c>
      <c r="H256" s="665"/>
      <c r="I256" s="665">
        <v>0</v>
      </c>
      <c r="J256" s="665">
        <v>1</v>
      </c>
      <c r="K256" s="665">
        <v>0</v>
      </c>
      <c r="L256" s="665"/>
      <c r="M256" s="665">
        <v>0</v>
      </c>
      <c r="N256" s="665">
        <v>1</v>
      </c>
      <c r="O256" s="665">
        <v>0</v>
      </c>
      <c r="P256" s="678"/>
      <c r="Q256" s="666">
        <v>0</v>
      </c>
    </row>
    <row r="257" spans="1:17" ht="14.4" customHeight="1" x14ac:dyDescent="0.3">
      <c r="A257" s="661" t="s">
        <v>521</v>
      </c>
      <c r="B257" s="662" t="s">
        <v>4872</v>
      </c>
      <c r="C257" s="662" t="s">
        <v>4725</v>
      </c>
      <c r="D257" s="662" t="s">
        <v>4949</v>
      </c>
      <c r="E257" s="662" t="s">
        <v>4950</v>
      </c>
      <c r="F257" s="665">
        <v>1</v>
      </c>
      <c r="G257" s="665">
        <v>0</v>
      </c>
      <c r="H257" s="665"/>
      <c r="I257" s="665">
        <v>0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521</v>
      </c>
      <c r="B258" s="662" t="s">
        <v>4872</v>
      </c>
      <c r="C258" s="662" t="s">
        <v>4725</v>
      </c>
      <c r="D258" s="662" t="s">
        <v>4951</v>
      </c>
      <c r="E258" s="662" t="s">
        <v>4952</v>
      </c>
      <c r="F258" s="665">
        <v>2</v>
      </c>
      <c r="G258" s="665">
        <v>12141</v>
      </c>
      <c r="H258" s="665">
        <v>1</v>
      </c>
      <c r="I258" s="665">
        <v>6070.5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521</v>
      </c>
      <c r="B259" s="662" t="s">
        <v>4872</v>
      </c>
      <c r="C259" s="662" t="s">
        <v>4725</v>
      </c>
      <c r="D259" s="662" t="s">
        <v>4953</v>
      </c>
      <c r="E259" s="662" t="s">
        <v>4954</v>
      </c>
      <c r="F259" s="665"/>
      <c r="G259" s="665"/>
      <c r="H259" s="665"/>
      <c r="I259" s="665"/>
      <c r="J259" s="665">
        <v>1</v>
      </c>
      <c r="K259" s="665">
        <v>4389</v>
      </c>
      <c r="L259" s="665"/>
      <c r="M259" s="665">
        <v>4389</v>
      </c>
      <c r="N259" s="665"/>
      <c r="O259" s="665"/>
      <c r="P259" s="678"/>
      <c r="Q259" s="666"/>
    </row>
    <row r="260" spans="1:17" ht="14.4" customHeight="1" x14ac:dyDescent="0.3">
      <c r="A260" s="661" t="s">
        <v>521</v>
      </c>
      <c r="B260" s="662" t="s">
        <v>4872</v>
      </c>
      <c r="C260" s="662" t="s">
        <v>4725</v>
      </c>
      <c r="D260" s="662" t="s">
        <v>4955</v>
      </c>
      <c r="E260" s="662" t="s">
        <v>4956</v>
      </c>
      <c r="F260" s="665">
        <v>1</v>
      </c>
      <c r="G260" s="665">
        <v>3219</v>
      </c>
      <c r="H260" s="665">
        <v>1</v>
      </c>
      <c r="I260" s="665">
        <v>3219</v>
      </c>
      <c r="J260" s="665"/>
      <c r="K260" s="665"/>
      <c r="L260" s="665"/>
      <c r="M260" s="665"/>
      <c r="N260" s="665">
        <v>3</v>
      </c>
      <c r="O260" s="665">
        <v>9891</v>
      </c>
      <c r="P260" s="678">
        <v>3.0726933830382106</v>
      </c>
      <c r="Q260" s="666">
        <v>3297</v>
      </c>
    </row>
    <row r="261" spans="1:17" ht="14.4" customHeight="1" x14ac:dyDescent="0.3">
      <c r="A261" s="661" t="s">
        <v>521</v>
      </c>
      <c r="B261" s="662" t="s">
        <v>4872</v>
      </c>
      <c r="C261" s="662" t="s">
        <v>4725</v>
      </c>
      <c r="D261" s="662" t="s">
        <v>4957</v>
      </c>
      <c r="E261" s="662" t="s">
        <v>4958</v>
      </c>
      <c r="F261" s="665">
        <v>2</v>
      </c>
      <c r="G261" s="665">
        <v>0</v>
      </c>
      <c r="H261" s="665"/>
      <c r="I261" s="665">
        <v>0</v>
      </c>
      <c r="J261" s="665">
        <v>1</v>
      </c>
      <c r="K261" s="665">
        <v>0</v>
      </c>
      <c r="L261" s="665"/>
      <c r="M261" s="665">
        <v>0</v>
      </c>
      <c r="N261" s="665"/>
      <c r="O261" s="665"/>
      <c r="P261" s="678"/>
      <c r="Q261" s="666"/>
    </row>
    <row r="262" spans="1:17" ht="14.4" customHeight="1" x14ac:dyDescent="0.3">
      <c r="A262" s="661" t="s">
        <v>521</v>
      </c>
      <c r="B262" s="662" t="s">
        <v>4872</v>
      </c>
      <c r="C262" s="662" t="s">
        <v>4725</v>
      </c>
      <c r="D262" s="662" t="s">
        <v>4959</v>
      </c>
      <c r="E262" s="662" t="s">
        <v>4960</v>
      </c>
      <c r="F262" s="665">
        <v>1</v>
      </c>
      <c r="G262" s="665">
        <v>0</v>
      </c>
      <c r="H262" s="665"/>
      <c r="I262" s="665">
        <v>0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521</v>
      </c>
      <c r="B263" s="662" t="s">
        <v>4872</v>
      </c>
      <c r="C263" s="662" t="s">
        <v>4725</v>
      </c>
      <c r="D263" s="662" t="s">
        <v>4961</v>
      </c>
      <c r="E263" s="662" t="s">
        <v>4962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2988</v>
      </c>
      <c r="P263" s="678"/>
      <c r="Q263" s="666">
        <v>2988</v>
      </c>
    </row>
    <row r="264" spans="1:17" ht="14.4" customHeight="1" x14ac:dyDescent="0.3">
      <c r="A264" s="661" t="s">
        <v>521</v>
      </c>
      <c r="B264" s="662" t="s">
        <v>4872</v>
      </c>
      <c r="C264" s="662" t="s">
        <v>4725</v>
      </c>
      <c r="D264" s="662" t="s">
        <v>4963</v>
      </c>
      <c r="E264" s="662" t="s">
        <v>4964</v>
      </c>
      <c r="F264" s="665">
        <v>1</v>
      </c>
      <c r="G264" s="665">
        <v>8132</v>
      </c>
      <c r="H264" s="665">
        <v>1</v>
      </c>
      <c r="I264" s="665">
        <v>8132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521</v>
      </c>
      <c r="B265" s="662" t="s">
        <v>4872</v>
      </c>
      <c r="C265" s="662" t="s">
        <v>4725</v>
      </c>
      <c r="D265" s="662" t="s">
        <v>4965</v>
      </c>
      <c r="E265" s="662" t="s">
        <v>4966</v>
      </c>
      <c r="F265" s="665">
        <v>2</v>
      </c>
      <c r="G265" s="665">
        <v>18050</v>
      </c>
      <c r="H265" s="665">
        <v>1</v>
      </c>
      <c r="I265" s="665">
        <v>9025</v>
      </c>
      <c r="J265" s="665">
        <v>1</v>
      </c>
      <c r="K265" s="665">
        <v>9052</v>
      </c>
      <c r="L265" s="665">
        <v>0.50149584487534626</v>
      </c>
      <c r="M265" s="665">
        <v>9052</v>
      </c>
      <c r="N265" s="665">
        <v>1</v>
      </c>
      <c r="O265" s="665">
        <v>9338</v>
      </c>
      <c r="P265" s="678">
        <v>0.5173407202216066</v>
      </c>
      <c r="Q265" s="666">
        <v>9338</v>
      </c>
    </row>
    <row r="266" spans="1:17" ht="14.4" customHeight="1" x14ac:dyDescent="0.3">
      <c r="A266" s="661" t="s">
        <v>521</v>
      </c>
      <c r="B266" s="662" t="s">
        <v>4872</v>
      </c>
      <c r="C266" s="662" t="s">
        <v>4725</v>
      </c>
      <c r="D266" s="662" t="s">
        <v>4967</v>
      </c>
      <c r="E266" s="662" t="s">
        <v>4968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5746</v>
      </c>
      <c r="P266" s="678"/>
      <c r="Q266" s="666">
        <v>5746</v>
      </c>
    </row>
    <row r="267" spans="1:17" ht="14.4" customHeight="1" x14ac:dyDescent="0.3">
      <c r="A267" s="661" t="s">
        <v>521</v>
      </c>
      <c r="B267" s="662" t="s">
        <v>4872</v>
      </c>
      <c r="C267" s="662" t="s">
        <v>4725</v>
      </c>
      <c r="D267" s="662" t="s">
        <v>4969</v>
      </c>
      <c r="E267" s="662" t="s">
        <v>4970</v>
      </c>
      <c r="F267" s="665">
        <v>2</v>
      </c>
      <c r="G267" s="665">
        <v>9234</v>
      </c>
      <c r="H267" s="665">
        <v>1</v>
      </c>
      <c r="I267" s="665">
        <v>4617</v>
      </c>
      <c r="J267" s="665">
        <v>0</v>
      </c>
      <c r="K267" s="665">
        <v>0</v>
      </c>
      <c r="L267" s="665">
        <v>0</v>
      </c>
      <c r="M267" s="665"/>
      <c r="N267" s="665"/>
      <c r="O267" s="665"/>
      <c r="P267" s="678"/>
      <c r="Q267" s="666"/>
    </row>
    <row r="268" spans="1:17" ht="14.4" customHeight="1" x14ac:dyDescent="0.3">
      <c r="A268" s="661" t="s">
        <v>521</v>
      </c>
      <c r="B268" s="662" t="s">
        <v>4872</v>
      </c>
      <c r="C268" s="662" t="s">
        <v>4725</v>
      </c>
      <c r="D268" s="662" t="s">
        <v>4971</v>
      </c>
      <c r="E268" s="662" t="s">
        <v>4972</v>
      </c>
      <c r="F268" s="665">
        <v>5</v>
      </c>
      <c r="G268" s="665">
        <v>22719</v>
      </c>
      <c r="H268" s="665">
        <v>1</v>
      </c>
      <c r="I268" s="665">
        <v>4543.8</v>
      </c>
      <c r="J268" s="665">
        <v>1</v>
      </c>
      <c r="K268" s="665">
        <v>4557</v>
      </c>
      <c r="L268" s="665">
        <v>0.20058101148818169</v>
      </c>
      <c r="M268" s="665">
        <v>4557</v>
      </c>
      <c r="N268" s="665">
        <v>1</v>
      </c>
      <c r="O268" s="665">
        <v>4666</v>
      </c>
      <c r="P268" s="678">
        <v>0.20537875786786391</v>
      </c>
      <c r="Q268" s="666">
        <v>4666</v>
      </c>
    </row>
    <row r="269" spans="1:17" ht="14.4" customHeight="1" x14ac:dyDescent="0.3">
      <c r="A269" s="661" t="s">
        <v>521</v>
      </c>
      <c r="B269" s="662" t="s">
        <v>4872</v>
      </c>
      <c r="C269" s="662" t="s">
        <v>4725</v>
      </c>
      <c r="D269" s="662" t="s">
        <v>4973</v>
      </c>
      <c r="E269" s="662" t="s">
        <v>4974</v>
      </c>
      <c r="F269" s="665">
        <v>2</v>
      </c>
      <c r="G269" s="665">
        <v>10250</v>
      </c>
      <c r="H269" s="665">
        <v>1</v>
      </c>
      <c r="I269" s="665">
        <v>5125</v>
      </c>
      <c r="J269" s="665"/>
      <c r="K269" s="665"/>
      <c r="L269" s="665"/>
      <c r="M269" s="665"/>
      <c r="N269" s="665">
        <v>1</v>
      </c>
      <c r="O269" s="665">
        <v>5282</v>
      </c>
      <c r="P269" s="678">
        <v>0.51531707317073172</v>
      </c>
      <c r="Q269" s="666">
        <v>5282</v>
      </c>
    </row>
    <row r="270" spans="1:17" ht="14.4" customHeight="1" x14ac:dyDescent="0.3">
      <c r="A270" s="661" t="s">
        <v>521</v>
      </c>
      <c r="B270" s="662" t="s">
        <v>4872</v>
      </c>
      <c r="C270" s="662" t="s">
        <v>4725</v>
      </c>
      <c r="D270" s="662" t="s">
        <v>4975</v>
      </c>
      <c r="E270" s="662" t="s">
        <v>4976</v>
      </c>
      <c r="F270" s="665">
        <v>1</v>
      </c>
      <c r="G270" s="665">
        <v>0</v>
      </c>
      <c r="H270" s="665"/>
      <c r="I270" s="665">
        <v>0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521</v>
      </c>
      <c r="B271" s="662" t="s">
        <v>4872</v>
      </c>
      <c r="C271" s="662" t="s">
        <v>4725</v>
      </c>
      <c r="D271" s="662" t="s">
        <v>4977</v>
      </c>
      <c r="E271" s="662" t="s">
        <v>4978</v>
      </c>
      <c r="F271" s="665">
        <v>1</v>
      </c>
      <c r="G271" s="665">
        <v>10597</v>
      </c>
      <c r="H271" s="665">
        <v>1</v>
      </c>
      <c r="I271" s="665">
        <v>10597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521</v>
      </c>
      <c r="B272" s="662" t="s">
        <v>4872</v>
      </c>
      <c r="C272" s="662" t="s">
        <v>4725</v>
      </c>
      <c r="D272" s="662" t="s">
        <v>4979</v>
      </c>
      <c r="E272" s="662" t="s">
        <v>4980</v>
      </c>
      <c r="F272" s="665">
        <v>1</v>
      </c>
      <c r="G272" s="665">
        <v>0</v>
      </c>
      <c r="H272" s="665"/>
      <c r="I272" s="665">
        <v>0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521</v>
      </c>
      <c r="B273" s="662" t="s">
        <v>4872</v>
      </c>
      <c r="C273" s="662" t="s">
        <v>4725</v>
      </c>
      <c r="D273" s="662" t="s">
        <v>4981</v>
      </c>
      <c r="E273" s="662" t="s">
        <v>4982</v>
      </c>
      <c r="F273" s="665"/>
      <c r="G273" s="665"/>
      <c r="H273" s="665"/>
      <c r="I273" s="665"/>
      <c r="J273" s="665"/>
      <c r="K273" s="665"/>
      <c r="L273" s="665"/>
      <c r="M273" s="665"/>
      <c r="N273" s="665">
        <v>1</v>
      </c>
      <c r="O273" s="665">
        <v>8444</v>
      </c>
      <c r="P273" s="678"/>
      <c r="Q273" s="666">
        <v>8444</v>
      </c>
    </row>
    <row r="274" spans="1:17" ht="14.4" customHeight="1" x14ac:dyDescent="0.3">
      <c r="A274" s="661" t="s">
        <v>521</v>
      </c>
      <c r="B274" s="662" t="s">
        <v>4872</v>
      </c>
      <c r="C274" s="662" t="s">
        <v>4725</v>
      </c>
      <c r="D274" s="662" t="s">
        <v>4983</v>
      </c>
      <c r="E274" s="662" t="s">
        <v>4984</v>
      </c>
      <c r="F274" s="665">
        <v>1</v>
      </c>
      <c r="G274" s="665">
        <v>8406</v>
      </c>
      <c r="H274" s="665">
        <v>1</v>
      </c>
      <c r="I274" s="665">
        <v>8406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521</v>
      </c>
      <c r="B275" s="662" t="s">
        <v>4872</v>
      </c>
      <c r="C275" s="662" t="s">
        <v>4725</v>
      </c>
      <c r="D275" s="662" t="s">
        <v>4985</v>
      </c>
      <c r="E275" s="662" t="s">
        <v>4986</v>
      </c>
      <c r="F275" s="665">
        <v>1</v>
      </c>
      <c r="G275" s="665">
        <v>0</v>
      </c>
      <c r="H275" s="665"/>
      <c r="I275" s="665">
        <v>0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521</v>
      </c>
      <c r="B276" s="662" t="s">
        <v>4872</v>
      </c>
      <c r="C276" s="662" t="s">
        <v>4725</v>
      </c>
      <c r="D276" s="662" t="s">
        <v>4987</v>
      </c>
      <c r="E276" s="662" t="s">
        <v>4988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0</v>
      </c>
      <c r="P276" s="678"/>
      <c r="Q276" s="666">
        <v>0</v>
      </c>
    </row>
    <row r="277" spans="1:17" ht="14.4" customHeight="1" x14ac:dyDescent="0.3">
      <c r="A277" s="661" t="s">
        <v>521</v>
      </c>
      <c r="B277" s="662" t="s">
        <v>4872</v>
      </c>
      <c r="C277" s="662" t="s">
        <v>4725</v>
      </c>
      <c r="D277" s="662" t="s">
        <v>4989</v>
      </c>
      <c r="E277" s="662" t="s">
        <v>4990</v>
      </c>
      <c r="F277" s="665">
        <v>1</v>
      </c>
      <c r="G277" s="665">
        <v>0</v>
      </c>
      <c r="H277" s="665"/>
      <c r="I277" s="665">
        <v>0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521</v>
      </c>
      <c r="B278" s="662" t="s">
        <v>4991</v>
      </c>
      <c r="C278" s="662" t="s">
        <v>4725</v>
      </c>
      <c r="D278" s="662" t="s">
        <v>4992</v>
      </c>
      <c r="E278" s="662" t="s">
        <v>4993</v>
      </c>
      <c r="F278" s="665"/>
      <c r="G278" s="665"/>
      <c r="H278" s="665"/>
      <c r="I278" s="665"/>
      <c r="J278" s="665">
        <v>6</v>
      </c>
      <c r="K278" s="665">
        <v>4171</v>
      </c>
      <c r="L278" s="665"/>
      <c r="M278" s="665">
        <v>695.16666666666663</v>
      </c>
      <c r="N278" s="665">
        <v>4</v>
      </c>
      <c r="O278" s="665">
        <v>2836</v>
      </c>
      <c r="P278" s="678"/>
      <c r="Q278" s="666">
        <v>709</v>
      </c>
    </row>
    <row r="279" spans="1:17" ht="14.4" customHeight="1" x14ac:dyDescent="0.3">
      <c r="A279" s="661" t="s">
        <v>521</v>
      </c>
      <c r="B279" s="662" t="s">
        <v>4991</v>
      </c>
      <c r="C279" s="662" t="s">
        <v>4725</v>
      </c>
      <c r="D279" s="662" t="s">
        <v>4994</v>
      </c>
      <c r="E279" s="662" t="s">
        <v>4995</v>
      </c>
      <c r="F279" s="665">
        <v>2</v>
      </c>
      <c r="G279" s="665">
        <v>182</v>
      </c>
      <c r="H279" s="665">
        <v>1</v>
      </c>
      <c r="I279" s="665">
        <v>91</v>
      </c>
      <c r="J279" s="665">
        <v>1</v>
      </c>
      <c r="K279" s="665">
        <v>93</v>
      </c>
      <c r="L279" s="665">
        <v>0.51098901098901095</v>
      </c>
      <c r="M279" s="665">
        <v>93</v>
      </c>
      <c r="N279" s="665"/>
      <c r="O279" s="665"/>
      <c r="P279" s="678"/>
      <c r="Q279" s="666"/>
    </row>
    <row r="280" spans="1:17" ht="14.4" customHeight="1" x14ac:dyDescent="0.3">
      <c r="A280" s="661" t="s">
        <v>521</v>
      </c>
      <c r="B280" s="662" t="s">
        <v>4991</v>
      </c>
      <c r="C280" s="662" t="s">
        <v>4725</v>
      </c>
      <c r="D280" s="662" t="s">
        <v>4996</v>
      </c>
      <c r="E280" s="662" t="s">
        <v>4997</v>
      </c>
      <c r="F280" s="665">
        <v>1</v>
      </c>
      <c r="G280" s="665">
        <v>223</v>
      </c>
      <c r="H280" s="665">
        <v>1</v>
      </c>
      <c r="I280" s="665">
        <v>223</v>
      </c>
      <c r="J280" s="665">
        <v>1</v>
      </c>
      <c r="K280" s="665">
        <v>228</v>
      </c>
      <c r="L280" s="665">
        <v>1.0224215246636772</v>
      </c>
      <c r="M280" s="665">
        <v>228</v>
      </c>
      <c r="N280" s="665"/>
      <c r="O280" s="665"/>
      <c r="P280" s="678"/>
      <c r="Q280" s="666"/>
    </row>
    <row r="281" spans="1:17" ht="14.4" customHeight="1" x14ac:dyDescent="0.3">
      <c r="A281" s="661" t="s">
        <v>521</v>
      </c>
      <c r="B281" s="662" t="s">
        <v>4991</v>
      </c>
      <c r="C281" s="662" t="s">
        <v>4725</v>
      </c>
      <c r="D281" s="662" t="s">
        <v>4998</v>
      </c>
      <c r="E281" s="662" t="s">
        <v>4999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3650</v>
      </c>
      <c r="P281" s="678"/>
      <c r="Q281" s="666">
        <v>3650</v>
      </c>
    </row>
    <row r="282" spans="1:17" ht="14.4" customHeight="1" x14ac:dyDescent="0.3">
      <c r="A282" s="661" t="s">
        <v>521</v>
      </c>
      <c r="B282" s="662" t="s">
        <v>4991</v>
      </c>
      <c r="C282" s="662" t="s">
        <v>4725</v>
      </c>
      <c r="D282" s="662" t="s">
        <v>5000</v>
      </c>
      <c r="E282" s="662" t="s">
        <v>5001</v>
      </c>
      <c r="F282" s="665"/>
      <c r="G282" s="665"/>
      <c r="H282" s="665"/>
      <c r="I282" s="665"/>
      <c r="J282" s="665">
        <v>1</v>
      </c>
      <c r="K282" s="665">
        <v>4159</v>
      </c>
      <c r="L282" s="665"/>
      <c r="M282" s="665">
        <v>4159</v>
      </c>
      <c r="N282" s="665"/>
      <c r="O282" s="665"/>
      <c r="P282" s="678"/>
      <c r="Q282" s="666"/>
    </row>
    <row r="283" spans="1:17" ht="14.4" customHeight="1" x14ac:dyDescent="0.3">
      <c r="A283" s="661" t="s">
        <v>521</v>
      </c>
      <c r="B283" s="662" t="s">
        <v>4991</v>
      </c>
      <c r="C283" s="662" t="s">
        <v>4725</v>
      </c>
      <c r="D283" s="662" t="s">
        <v>5002</v>
      </c>
      <c r="E283" s="662" t="s">
        <v>5003</v>
      </c>
      <c r="F283" s="665">
        <v>0</v>
      </c>
      <c r="G283" s="665">
        <v>0</v>
      </c>
      <c r="H283" s="665"/>
      <c r="I283" s="665"/>
      <c r="J283" s="665">
        <v>1</v>
      </c>
      <c r="K283" s="665">
        <v>114</v>
      </c>
      <c r="L283" s="665"/>
      <c r="M283" s="665">
        <v>114</v>
      </c>
      <c r="N283" s="665"/>
      <c r="O283" s="665"/>
      <c r="P283" s="678"/>
      <c r="Q283" s="666"/>
    </row>
    <row r="284" spans="1:17" ht="14.4" customHeight="1" x14ac:dyDescent="0.3">
      <c r="A284" s="661" t="s">
        <v>521</v>
      </c>
      <c r="B284" s="662" t="s">
        <v>4991</v>
      </c>
      <c r="C284" s="662" t="s">
        <v>4725</v>
      </c>
      <c r="D284" s="662" t="s">
        <v>5004</v>
      </c>
      <c r="E284" s="662" t="s">
        <v>5005</v>
      </c>
      <c r="F284" s="665">
        <v>2</v>
      </c>
      <c r="G284" s="665">
        <v>10646</v>
      </c>
      <c r="H284" s="665">
        <v>1</v>
      </c>
      <c r="I284" s="665">
        <v>5323</v>
      </c>
      <c r="J284" s="665">
        <v>1</v>
      </c>
      <c r="K284" s="665">
        <v>5362</v>
      </c>
      <c r="L284" s="665">
        <v>0.503663347736239</v>
      </c>
      <c r="M284" s="665">
        <v>5362</v>
      </c>
      <c r="N284" s="665"/>
      <c r="O284" s="665"/>
      <c r="P284" s="678"/>
      <c r="Q284" s="666"/>
    </row>
    <row r="285" spans="1:17" ht="14.4" customHeight="1" x14ac:dyDescent="0.3">
      <c r="A285" s="661" t="s">
        <v>521</v>
      </c>
      <c r="B285" s="662" t="s">
        <v>4991</v>
      </c>
      <c r="C285" s="662" t="s">
        <v>4725</v>
      </c>
      <c r="D285" s="662" t="s">
        <v>5006</v>
      </c>
      <c r="E285" s="662" t="s">
        <v>5007</v>
      </c>
      <c r="F285" s="665"/>
      <c r="G285" s="665"/>
      <c r="H285" s="665"/>
      <c r="I285" s="665"/>
      <c r="J285" s="665">
        <v>1</v>
      </c>
      <c r="K285" s="665">
        <v>2841</v>
      </c>
      <c r="L285" s="665"/>
      <c r="M285" s="665">
        <v>2841</v>
      </c>
      <c r="N285" s="665"/>
      <c r="O285" s="665"/>
      <c r="P285" s="678"/>
      <c r="Q285" s="666"/>
    </row>
    <row r="286" spans="1:17" ht="14.4" customHeight="1" x14ac:dyDescent="0.3">
      <c r="A286" s="661" t="s">
        <v>521</v>
      </c>
      <c r="B286" s="662" t="s">
        <v>4991</v>
      </c>
      <c r="C286" s="662" t="s">
        <v>4725</v>
      </c>
      <c r="D286" s="662" t="s">
        <v>3006</v>
      </c>
      <c r="E286" s="662" t="s">
        <v>5008</v>
      </c>
      <c r="F286" s="665">
        <v>3</v>
      </c>
      <c r="G286" s="665">
        <v>12099</v>
      </c>
      <c r="H286" s="665">
        <v>1</v>
      </c>
      <c r="I286" s="665">
        <v>4033</v>
      </c>
      <c r="J286" s="665">
        <v>2</v>
      </c>
      <c r="K286" s="665">
        <v>8164</v>
      </c>
      <c r="L286" s="665">
        <v>0.67476650962889495</v>
      </c>
      <c r="M286" s="665">
        <v>4082</v>
      </c>
      <c r="N286" s="665">
        <v>2</v>
      </c>
      <c r="O286" s="665">
        <v>8526</v>
      </c>
      <c r="P286" s="678">
        <v>0.70468633771386069</v>
      </c>
      <c r="Q286" s="666">
        <v>4263</v>
      </c>
    </row>
    <row r="287" spans="1:17" ht="14.4" customHeight="1" x14ac:dyDescent="0.3">
      <c r="A287" s="661" t="s">
        <v>521</v>
      </c>
      <c r="B287" s="662" t="s">
        <v>4991</v>
      </c>
      <c r="C287" s="662" t="s">
        <v>4725</v>
      </c>
      <c r="D287" s="662" t="s">
        <v>5009</v>
      </c>
      <c r="E287" s="662" t="s">
        <v>5010</v>
      </c>
      <c r="F287" s="665">
        <v>1</v>
      </c>
      <c r="G287" s="665">
        <v>932</v>
      </c>
      <c r="H287" s="665">
        <v>1</v>
      </c>
      <c r="I287" s="665">
        <v>932</v>
      </c>
      <c r="J287" s="665">
        <v>2</v>
      </c>
      <c r="K287" s="665">
        <v>1892</v>
      </c>
      <c r="L287" s="665">
        <v>2.0300429184549356</v>
      </c>
      <c r="M287" s="665">
        <v>946</v>
      </c>
      <c r="N287" s="665"/>
      <c r="O287" s="665"/>
      <c r="P287" s="678"/>
      <c r="Q287" s="666"/>
    </row>
    <row r="288" spans="1:17" ht="14.4" customHeight="1" x14ac:dyDescent="0.3">
      <c r="A288" s="661" t="s">
        <v>521</v>
      </c>
      <c r="B288" s="662" t="s">
        <v>4991</v>
      </c>
      <c r="C288" s="662" t="s">
        <v>4725</v>
      </c>
      <c r="D288" s="662" t="s">
        <v>5011</v>
      </c>
      <c r="E288" s="662" t="s">
        <v>5012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930</v>
      </c>
      <c r="P288" s="678"/>
      <c r="Q288" s="666">
        <v>930</v>
      </c>
    </row>
    <row r="289" spans="1:17" ht="14.4" customHeight="1" x14ac:dyDescent="0.3">
      <c r="A289" s="661" t="s">
        <v>521</v>
      </c>
      <c r="B289" s="662" t="s">
        <v>4991</v>
      </c>
      <c r="C289" s="662" t="s">
        <v>4725</v>
      </c>
      <c r="D289" s="662" t="s">
        <v>5013</v>
      </c>
      <c r="E289" s="662" t="s">
        <v>5014</v>
      </c>
      <c r="F289" s="665"/>
      <c r="G289" s="665"/>
      <c r="H289" s="665"/>
      <c r="I289" s="665"/>
      <c r="J289" s="665"/>
      <c r="K289" s="665"/>
      <c r="L289" s="665"/>
      <c r="M289" s="665"/>
      <c r="N289" s="665">
        <v>1</v>
      </c>
      <c r="O289" s="665">
        <v>985</v>
      </c>
      <c r="P289" s="678"/>
      <c r="Q289" s="666">
        <v>985</v>
      </c>
    </row>
    <row r="290" spans="1:17" ht="14.4" customHeight="1" x14ac:dyDescent="0.3">
      <c r="A290" s="661" t="s">
        <v>521</v>
      </c>
      <c r="B290" s="662" t="s">
        <v>4991</v>
      </c>
      <c r="C290" s="662" t="s">
        <v>4725</v>
      </c>
      <c r="D290" s="662" t="s">
        <v>5015</v>
      </c>
      <c r="E290" s="662" t="s">
        <v>5016</v>
      </c>
      <c r="F290" s="665">
        <v>1</v>
      </c>
      <c r="G290" s="665">
        <v>2936</v>
      </c>
      <c r="H290" s="665">
        <v>1</v>
      </c>
      <c r="I290" s="665">
        <v>2936</v>
      </c>
      <c r="J290" s="665">
        <v>2</v>
      </c>
      <c r="K290" s="665">
        <v>5960</v>
      </c>
      <c r="L290" s="665">
        <v>2.0299727520435966</v>
      </c>
      <c r="M290" s="665">
        <v>2980</v>
      </c>
      <c r="N290" s="665"/>
      <c r="O290" s="665"/>
      <c r="P290" s="678"/>
      <c r="Q290" s="666"/>
    </row>
    <row r="291" spans="1:17" ht="14.4" customHeight="1" x14ac:dyDescent="0.3">
      <c r="A291" s="661" t="s">
        <v>521</v>
      </c>
      <c r="B291" s="662" t="s">
        <v>4991</v>
      </c>
      <c r="C291" s="662" t="s">
        <v>4725</v>
      </c>
      <c r="D291" s="662" t="s">
        <v>4891</v>
      </c>
      <c r="E291" s="662" t="s">
        <v>4892</v>
      </c>
      <c r="F291" s="665"/>
      <c r="G291" s="665"/>
      <c r="H291" s="665"/>
      <c r="I291" s="665"/>
      <c r="J291" s="665">
        <v>1</v>
      </c>
      <c r="K291" s="665">
        <v>819</v>
      </c>
      <c r="L291" s="665"/>
      <c r="M291" s="665">
        <v>819</v>
      </c>
      <c r="N291" s="665"/>
      <c r="O291" s="665"/>
      <c r="P291" s="678"/>
      <c r="Q291" s="666"/>
    </row>
    <row r="292" spans="1:17" ht="14.4" customHeight="1" x14ac:dyDescent="0.3">
      <c r="A292" s="661" t="s">
        <v>521</v>
      </c>
      <c r="B292" s="662" t="s">
        <v>4991</v>
      </c>
      <c r="C292" s="662" t="s">
        <v>4725</v>
      </c>
      <c r="D292" s="662" t="s">
        <v>5017</v>
      </c>
      <c r="E292" s="662" t="s">
        <v>5018</v>
      </c>
      <c r="F292" s="665">
        <v>1</v>
      </c>
      <c r="G292" s="665">
        <v>3909</v>
      </c>
      <c r="H292" s="665">
        <v>1</v>
      </c>
      <c r="I292" s="665">
        <v>3909</v>
      </c>
      <c r="J292" s="665">
        <v>1</v>
      </c>
      <c r="K292" s="665">
        <v>3958</v>
      </c>
      <c r="L292" s="665">
        <v>1.0125351752366334</v>
      </c>
      <c r="M292" s="665">
        <v>3958</v>
      </c>
      <c r="N292" s="665"/>
      <c r="O292" s="665"/>
      <c r="P292" s="678"/>
      <c r="Q292" s="666"/>
    </row>
    <row r="293" spans="1:17" ht="14.4" customHeight="1" x14ac:dyDescent="0.3">
      <c r="A293" s="661" t="s">
        <v>521</v>
      </c>
      <c r="B293" s="662" t="s">
        <v>4991</v>
      </c>
      <c r="C293" s="662" t="s">
        <v>4725</v>
      </c>
      <c r="D293" s="662" t="s">
        <v>5019</v>
      </c>
      <c r="E293" s="662" t="s">
        <v>5020</v>
      </c>
      <c r="F293" s="665">
        <v>3</v>
      </c>
      <c r="G293" s="665">
        <v>8442</v>
      </c>
      <c r="H293" s="665">
        <v>1</v>
      </c>
      <c r="I293" s="665">
        <v>2814</v>
      </c>
      <c r="J293" s="665">
        <v>3</v>
      </c>
      <c r="K293" s="665">
        <v>8559</v>
      </c>
      <c r="L293" s="665">
        <v>1.0138592750533049</v>
      </c>
      <c r="M293" s="665">
        <v>2853</v>
      </c>
      <c r="N293" s="665"/>
      <c r="O293" s="665"/>
      <c r="P293" s="678"/>
      <c r="Q293" s="666"/>
    </row>
    <row r="294" spans="1:17" ht="14.4" customHeight="1" x14ac:dyDescent="0.3">
      <c r="A294" s="661" t="s">
        <v>521</v>
      </c>
      <c r="B294" s="662" t="s">
        <v>4991</v>
      </c>
      <c r="C294" s="662" t="s">
        <v>4725</v>
      </c>
      <c r="D294" s="662" t="s">
        <v>5021</v>
      </c>
      <c r="E294" s="662" t="s">
        <v>5022</v>
      </c>
      <c r="F294" s="665"/>
      <c r="G294" s="665"/>
      <c r="H294" s="665"/>
      <c r="I294" s="665"/>
      <c r="J294" s="665">
        <v>1</v>
      </c>
      <c r="K294" s="665">
        <v>436</v>
      </c>
      <c r="L294" s="665"/>
      <c r="M294" s="665">
        <v>436</v>
      </c>
      <c r="N294" s="665">
        <v>1</v>
      </c>
      <c r="O294" s="665">
        <v>444</v>
      </c>
      <c r="P294" s="678"/>
      <c r="Q294" s="666">
        <v>444</v>
      </c>
    </row>
    <row r="295" spans="1:17" ht="14.4" customHeight="1" x14ac:dyDescent="0.3">
      <c r="A295" s="661" t="s">
        <v>521</v>
      </c>
      <c r="B295" s="662" t="s">
        <v>4991</v>
      </c>
      <c r="C295" s="662" t="s">
        <v>4725</v>
      </c>
      <c r="D295" s="662" t="s">
        <v>4929</v>
      </c>
      <c r="E295" s="662" t="s">
        <v>4930</v>
      </c>
      <c r="F295" s="665">
        <v>0</v>
      </c>
      <c r="G295" s="665">
        <v>0</v>
      </c>
      <c r="H295" s="665"/>
      <c r="I295" s="665"/>
      <c r="J295" s="665">
        <v>12</v>
      </c>
      <c r="K295" s="665">
        <v>10222</v>
      </c>
      <c r="L295" s="665"/>
      <c r="M295" s="665">
        <v>851.83333333333337</v>
      </c>
      <c r="N295" s="665">
        <v>5</v>
      </c>
      <c r="O295" s="665">
        <v>4325</v>
      </c>
      <c r="P295" s="678"/>
      <c r="Q295" s="666">
        <v>865</v>
      </c>
    </row>
    <row r="296" spans="1:17" ht="14.4" customHeight="1" x14ac:dyDescent="0.3">
      <c r="A296" s="661" t="s">
        <v>521</v>
      </c>
      <c r="B296" s="662" t="s">
        <v>4991</v>
      </c>
      <c r="C296" s="662" t="s">
        <v>4725</v>
      </c>
      <c r="D296" s="662" t="s">
        <v>5023</v>
      </c>
      <c r="E296" s="662" t="s">
        <v>5024</v>
      </c>
      <c r="F296" s="665">
        <v>1</v>
      </c>
      <c r="G296" s="665">
        <v>112</v>
      </c>
      <c r="H296" s="665">
        <v>1</v>
      </c>
      <c r="I296" s="665">
        <v>112</v>
      </c>
      <c r="J296" s="665">
        <v>4</v>
      </c>
      <c r="K296" s="665">
        <v>455</v>
      </c>
      <c r="L296" s="665">
        <v>4.0625</v>
      </c>
      <c r="M296" s="665">
        <v>113.75</v>
      </c>
      <c r="N296" s="665">
        <v>5</v>
      </c>
      <c r="O296" s="665">
        <v>600</v>
      </c>
      <c r="P296" s="678">
        <v>5.3571428571428568</v>
      </c>
      <c r="Q296" s="666">
        <v>120</v>
      </c>
    </row>
    <row r="297" spans="1:17" ht="14.4" customHeight="1" x14ac:dyDescent="0.3">
      <c r="A297" s="661" t="s">
        <v>521</v>
      </c>
      <c r="B297" s="662" t="s">
        <v>4991</v>
      </c>
      <c r="C297" s="662" t="s">
        <v>4725</v>
      </c>
      <c r="D297" s="662" t="s">
        <v>5025</v>
      </c>
      <c r="E297" s="662" t="s">
        <v>5026</v>
      </c>
      <c r="F297" s="665">
        <v>1</v>
      </c>
      <c r="G297" s="665">
        <v>161</v>
      </c>
      <c r="H297" s="665">
        <v>1</v>
      </c>
      <c r="I297" s="665">
        <v>161</v>
      </c>
      <c r="J297" s="665">
        <v>1</v>
      </c>
      <c r="K297" s="665">
        <v>311</v>
      </c>
      <c r="L297" s="665">
        <v>1.9316770186335404</v>
      </c>
      <c r="M297" s="665">
        <v>311</v>
      </c>
      <c r="N297" s="665">
        <v>1</v>
      </c>
      <c r="O297" s="665">
        <v>319</v>
      </c>
      <c r="P297" s="678">
        <v>1.9813664596273293</v>
      </c>
      <c r="Q297" s="666">
        <v>319</v>
      </c>
    </row>
    <row r="298" spans="1:17" ht="14.4" customHeight="1" x14ac:dyDescent="0.3">
      <c r="A298" s="661" t="s">
        <v>521</v>
      </c>
      <c r="B298" s="662" t="s">
        <v>4991</v>
      </c>
      <c r="C298" s="662" t="s">
        <v>4725</v>
      </c>
      <c r="D298" s="662" t="s">
        <v>5027</v>
      </c>
      <c r="E298" s="662" t="s">
        <v>5028</v>
      </c>
      <c r="F298" s="665"/>
      <c r="G298" s="665"/>
      <c r="H298" s="665"/>
      <c r="I298" s="665"/>
      <c r="J298" s="665"/>
      <c r="K298" s="665"/>
      <c r="L298" s="665"/>
      <c r="M298" s="665"/>
      <c r="N298" s="665">
        <v>2</v>
      </c>
      <c r="O298" s="665">
        <v>11412</v>
      </c>
      <c r="P298" s="678"/>
      <c r="Q298" s="666">
        <v>5706</v>
      </c>
    </row>
    <row r="299" spans="1:17" ht="14.4" customHeight="1" x14ac:dyDescent="0.3">
      <c r="A299" s="661" t="s">
        <v>521</v>
      </c>
      <c r="B299" s="662" t="s">
        <v>4991</v>
      </c>
      <c r="C299" s="662" t="s">
        <v>4725</v>
      </c>
      <c r="D299" s="662" t="s">
        <v>4953</v>
      </c>
      <c r="E299" s="662" t="s">
        <v>4954</v>
      </c>
      <c r="F299" s="665"/>
      <c r="G299" s="665"/>
      <c r="H299" s="665"/>
      <c r="I299" s="665"/>
      <c r="J299" s="665"/>
      <c r="K299" s="665"/>
      <c r="L299" s="665"/>
      <c r="M299" s="665"/>
      <c r="N299" s="665">
        <v>2</v>
      </c>
      <c r="O299" s="665">
        <v>9140</v>
      </c>
      <c r="P299" s="678"/>
      <c r="Q299" s="666">
        <v>4570</v>
      </c>
    </row>
    <row r="300" spans="1:17" ht="14.4" customHeight="1" x14ac:dyDescent="0.3">
      <c r="A300" s="661" t="s">
        <v>521</v>
      </c>
      <c r="B300" s="662" t="s">
        <v>4991</v>
      </c>
      <c r="C300" s="662" t="s">
        <v>4725</v>
      </c>
      <c r="D300" s="662" t="s">
        <v>5029</v>
      </c>
      <c r="E300" s="662" t="s">
        <v>5030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6069</v>
      </c>
      <c r="P300" s="678"/>
      <c r="Q300" s="666">
        <v>6069</v>
      </c>
    </row>
    <row r="301" spans="1:17" ht="14.4" customHeight="1" x14ac:dyDescent="0.3">
      <c r="A301" s="661" t="s">
        <v>521</v>
      </c>
      <c r="B301" s="662" t="s">
        <v>4991</v>
      </c>
      <c r="C301" s="662" t="s">
        <v>4725</v>
      </c>
      <c r="D301" s="662" t="s">
        <v>807</v>
      </c>
      <c r="E301" s="662" t="s">
        <v>5031</v>
      </c>
      <c r="F301" s="665"/>
      <c r="G301" s="665"/>
      <c r="H301" s="665"/>
      <c r="I301" s="665"/>
      <c r="J301" s="665">
        <v>1</v>
      </c>
      <c r="K301" s="665">
        <v>1193</v>
      </c>
      <c r="L301" s="665"/>
      <c r="M301" s="665">
        <v>1193</v>
      </c>
      <c r="N301" s="665"/>
      <c r="O301" s="665"/>
      <c r="P301" s="678"/>
      <c r="Q301" s="666"/>
    </row>
    <row r="302" spans="1:17" ht="14.4" customHeight="1" x14ac:dyDescent="0.3">
      <c r="A302" s="661" t="s">
        <v>521</v>
      </c>
      <c r="B302" s="662" t="s">
        <v>4991</v>
      </c>
      <c r="C302" s="662" t="s">
        <v>4725</v>
      </c>
      <c r="D302" s="662" t="s">
        <v>5032</v>
      </c>
      <c r="E302" s="662" t="s">
        <v>5033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8306</v>
      </c>
      <c r="P302" s="678"/>
      <c r="Q302" s="666">
        <v>8306</v>
      </c>
    </row>
    <row r="303" spans="1:17" ht="14.4" customHeight="1" x14ac:dyDescent="0.3">
      <c r="A303" s="661" t="s">
        <v>521</v>
      </c>
      <c r="B303" s="662" t="s">
        <v>4991</v>
      </c>
      <c r="C303" s="662" t="s">
        <v>4725</v>
      </c>
      <c r="D303" s="662" t="s">
        <v>5034</v>
      </c>
      <c r="E303" s="662" t="s">
        <v>5035</v>
      </c>
      <c r="F303" s="665">
        <v>2</v>
      </c>
      <c r="G303" s="665">
        <v>622</v>
      </c>
      <c r="H303" s="665">
        <v>1</v>
      </c>
      <c r="I303" s="665">
        <v>311</v>
      </c>
      <c r="J303" s="665">
        <v>2</v>
      </c>
      <c r="K303" s="665">
        <v>636</v>
      </c>
      <c r="L303" s="665">
        <v>1.022508038585209</v>
      </c>
      <c r="M303" s="665">
        <v>318</v>
      </c>
      <c r="N303" s="665">
        <v>2</v>
      </c>
      <c r="O303" s="665">
        <v>662</v>
      </c>
      <c r="P303" s="678">
        <v>1.0643086816720257</v>
      </c>
      <c r="Q303" s="666">
        <v>331</v>
      </c>
    </row>
    <row r="304" spans="1:17" ht="14.4" customHeight="1" x14ac:dyDescent="0.3">
      <c r="A304" s="661" t="s">
        <v>521</v>
      </c>
      <c r="B304" s="662" t="s">
        <v>4991</v>
      </c>
      <c r="C304" s="662" t="s">
        <v>4725</v>
      </c>
      <c r="D304" s="662" t="s">
        <v>5036</v>
      </c>
      <c r="E304" s="662" t="s">
        <v>5037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5208</v>
      </c>
      <c r="P304" s="678"/>
      <c r="Q304" s="666">
        <v>5208</v>
      </c>
    </row>
    <row r="305" spans="1:17" ht="14.4" customHeight="1" x14ac:dyDescent="0.3">
      <c r="A305" s="661" t="s">
        <v>521</v>
      </c>
      <c r="B305" s="662" t="s">
        <v>4991</v>
      </c>
      <c r="C305" s="662" t="s">
        <v>4725</v>
      </c>
      <c r="D305" s="662" t="s">
        <v>5038</v>
      </c>
      <c r="E305" s="662" t="s">
        <v>5005</v>
      </c>
      <c r="F305" s="665">
        <v>1</v>
      </c>
      <c r="G305" s="665">
        <v>559</v>
      </c>
      <c r="H305" s="665">
        <v>1</v>
      </c>
      <c r="I305" s="665">
        <v>559</v>
      </c>
      <c r="J305" s="665">
        <v>2</v>
      </c>
      <c r="K305" s="665">
        <v>1138</v>
      </c>
      <c r="L305" s="665">
        <v>2.0357781753130588</v>
      </c>
      <c r="M305" s="665">
        <v>569</v>
      </c>
      <c r="N305" s="665"/>
      <c r="O305" s="665"/>
      <c r="P305" s="678"/>
      <c r="Q305" s="666"/>
    </row>
    <row r="306" spans="1:17" ht="14.4" customHeight="1" x14ac:dyDescent="0.3">
      <c r="A306" s="661" t="s">
        <v>521</v>
      </c>
      <c r="B306" s="662" t="s">
        <v>4991</v>
      </c>
      <c r="C306" s="662" t="s">
        <v>4725</v>
      </c>
      <c r="D306" s="662" t="s">
        <v>5039</v>
      </c>
      <c r="E306" s="662" t="s">
        <v>5040</v>
      </c>
      <c r="F306" s="665"/>
      <c r="G306" s="665"/>
      <c r="H306" s="665"/>
      <c r="I306" s="665"/>
      <c r="J306" s="665">
        <v>1</v>
      </c>
      <c r="K306" s="665">
        <v>1940</v>
      </c>
      <c r="L306" s="665"/>
      <c r="M306" s="665">
        <v>1940</v>
      </c>
      <c r="N306" s="665"/>
      <c r="O306" s="665"/>
      <c r="P306" s="678"/>
      <c r="Q306" s="666"/>
    </row>
    <row r="307" spans="1:17" ht="14.4" customHeight="1" x14ac:dyDescent="0.3">
      <c r="A307" s="661" t="s">
        <v>521</v>
      </c>
      <c r="B307" s="662" t="s">
        <v>5041</v>
      </c>
      <c r="C307" s="662" t="s">
        <v>4725</v>
      </c>
      <c r="D307" s="662" t="s">
        <v>4901</v>
      </c>
      <c r="E307" s="662" t="s">
        <v>4902</v>
      </c>
      <c r="F307" s="665"/>
      <c r="G307" s="665"/>
      <c r="H307" s="665"/>
      <c r="I307" s="665"/>
      <c r="J307" s="665">
        <v>2</v>
      </c>
      <c r="K307" s="665">
        <v>0</v>
      </c>
      <c r="L307" s="665"/>
      <c r="M307" s="665">
        <v>0</v>
      </c>
      <c r="N307" s="665">
        <v>3</v>
      </c>
      <c r="O307" s="665">
        <v>0</v>
      </c>
      <c r="P307" s="678"/>
      <c r="Q307" s="666">
        <v>0</v>
      </c>
    </row>
    <row r="308" spans="1:17" ht="14.4" customHeight="1" x14ac:dyDescent="0.3">
      <c r="A308" s="661" t="s">
        <v>521</v>
      </c>
      <c r="B308" s="662" t="s">
        <v>5041</v>
      </c>
      <c r="C308" s="662" t="s">
        <v>4725</v>
      </c>
      <c r="D308" s="662" t="s">
        <v>4911</v>
      </c>
      <c r="E308" s="662" t="s">
        <v>4912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0</v>
      </c>
      <c r="P308" s="678"/>
      <c r="Q308" s="666">
        <v>0</v>
      </c>
    </row>
    <row r="309" spans="1:17" ht="14.4" customHeight="1" x14ac:dyDescent="0.3">
      <c r="A309" s="661" t="s">
        <v>521</v>
      </c>
      <c r="B309" s="662" t="s">
        <v>5041</v>
      </c>
      <c r="C309" s="662" t="s">
        <v>4725</v>
      </c>
      <c r="D309" s="662" t="s">
        <v>5042</v>
      </c>
      <c r="E309" s="662" t="s">
        <v>5043</v>
      </c>
      <c r="F309" s="665"/>
      <c r="G309" s="665"/>
      <c r="H309" s="665"/>
      <c r="I309" s="665"/>
      <c r="J309" s="665">
        <v>2</v>
      </c>
      <c r="K309" s="665">
        <v>0</v>
      </c>
      <c r="L309" s="665"/>
      <c r="M309" s="665">
        <v>0</v>
      </c>
      <c r="N309" s="665">
        <v>1</v>
      </c>
      <c r="O309" s="665">
        <v>0</v>
      </c>
      <c r="P309" s="678"/>
      <c r="Q309" s="666">
        <v>0</v>
      </c>
    </row>
    <row r="310" spans="1:17" ht="14.4" customHeight="1" x14ac:dyDescent="0.3">
      <c r="A310" s="661" t="s">
        <v>521</v>
      </c>
      <c r="B310" s="662" t="s">
        <v>5041</v>
      </c>
      <c r="C310" s="662" t="s">
        <v>4725</v>
      </c>
      <c r="D310" s="662" t="s">
        <v>4921</v>
      </c>
      <c r="E310" s="662" t="s">
        <v>4922</v>
      </c>
      <c r="F310" s="665"/>
      <c r="G310" s="665"/>
      <c r="H310" s="665"/>
      <c r="I310" s="665"/>
      <c r="J310" s="665"/>
      <c r="K310" s="665"/>
      <c r="L310" s="665"/>
      <c r="M310" s="665"/>
      <c r="N310" s="665">
        <v>2</v>
      </c>
      <c r="O310" s="665">
        <v>0</v>
      </c>
      <c r="P310" s="678"/>
      <c r="Q310" s="666">
        <v>0</v>
      </c>
    </row>
    <row r="311" spans="1:17" ht="14.4" customHeight="1" x14ac:dyDescent="0.3">
      <c r="A311" s="661" t="s">
        <v>521</v>
      </c>
      <c r="B311" s="662" t="s">
        <v>5041</v>
      </c>
      <c r="C311" s="662" t="s">
        <v>4725</v>
      </c>
      <c r="D311" s="662" t="s">
        <v>5021</v>
      </c>
      <c r="E311" s="662" t="s">
        <v>5022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444</v>
      </c>
      <c r="P311" s="678"/>
      <c r="Q311" s="666">
        <v>444</v>
      </c>
    </row>
    <row r="312" spans="1:17" ht="14.4" customHeight="1" x14ac:dyDescent="0.3">
      <c r="A312" s="661" t="s">
        <v>521</v>
      </c>
      <c r="B312" s="662" t="s">
        <v>5041</v>
      </c>
      <c r="C312" s="662" t="s">
        <v>4725</v>
      </c>
      <c r="D312" s="662" t="s">
        <v>4937</v>
      </c>
      <c r="E312" s="662" t="s">
        <v>4938</v>
      </c>
      <c r="F312" s="665"/>
      <c r="G312" s="665"/>
      <c r="H312" s="665"/>
      <c r="I312" s="665"/>
      <c r="J312" s="665"/>
      <c r="K312" s="665"/>
      <c r="L312" s="665"/>
      <c r="M312" s="665"/>
      <c r="N312" s="665">
        <v>1</v>
      </c>
      <c r="O312" s="665">
        <v>0</v>
      </c>
      <c r="P312" s="678"/>
      <c r="Q312" s="666">
        <v>0</v>
      </c>
    </row>
    <row r="313" spans="1:17" ht="14.4" customHeight="1" x14ac:dyDescent="0.3">
      <c r="A313" s="661" t="s">
        <v>521</v>
      </c>
      <c r="B313" s="662" t="s">
        <v>5041</v>
      </c>
      <c r="C313" s="662" t="s">
        <v>4725</v>
      </c>
      <c r="D313" s="662" t="s">
        <v>4941</v>
      </c>
      <c r="E313" s="662" t="s">
        <v>4942</v>
      </c>
      <c r="F313" s="665"/>
      <c r="G313" s="665"/>
      <c r="H313" s="665"/>
      <c r="I313" s="665"/>
      <c r="J313" s="665">
        <v>2</v>
      </c>
      <c r="K313" s="665">
        <v>0</v>
      </c>
      <c r="L313" s="665"/>
      <c r="M313" s="665">
        <v>0</v>
      </c>
      <c r="N313" s="665">
        <v>1</v>
      </c>
      <c r="O313" s="665">
        <v>0</v>
      </c>
      <c r="P313" s="678"/>
      <c r="Q313" s="666">
        <v>0</v>
      </c>
    </row>
    <row r="314" spans="1:17" ht="14.4" customHeight="1" x14ac:dyDescent="0.3">
      <c r="A314" s="661" t="s">
        <v>521</v>
      </c>
      <c r="B314" s="662" t="s">
        <v>5041</v>
      </c>
      <c r="C314" s="662" t="s">
        <v>4725</v>
      </c>
      <c r="D314" s="662" t="s">
        <v>4947</v>
      </c>
      <c r="E314" s="662" t="s">
        <v>4948</v>
      </c>
      <c r="F314" s="665"/>
      <c r="G314" s="665"/>
      <c r="H314" s="665"/>
      <c r="I314" s="665"/>
      <c r="J314" s="665">
        <v>2</v>
      </c>
      <c r="K314" s="665">
        <v>0</v>
      </c>
      <c r="L314" s="665"/>
      <c r="M314" s="665">
        <v>0</v>
      </c>
      <c r="N314" s="665">
        <v>3</v>
      </c>
      <c r="O314" s="665">
        <v>0</v>
      </c>
      <c r="P314" s="678"/>
      <c r="Q314" s="666">
        <v>0</v>
      </c>
    </row>
    <row r="315" spans="1:17" ht="14.4" customHeight="1" x14ac:dyDescent="0.3">
      <c r="A315" s="661" t="s">
        <v>521</v>
      </c>
      <c r="B315" s="662" t="s">
        <v>5041</v>
      </c>
      <c r="C315" s="662" t="s">
        <v>4725</v>
      </c>
      <c r="D315" s="662" t="s">
        <v>5044</v>
      </c>
      <c r="E315" s="662" t="s">
        <v>5045</v>
      </c>
      <c r="F315" s="665"/>
      <c r="G315" s="665"/>
      <c r="H315" s="665"/>
      <c r="I315" s="665"/>
      <c r="J315" s="665">
        <v>2</v>
      </c>
      <c r="K315" s="665">
        <v>36846</v>
      </c>
      <c r="L315" s="665"/>
      <c r="M315" s="665">
        <v>18423</v>
      </c>
      <c r="N315" s="665">
        <v>2</v>
      </c>
      <c r="O315" s="665">
        <v>37376</v>
      </c>
      <c r="P315" s="678"/>
      <c r="Q315" s="666">
        <v>18688</v>
      </c>
    </row>
    <row r="316" spans="1:17" ht="14.4" customHeight="1" x14ac:dyDescent="0.3">
      <c r="A316" s="661" t="s">
        <v>521</v>
      </c>
      <c r="B316" s="662" t="s">
        <v>5041</v>
      </c>
      <c r="C316" s="662" t="s">
        <v>4725</v>
      </c>
      <c r="D316" s="662" t="s">
        <v>5046</v>
      </c>
      <c r="E316" s="662" t="s">
        <v>5047</v>
      </c>
      <c r="F316" s="665"/>
      <c r="G316" s="665"/>
      <c r="H316" s="665"/>
      <c r="I316" s="665"/>
      <c r="J316" s="665"/>
      <c r="K316" s="665"/>
      <c r="L316" s="665"/>
      <c r="M316" s="665"/>
      <c r="N316" s="665">
        <v>2</v>
      </c>
      <c r="O316" s="665">
        <v>0</v>
      </c>
      <c r="P316" s="678"/>
      <c r="Q316" s="666">
        <v>0</v>
      </c>
    </row>
    <row r="317" spans="1:17" ht="14.4" customHeight="1" x14ac:dyDescent="0.3">
      <c r="A317" s="661" t="s">
        <v>521</v>
      </c>
      <c r="B317" s="662" t="s">
        <v>5041</v>
      </c>
      <c r="C317" s="662" t="s">
        <v>4725</v>
      </c>
      <c r="D317" s="662" t="s">
        <v>5048</v>
      </c>
      <c r="E317" s="662" t="s">
        <v>5049</v>
      </c>
      <c r="F317" s="665"/>
      <c r="G317" s="665"/>
      <c r="H317" s="665"/>
      <c r="I317" s="665"/>
      <c r="J317" s="665">
        <v>2</v>
      </c>
      <c r="K317" s="665">
        <v>0</v>
      </c>
      <c r="L317" s="665"/>
      <c r="M317" s="665">
        <v>0</v>
      </c>
      <c r="N317" s="665">
        <v>1</v>
      </c>
      <c r="O317" s="665">
        <v>0</v>
      </c>
      <c r="P317" s="678"/>
      <c r="Q317" s="666">
        <v>0</v>
      </c>
    </row>
    <row r="318" spans="1:17" ht="14.4" customHeight="1" x14ac:dyDescent="0.3">
      <c r="A318" s="661" t="s">
        <v>521</v>
      </c>
      <c r="B318" s="662" t="s">
        <v>5050</v>
      </c>
      <c r="C318" s="662" t="s">
        <v>4725</v>
      </c>
      <c r="D318" s="662" t="s">
        <v>5051</v>
      </c>
      <c r="E318" s="662" t="s">
        <v>5052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5700</v>
      </c>
      <c r="P318" s="678"/>
      <c r="Q318" s="666">
        <v>5700</v>
      </c>
    </row>
    <row r="319" spans="1:17" ht="14.4" customHeight="1" x14ac:dyDescent="0.3">
      <c r="A319" s="661" t="s">
        <v>521</v>
      </c>
      <c r="B319" s="662" t="s">
        <v>5050</v>
      </c>
      <c r="C319" s="662" t="s">
        <v>4725</v>
      </c>
      <c r="D319" s="662" t="s">
        <v>5053</v>
      </c>
      <c r="E319" s="662" t="s">
        <v>5054</v>
      </c>
      <c r="F319" s="665"/>
      <c r="G319" s="665"/>
      <c r="H319" s="665"/>
      <c r="I319" s="665"/>
      <c r="J319" s="665"/>
      <c r="K319" s="665"/>
      <c r="L319" s="665"/>
      <c r="M319" s="665"/>
      <c r="N319" s="665">
        <v>12</v>
      </c>
      <c r="O319" s="665">
        <v>2088</v>
      </c>
      <c r="P319" s="678"/>
      <c r="Q319" s="666">
        <v>174</v>
      </c>
    </row>
    <row r="320" spans="1:17" ht="14.4" customHeight="1" x14ac:dyDescent="0.3">
      <c r="A320" s="661" t="s">
        <v>521</v>
      </c>
      <c r="B320" s="662" t="s">
        <v>5050</v>
      </c>
      <c r="C320" s="662" t="s">
        <v>4725</v>
      </c>
      <c r="D320" s="662" t="s">
        <v>5055</v>
      </c>
      <c r="E320" s="662" t="s">
        <v>5056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5601</v>
      </c>
      <c r="P320" s="678"/>
      <c r="Q320" s="666">
        <v>5601</v>
      </c>
    </row>
    <row r="321" spans="1:17" ht="14.4" customHeight="1" x14ac:dyDescent="0.3">
      <c r="A321" s="661" t="s">
        <v>521</v>
      </c>
      <c r="B321" s="662" t="s">
        <v>5050</v>
      </c>
      <c r="C321" s="662" t="s">
        <v>4725</v>
      </c>
      <c r="D321" s="662" t="s">
        <v>5057</v>
      </c>
      <c r="E321" s="662" t="s">
        <v>5058</v>
      </c>
      <c r="F321" s="665"/>
      <c r="G321" s="665"/>
      <c r="H321" s="665"/>
      <c r="I321" s="665"/>
      <c r="J321" s="665"/>
      <c r="K321" s="665"/>
      <c r="L321" s="665"/>
      <c r="M321" s="665"/>
      <c r="N321" s="665">
        <v>5</v>
      </c>
      <c r="O321" s="665">
        <v>19100</v>
      </c>
      <c r="P321" s="678"/>
      <c r="Q321" s="666">
        <v>3820</v>
      </c>
    </row>
    <row r="322" spans="1:17" ht="14.4" customHeight="1" x14ac:dyDescent="0.3">
      <c r="A322" s="661" t="s">
        <v>521</v>
      </c>
      <c r="B322" s="662" t="s">
        <v>5050</v>
      </c>
      <c r="C322" s="662" t="s">
        <v>4725</v>
      </c>
      <c r="D322" s="662" t="s">
        <v>5059</v>
      </c>
      <c r="E322" s="662" t="s">
        <v>5060</v>
      </c>
      <c r="F322" s="665"/>
      <c r="G322" s="665"/>
      <c r="H322" s="665"/>
      <c r="I322" s="665"/>
      <c r="J322" s="665"/>
      <c r="K322" s="665"/>
      <c r="L322" s="665"/>
      <c r="M322" s="665"/>
      <c r="N322" s="665">
        <v>2</v>
      </c>
      <c r="O322" s="665">
        <v>3184</v>
      </c>
      <c r="P322" s="678"/>
      <c r="Q322" s="666">
        <v>1592</v>
      </c>
    </row>
    <row r="323" spans="1:17" ht="14.4" customHeight="1" x14ac:dyDescent="0.3">
      <c r="A323" s="661" t="s">
        <v>521</v>
      </c>
      <c r="B323" s="662" t="s">
        <v>5050</v>
      </c>
      <c r="C323" s="662" t="s">
        <v>4725</v>
      </c>
      <c r="D323" s="662" t="s">
        <v>5061</v>
      </c>
      <c r="E323" s="662" t="s">
        <v>5062</v>
      </c>
      <c r="F323" s="665"/>
      <c r="G323" s="665"/>
      <c r="H323" s="665"/>
      <c r="I323" s="665"/>
      <c r="J323" s="665"/>
      <c r="K323" s="665"/>
      <c r="L323" s="665"/>
      <c r="M323" s="665"/>
      <c r="N323" s="665">
        <v>3</v>
      </c>
      <c r="O323" s="665">
        <v>8595</v>
      </c>
      <c r="P323" s="678"/>
      <c r="Q323" s="666">
        <v>2865</v>
      </c>
    </row>
    <row r="324" spans="1:17" ht="14.4" customHeight="1" x14ac:dyDescent="0.3">
      <c r="A324" s="661" t="s">
        <v>521</v>
      </c>
      <c r="B324" s="662" t="s">
        <v>5050</v>
      </c>
      <c r="C324" s="662" t="s">
        <v>4725</v>
      </c>
      <c r="D324" s="662" t="s">
        <v>5063</v>
      </c>
      <c r="E324" s="662" t="s">
        <v>5064</v>
      </c>
      <c r="F324" s="665"/>
      <c r="G324" s="665"/>
      <c r="H324" s="665"/>
      <c r="I324" s="665"/>
      <c r="J324" s="665"/>
      <c r="K324" s="665"/>
      <c r="L324" s="665"/>
      <c r="M324" s="665"/>
      <c r="N324" s="665">
        <v>2</v>
      </c>
      <c r="O324" s="665">
        <v>2378</v>
      </c>
      <c r="P324" s="678"/>
      <c r="Q324" s="666">
        <v>1189</v>
      </c>
    </row>
    <row r="325" spans="1:17" ht="14.4" customHeight="1" x14ac:dyDescent="0.3">
      <c r="A325" s="661" t="s">
        <v>521</v>
      </c>
      <c r="B325" s="662" t="s">
        <v>5050</v>
      </c>
      <c r="C325" s="662" t="s">
        <v>4725</v>
      </c>
      <c r="D325" s="662" t="s">
        <v>5065</v>
      </c>
      <c r="E325" s="662" t="s">
        <v>5066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6417</v>
      </c>
      <c r="P325" s="678"/>
      <c r="Q325" s="666">
        <v>6417</v>
      </c>
    </row>
    <row r="326" spans="1:17" ht="14.4" customHeight="1" x14ac:dyDescent="0.3">
      <c r="A326" s="661" t="s">
        <v>521</v>
      </c>
      <c r="B326" s="662" t="s">
        <v>5050</v>
      </c>
      <c r="C326" s="662" t="s">
        <v>4725</v>
      </c>
      <c r="D326" s="662" t="s">
        <v>5067</v>
      </c>
      <c r="E326" s="662" t="s">
        <v>5068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3979</v>
      </c>
      <c r="P326" s="678"/>
      <c r="Q326" s="666">
        <v>3979</v>
      </c>
    </row>
    <row r="327" spans="1:17" ht="14.4" customHeight="1" x14ac:dyDescent="0.3">
      <c r="A327" s="661" t="s">
        <v>521</v>
      </c>
      <c r="B327" s="662" t="s">
        <v>5050</v>
      </c>
      <c r="C327" s="662" t="s">
        <v>4725</v>
      </c>
      <c r="D327" s="662" t="s">
        <v>5069</v>
      </c>
      <c r="E327" s="662" t="s">
        <v>5070</v>
      </c>
      <c r="F327" s="665"/>
      <c r="G327" s="665"/>
      <c r="H327" s="665"/>
      <c r="I327" s="665"/>
      <c r="J327" s="665"/>
      <c r="K327" s="665"/>
      <c r="L327" s="665"/>
      <c r="M327" s="665"/>
      <c r="N327" s="665">
        <v>2</v>
      </c>
      <c r="O327" s="665">
        <v>11094</v>
      </c>
      <c r="P327" s="678"/>
      <c r="Q327" s="666">
        <v>5547</v>
      </c>
    </row>
    <row r="328" spans="1:17" ht="14.4" customHeight="1" x14ac:dyDescent="0.3">
      <c r="A328" s="661" t="s">
        <v>521</v>
      </c>
      <c r="B328" s="662" t="s">
        <v>5050</v>
      </c>
      <c r="C328" s="662" t="s">
        <v>4725</v>
      </c>
      <c r="D328" s="662" t="s">
        <v>5071</v>
      </c>
      <c r="E328" s="662" t="s">
        <v>5072</v>
      </c>
      <c r="F328" s="665"/>
      <c r="G328" s="665"/>
      <c r="H328" s="665"/>
      <c r="I328" s="665"/>
      <c r="J328" s="665"/>
      <c r="K328" s="665"/>
      <c r="L328" s="665"/>
      <c r="M328" s="665"/>
      <c r="N328" s="665">
        <v>8</v>
      </c>
      <c r="O328" s="665">
        <v>10576</v>
      </c>
      <c r="P328" s="678"/>
      <c r="Q328" s="666">
        <v>1322</v>
      </c>
    </row>
    <row r="329" spans="1:17" ht="14.4" customHeight="1" x14ac:dyDescent="0.3">
      <c r="A329" s="661" t="s">
        <v>521</v>
      </c>
      <c r="B329" s="662" t="s">
        <v>5050</v>
      </c>
      <c r="C329" s="662" t="s">
        <v>4725</v>
      </c>
      <c r="D329" s="662" t="s">
        <v>5073</v>
      </c>
      <c r="E329" s="662" t="s">
        <v>5074</v>
      </c>
      <c r="F329" s="665"/>
      <c r="G329" s="665"/>
      <c r="H329" s="665"/>
      <c r="I329" s="665"/>
      <c r="J329" s="665"/>
      <c r="K329" s="665"/>
      <c r="L329" s="665"/>
      <c r="M329" s="665"/>
      <c r="N329" s="665">
        <v>4</v>
      </c>
      <c r="O329" s="665">
        <v>1900</v>
      </c>
      <c r="P329" s="678"/>
      <c r="Q329" s="666">
        <v>475</v>
      </c>
    </row>
    <row r="330" spans="1:17" ht="14.4" customHeight="1" x14ac:dyDescent="0.3">
      <c r="A330" s="661" t="s">
        <v>521</v>
      </c>
      <c r="B330" s="662" t="s">
        <v>5050</v>
      </c>
      <c r="C330" s="662" t="s">
        <v>4725</v>
      </c>
      <c r="D330" s="662" t="s">
        <v>5075</v>
      </c>
      <c r="E330" s="662" t="s">
        <v>5076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4112</v>
      </c>
      <c r="P330" s="678"/>
      <c r="Q330" s="666">
        <v>4112</v>
      </c>
    </row>
    <row r="331" spans="1:17" ht="14.4" customHeight="1" x14ac:dyDescent="0.3">
      <c r="A331" s="661" t="s">
        <v>521</v>
      </c>
      <c r="B331" s="662" t="s">
        <v>5050</v>
      </c>
      <c r="C331" s="662" t="s">
        <v>4725</v>
      </c>
      <c r="D331" s="662" t="s">
        <v>5077</v>
      </c>
      <c r="E331" s="662" t="s">
        <v>5078</v>
      </c>
      <c r="F331" s="665"/>
      <c r="G331" s="665"/>
      <c r="H331" s="665"/>
      <c r="I331" s="665"/>
      <c r="J331" s="665"/>
      <c r="K331" s="665"/>
      <c r="L331" s="665"/>
      <c r="M331" s="665"/>
      <c r="N331" s="665">
        <v>3</v>
      </c>
      <c r="O331" s="665">
        <v>1071</v>
      </c>
      <c r="P331" s="678"/>
      <c r="Q331" s="666">
        <v>357</v>
      </c>
    </row>
    <row r="332" spans="1:17" ht="14.4" customHeight="1" x14ac:dyDescent="0.3">
      <c r="A332" s="661" t="s">
        <v>521</v>
      </c>
      <c r="B332" s="662" t="s">
        <v>5050</v>
      </c>
      <c r="C332" s="662" t="s">
        <v>4725</v>
      </c>
      <c r="D332" s="662" t="s">
        <v>5079</v>
      </c>
      <c r="E332" s="662" t="s">
        <v>5080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12892</v>
      </c>
      <c r="P332" s="678"/>
      <c r="Q332" s="666">
        <v>12892</v>
      </c>
    </row>
    <row r="333" spans="1:17" ht="14.4" customHeight="1" x14ac:dyDescent="0.3">
      <c r="A333" s="661" t="s">
        <v>521</v>
      </c>
      <c r="B333" s="662" t="s">
        <v>5050</v>
      </c>
      <c r="C333" s="662" t="s">
        <v>4725</v>
      </c>
      <c r="D333" s="662" t="s">
        <v>5081</v>
      </c>
      <c r="E333" s="662" t="s">
        <v>5082</v>
      </c>
      <c r="F333" s="665"/>
      <c r="G333" s="665"/>
      <c r="H333" s="665"/>
      <c r="I333" s="665"/>
      <c r="J333" s="665"/>
      <c r="K333" s="665"/>
      <c r="L333" s="665"/>
      <c r="M333" s="665"/>
      <c r="N333" s="665">
        <v>1</v>
      </c>
      <c r="O333" s="665">
        <v>713</v>
      </c>
      <c r="P333" s="678"/>
      <c r="Q333" s="666">
        <v>713</v>
      </c>
    </row>
    <row r="334" spans="1:17" ht="14.4" customHeight="1" x14ac:dyDescent="0.3">
      <c r="A334" s="661" t="s">
        <v>521</v>
      </c>
      <c r="B334" s="662" t="s">
        <v>5050</v>
      </c>
      <c r="C334" s="662" t="s">
        <v>4725</v>
      </c>
      <c r="D334" s="662" t="s">
        <v>5083</v>
      </c>
      <c r="E334" s="662" t="s">
        <v>5084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1445</v>
      </c>
      <c r="P334" s="678"/>
      <c r="Q334" s="666">
        <v>1445</v>
      </c>
    </row>
    <row r="335" spans="1:17" ht="14.4" customHeight="1" x14ac:dyDescent="0.3">
      <c r="A335" s="661" t="s">
        <v>521</v>
      </c>
      <c r="B335" s="662" t="s">
        <v>5050</v>
      </c>
      <c r="C335" s="662" t="s">
        <v>4725</v>
      </c>
      <c r="D335" s="662" t="s">
        <v>5085</v>
      </c>
      <c r="E335" s="662" t="s">
        <v>5086</v>
      </c>
      <c r="F335" s="665"/>
      <c r="G335" s="665"/>
      <c r="H335" s="665"/>
      <c r="I335" s="665"/>
      <c r="J335" s="665"/>
      <c r="K335" s="665"/>
      <c r="L335" s="665"/>
      <c r="M335" s="665"/>
      <c r="N335" s="665">
        <v>2</v>
      </c>
      <c r="O335" s="665">
        <v>9208</v>
      </c>
      <c r="P335" s="678"/>
      <c r="Q335" s="666">
        <v>4604</v>
      </c>
    </row>
    <row r="336" spans="1:17" ht="14.4" customHeight="1" x14ac:dyDescent="0.3">
      <c r="A336" s="661" t="s">
        <v>521</v>
      </c>
      <c r="B336" s="662" t="s">
        <v>5087</v>
      </c>
      <c r="C336" s="662" t="s">
        <v>4725</v>
      </c>
      <c r="D336" s="662" t="s">
        <v>5088</v>
      </c>
      <c r="E336" s="662" t="s">
        <v>5089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21420</v>
      </c>
      <c r="P336" s="678"/>
      <c r="Q336" s="666">
        <v>21420</v>
      </c>
    </row>
    <row r="337" spans="1:17" ht="14.4" customHeight="1" x14ac:dyDescent="0.3">
      <c r="A337" s="661" t="s">
        <v>521</v>
      </c>
      <c r="B337" s="662" t="s">
        <v>5087</v>
      </c>
      <c r="C337" s="662" t="s">
        <v>4725</v>
      </c>
      <c r="D337" s="662" t="s">
        <v>5090</v>
      </c>
      <c r="E337" s="662" t="s">
        <v>5091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66</v>
      </c>
      <c r="P337" s="678"/>
      <c r="Q337" s="666">
        <v>66</v>
      </c>
    </row>
    <row r="338" spans="1:17" ht="14.4" customHeight="1" x14ac:dyDescent="0.3">
      <c r="A338" s="661" t="s">
        <v>521</v>
      </c>
      <c r="B338" s="662" t="s">
        <v>5087</v>
      </c>
      <c r="C338" s="662" t="s">
        <v>4725</v>
      </c>
      <c r="D338" s="662" t="s">
        <v>4929</v>
      </c>
      <c r="E338" s="662" t="s">
        <v>4930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865</v>
      </c>
      <c r="P338" s="678"/>
      <c r="Q338" s="666">
        <v>865</v>
      </c>
    </row>
    <row r="339" spans="1:17" ht="14.4" customHeight="1" x14ac:dyDescent="0.3">
      <c r="A339" s="661" t="s">
        <v>521</v>
      </c>
      <c r="B339" s="662" t="s">
        <v>5087</v>
      </c>
      <c r="C339" s="662" t="s">
        <v>4725</v>
      </c>
      <c r="D339" s="662" t="s">
        <v>5092</v>
      </c>
      <c r="E339" s="662" t="s">
        <v>5093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1547</v>
      </c>
      <c r="P339" s="678"/>
      <c r="Q339" s="666">
        <v>1547</v>
      </c>
    </row>
    <row r="340" spans="1:17" ht="14.4" customHeight="1" x14ac:dyDescent="0.3">
      <c r="A340" s="661" t="s">
        <v>521</v>
      </c>
      <c r="B340" s="662" t="s">
        <v>5087</v>
      </c>
      <c r="C340" s="662" t="s">
        <v>4725</v>
      </c>
      <c r="D340" s="662" t="s">
        <v>4939</v>
      </c>
      <c r="E340" s="662" t="s">
        <v>4940</v>
      </c>
      <c r="F340" s="665"/>
      <c r="G340" s="665"/>
      <c r="H340" s="665"/>
      <c r="I340" s="665"/>
      <c r="J340" s="665"/>
      <c r="K340" s="665"/>
      <c r="L340" s="665"/>
      <c r="M340" s="665"/>
      <c r="N340" s="665">
        <v>1</v>
      </c>
      <c r="O340" s="665">
        <v>364</v>
      </c>
      <c r="P340" s="678"/>
      <c r="Q340" s="666">
        <v>364</v>
      </c>
    </row>
    <row r="341" spans="1:17" ht="14.4" customHeight="1" x14ac:dyDescent="0.3">
      <c r="A341" s="661" t="s">
        <v>521</v>
      </c>
      <c r="B341" s="662" t="s">
        <v>5087</v>
      </c>
      <c r="C341" s="662" t="s">
        <v>4725</v>
      </c>
      <c r="D341" s="662" t="s">
        <v>5094</v>
      </c>
      <c r="E341" s="662" t="s">
        <v>5095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1839</v>
      </c>
      <c r="P341" s="678"/>
      <c r="Q341" s="666">
        <v>1839</v>
      </c>
    </row>
    <row r="342" spans="1:17" ht="14.4" customHeight="1" x14ac:dyDescent="0.3">
      <c r="A342" s="661" t="s">
        <v>521</v>
      </c>
      <c r="B342" s="662" t="s">
        <v>5087</v>
      </c>
      <c r="C342" s="662" t="s">
        <v>4725</v>
      </c>
      <c r="D342" s="662" t="s">
        <v>5096</v>
      </c>
      <c r="E342" s="662" t="s">
        <v>5097</v>
      </c>
      <c r="F342" s="665"/>
      <c r="G342" s="665"/>
      <c r="H342" s="665"/>
      <c r="I342" s="665"/>
      <c r="J342" s="665"/>
      <c r="K342" s="665"/>
      <c r="L342" s="665"/>
      <c r="M342" s="665"/>
      <c r="N342" s="665">
        <v>1</v>
      </c>
      <c r="O342" s="665">
        <v>5228</v>
      </c>
      <c r="P342" s="678"/>
      <c r="Q342" s="666">
        <v>5228</v>
      </c>
    </row>
    <row r="343" spans="1:17" ht="14.4" customHeight="1" x14ac:dyDescent="0.3">
      <c r="A343" s="661" t="s">
        <v>521</v>
      </c>
      <c r="B343" s="662" t="s">
        <v>5098</v>
      </c>
      <c r="C343" s="662" t="s">
        <v>4725</v>
      </c>
      <c r="D343" s="662" t="s">
        <v>5099</v>
      </c>
      <c r="E343" s="662" t="s">
        <v>5100</v>
      </c>
      <c r="F343" s="665">
        <v>1</v>
      </c>
      <c r="G343" s="665">
        <v>342</v>
      </c>
      <c r="H343" s="665">
        <v>1</v>
      </c>
      <c r="I343" s="665">
        <v>342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521</v>
      </c>
      <c r="B344" s="662" t="s">
        <v>5098</v>
      </c>
      <c r="C344" s="662" t="s">
        <v>4725</v>
      </c>
      <c r="D344" s="662" t="s">
        <v>5101</v>
      </c>
      <c r="E344" s="662" t="s">
        <v>5102</v>
      </c>
      <c r="F344" s="665">
        <v>1</v>
      </c>
      <c r="G344" s="665">
        <v>350</v>
      </c>
      <c r="H344" s="665">
        <v>1</v>
      </c>
      <c r="I344" s="665">
        <v>350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521</v>
      </c>
      <c r="B345" s="662" t="s">
        <v>5098</v>
      </c>
      <c r="C345" s="662" t="s">
        <v>4725</v>
      </c>
      <c r="D345" s="662" t="s">
        <v>5103</v>
      </c>
      <c r="E345" s="662" t="s">
        <v>5104</v>
      </c>
      <c r="F345" s="665">
        <v>1</v>
      </c>
      <c r="G345" s="665">
        <v>921</v>
      </c>
      <c r="H345" s="665">
        <v>1</v>
      </c>
      <c r="I345" s="665">
        <v>921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521</v>
      </c>
      <c r="B346" s="662" t="s">
        <v>5098</v>
      </c>
      <c r="C346" s="662" t="s">
        <v>4725</v>
      </c>
      <c r="D346" s="662" t="s">
        <v>5105</v>
      </c>
      <c r="E346" s="662" t="s">
        <v>5106</v>
      </c>
      <c r="F346" s="665">
        <v>2</v>
      </c>
      <c r="G346" s="665">
        <v>708</v>
      </c>
      <c r="H346" s="665">
        <v>1</v>
      </c>
      <c r="I346" s="665">
        <v>354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521</v>
      </c>
      <c r="B347" s="662" t="s">
        <v>5098</v>
      </c>
      <c r="C347" s="662" t="s">
        <v>4725</v>
      </c>
      <c r="D347" s="662" t="s">
        <v>5107</v>
      </c>
      <c r="E347" s="662" t="s">
        <v>5108</v>
      </c>
      <c r="F347" s="665">
        <v>2</v>
      </c>
      <c r="G347" s="665">
        <v>1210</v>
      </c>
      <c r="H347" s="665">
        <v>1</v>
      </c>
      <c r="I347" s="665">
        <v>605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521</v>
      </c>
      <c r="B348" s="662" t="s">
        <v>5098</v>
      </c>
      <c r="C348" s="662" t="s">
        <v>4725</v>
      </c>
      <c r="D348" s="662" t="s">
        <v>5109</v>
      </c>
      <c r="E348" s="662" t="s">
        <v>5110</v>
      </c>
      <c r="F348" s="665"/>
      <c r="G348" s="665"/>
      <c r="H348" s="665"/>
      <c r="I348" s="665"/>
      <c r="J348" s="665"/>
      <c r="K348" s="665"/>
      <c r="L348" s="665"/>
      <c r="M348" s="665"/>
      <c r="N348" s="665">
        <v>2</v>
      </c>
      <c r="O348" s="665">
        <v>3096</v>
      </c>
      <c r="P348" s="678"/>
      <c r="Q348" s="666">
        <v>1548</v>
      </c>
    </row>
    <row r="349" spans="1:17" ht="14.4" customHeight="1" x14ac:dyDescent="0.3">
      <c r="A349" s="661" t="s">
        <v>521</v>
      </c>
      <c r="B349" s="662" t="s">
        <v>4683</v>
      </c>
      <c r="C349" s="662" t="s">
        <v>4714</v>
      </c>
      <c r="D349" s="662" t="s">
        <v>4853</v>
      </c>
      <c r="E349" s="662" t="s">
        <v>4854</v>
      </c>
      <c r="F349" s="665">
        <v>3</v>
      </c>
      <c r="G349" s="665">
        <v>6930</v>
      </c>
      <c r="H349" s="665">
        <v>1</v>
      </c>
      <c r="I349" s="665">
        <v>2310</v>
      </c>
      <c r="J349" s="665">
        <v>3</v>
      </c>
      <c r="K349" s="665">
        <v>6930</v>
      </c>
      <c r="L349" s="665">
        <v>1</v>
      </c>
      <c r="M349" s="665">
        <v>2310</v>
      </c>
      <c r="N349" s="665">
        <v>0.02</v>
      </c>
      <c r="O349" s="665">
        <v>46.2</v>
      </c>
      <c r="P349" s="678">
        <v>6.6666666666666671E-3</v>
      </c>
      <c r="Q349" s="666">
        <v>2310</v>
      </c>
    </row>
    <row r="350" spans="1:17" ht="14.4" customHeight="1" x14ac:dyDescent="0.3">
      <c r="A350" s="661" t="s">
        <v>521</v>
      </c>
      <c r="B350" s="662" t="s">
        <v>4683</v>
      </c>
      <c r="C350" s="662" t="s">
        <v>4714</v>
      </c>
      <c r="D350" s="662" t="s">
        <v>4826</v>
      </c>
      <c r="E350" s="662" t="s">
        <v>4827</v>
      </c>
      <c r="F350" s="665">
        <v>21</v>
      </c>
      <c r="G350" s="665">
        <v>18999.75</v>
      </c>
      <c r="H350" s="665">
        <v>1</v>
      </c>
      <c r="I350" s="665">
        <v>904.75</v>
      </c>
      <c r="J350" s="665">
        <v>18</v>
      </c>
      <c r="K350" s="665">
        <v>16285.5</v>
      </c>
      <c r="L350" s="665">
        <v>0.8571428571428571</v>
      </c>
      <c r="M350" s="665">
        <v>904.75</v>
      </c>
      <c r="N350" s="665">
        <v>22</v>
      </c>
      <c r="O350" s="665">
        <v>19904.5</v>
      </c>
      <c r="P350" s="678">
        <v>1.0476190476190477</v>
      </c>
      <c r="Q350" s="666">
        <v>904.75</v>
      </c>
    </row>
    <row r="351" spans="1:17" ht="14.4" customHeight="1" x14ac:dyDescent="0.3">
      <c r="A351" s="661" t="s">
        <v>521</v>
      </c>
      <c r="B351" s="662" t="s">
        <v>4683</v>
      </c>
      <c r="C351" s="662" t="s">
        <v>4714</v>
      </c>
      <c r="D351" s="662" t="s">
        <v>5111</v>
      </c>
      <c r="E351" s="662"/>
      <c r="F351" s="665"/>
      <c r="G351" s="665"/>
      <c r="H351" s="665"/>
      <c r="I351" s="665"/>
      <c r="J351" s="665">
        <v>-1</v>
      </c>
      <c r="K351" s="665">
        <v>-65290.91</v>
      </c>
      <c r="L351" s="665"/>
      <c r="M351" s="665">
        <v>65290.91</v>
      </c>
      <c r="N351" s="665"/>
      <c r="O351" s="665"/>
      <c r="P351" s="678"/>
      <c r="Q351" s="666"/>
    </row>
    <row r="352" spans="1:17" ht="14.4" customHeight="1" x14ac:dyDescent="0.3">
      <c r="A352" s="661" t="s">
        <v>521</v>
      </c>
      <c r="B352" s="662" t="s">
        <v>4683</v>
      </c>
      <c r="C352" s="662" t="s">
        <v>4725</v>
      </c>
      <c r="D352" s="662" t="s">
        <v>4828</v>
      </c>
      <c r="E352" s="662" t="s">
        <v>4829</v>
      </c>
      <c r="F352" s="665">
        <v>13</v>
      </c>
      <c r="G352" s="665">
        <v>2423</v>
      </c>
      <c r="H352" s="665">
        <v>1</v>
      </c>
      <c r="I352" s="665">
        <v>186.38461538461539</v>
      </c>
      <c r="J352" s="665">
        <v>11</v>
      </c>
      <c r="K352" s="665">
        <v>2079</v>
      </c>
      <c r="L352" s="665">
        <v>0.85802723895996702</v>
      </c>
      <c r="M352" s="665">
        <v>189</v>
      </c>
      <c r="N352" s="665">
        <v>11</v>
      </c>
      <c r="O352" s="665">
        <v>2145</v>
      </c>
      <c r="P352" s="678">
        <v>0.88526619892695002</v>
      </c>
      <c r="Q352" s="666">
        <v>195</v>
      </c>
    </row>
    <row r="353" spans="1:17" ht="14.4" customHeight="1" x14ac:dyDescent="0.3">
      <c r="A353" s="661" t="s">
        <v>521</v>
      </c>
      <c r="B353" s="662" t="s">
        <v>4683</v>
      </c>
      <c r="C353" s="662" t="s">
        <v>4725</v>
      </c>
      <c r="D353" s="662" t="s">
        <v>4830</v>
      </c>
      <c r="E353" s="662" t="s">
        <v>4831</v>
      </c>
      <c r="F353" s="665">
        <v>2</v>
      </c>
      <c r="G353" s="665">
        <v>2272</v>
      </c>
      <c r="H353" s="665">
        <v>1</v>
      </c>
      <c r="I353" s="665">
        <v>1136</v>
      </c>
      <c r="J353" s="665">
        <v>1</v>
      </c>
      <c r="K353" s="665">
        <v>1140</v>
      </c>
      <c r="L353" s="665">
        <v>0.50176056338028174</v>
      </c>
      <c r="M353" s="665">
        <v>1140</v>
      </c>
      <c r="N353" s="665">
        <v>2</v>
      </c>
      <c r="O353" s="665">
        <v>2316</v>
      </c>
      <c r="P353" s="678">
        <v>1.0193661971830985</v>
      </c>
      <c r="Q353" s="666">
        <v>1158</v>
      </c>
    </row>
    <row r="354" spans="1:17" ht="14.4" customHeight="1" x14ac:dyDescent="0.3">
      <c r="A354" s="661" t="s">
        <v>521</v>
      </c>
      <c r="B354" s="662" t="s">
        <v>4683</v>
      </c>
      <c r="C354" s="662" t="s">
        <v>4725</v>
      </c>
      <c r="D354" s="662" t="s">
        <v>4736</v>
      </c>
      <c r="E354" s="662" t="s">
        <v>4737</v>
      </c>
      <c r="F354" s="665">
        <v>95</v>
      </c>
      <c r="G354" s="665">
        <v>22128</v>
      </c>
      <c r="H354" s="665">
        <v>1</v>
      </c>
      <c r="I354" s="665">
        <v>232.92631578947368</v>
      </c>
      <c r="J354" s="665">
        <v>105</v>
      </c>
      <c r="K354" s="665">
        <v>24675</v>
      </c>
      <c r="L354" s="665">
        <v>1.1151030368763557</v>
      </c>
      <c r="M354" s="665">
        <v>235</v>
      </c>
      <c r="N354" s="665">
        <v>115</v>
      </c>
      <c r="O354" s="665">
        <v>28865</v>
      </c>
      <c r="P354" s="678">
        <v>1.3044558929862617</v>
      </c>
      <c r="Q354" s="666">
        <v>251</v>
      </c>
    </row>
    <row r="355" spans="1:17" ht="14.4" customHeight="1" x14ac:dyDescent="0.3">
      <c r="A355" s="661" t="s">
        <v>521</v>
      </c>
      <c r="B355" s="662" t="s">
        <v>4683</v>
      </c>
      <c r="C355" s="662" t="s">
        <v>4725</v>
      </c>
      <c r="D355" s="662" t="s">
        <v>4768</v>
      </c>
      <c r="E355" s="662" t="s">
        <v>4769</v>
      </c>
      <c r="F355" s="665">
        <v>7</v>
      </c>
      <c r="G355" s="665">
        <v>818</v>
      </c>
      <c r="H355" s="665">
        <v>1</v>
      </c>
      <c r="I355" s="665">
        <v>116.85714285714286</v>
      </c>
      <c r="J355" s="665">
        <v>6</v>
      </c>
      <c r="K355" s="665">
        <v>708</v>
      </c>
      <c r="L355" s="665">
        <v>0.86552567237163813</v>
      </c>
      <c r="M355" s="665">
        <v>118</v>
      </c>
      <c r="N355" s="665">
        <v>20</v>
      </c>
      <c r="O355" s="665">
        <v>2520</v>
      </c>
      <c r="P355" s="678">
        <v>3.0806845965770173</v>
      </c>
      <c r="Q355" s="666">
        <v>126</v>
      </c>
    </row>
    <row r="356" spans="1:17" ht="14.4" customHeight="1" x14ac:dyDescent="0.3">
      <c r="A356" s="661" t="s">
        <v>521</v>
      </c>
      <c r="B356" s="662" t="s">
        <v>4683</v>
      </c>
      <c r="C356" s="662" t="s">
        <v>4725</v>
      </c>
      <c r="D356" s="662" t="s">
        <v>4770</v>
      </c>
      <c r="E356" s="662" t="s">
        <v>4771</v>
      </c>
      <c r="F356" s="665">
        <v>2</v>
      </c>
      <c r="G356" s="665">
        <v>640</v>
      </c>
      <c r="H356" s="665">
        <v>1</v>
      </c>
      <c r="I356" s="665">
        <v>320</v>
      </c>
      <c r="J356" s="665"/>
      <c r="K356" s="665"/>
      <c r="L356" s="665"/>
      <c r="M356" s="665"/>
      <c r="N356" s="665">
        <v>3</v>
      </c>
      <c r="O356" s="665">
        <v>993</v>
      </c>
      <c r="P356" s="678">
        <v>1.5515625</v>
      </c>
      <c r="Q356" s="666">
        <v>331</v>
      </c>
    </row>
    <row r="357" spans="1:17" ht="14.4" customHeight="1" x14ac:dyDescent="0.3">
      <c r="A357" s="661" t="s">
        <v>521</v>
      </c>
      <c r="B357" s="662" t="s">
        <v>4683</v>
      </c>
      <c r="C357" s="662" t="s">
        <v>4725</v>
      </c>
      <c r="D357" s="662" t="s">
        <v>4776</v>
      </c>
      <c r="E357" s="662" t="s">
        <v>4773</v>
      </c>
      <c r="F357" s="665">
        <v>2</v>
      </c>
      <c r="G357" s="665">
        <v>1106</v>
      </c>
      <c r="H357" s="665">
        <v>1</v>
      </c>
      <c r="I357" s="665">
        <v>553</v>
      </c>
      <c r="J357" s="665">
        <v>16</v>
      </c>
      <c r="K357" s="665">
        <v>8944</v>
      </c>
      <c r="L357" s="665">
        <v>8.0867992766726946</v>
      </c>
      <c r="M357" s="665">
        <v>559</v>
      </c>
      <c r="N357" s="665">
        <v>9</v>
      </c>
      <c r="O357" s="665">
        <v>5112</v>
      </c>
      <c r="P357" s="678">
        <v>4.6220614828209765</v>
      </c>
      <c r="Q357" s="666">
        <v>568</v>
      </c>
    </row>
    <row r="358" spans="1:17" ht="14.4" customHeight="1" x14ac:dyDescent="0.3">
      <c r="A358" s="661" t="s">
        <v>521</v>
      </c>
      <c r="B358" s="662" t="s">
        <v>4683</v>
      </c>
      <c r="C358" s="662" t="s">
        <v>4725</v>
      </c>
      <c r="D358" s="662" t="s">
        <v>4777</v>
      </c>
      <c r="E358" s="662" t="s">
        <v>4775</v>
      </c>
      <c r="F358" s="665"/>
      <c r="G358" s="665"/>
      <c r="H358" s="665"/>
      <c r="I358" s="665"/>
      <c r="J358" s="665">
        <v>5</v>
      </c>
      <c r="K358" s="665">
        <v>3760</v>
      </c>
      <c r="L358" s="665"/>
      <c r="M358" s="665">
        <v>752</v>
      </c>
      <c r="N358" s="665">
        <v>5</v>
      </c>
      <c r="O358" s="665">
        <v>3805</v>
      </c>
      <c r="P358" s="678"/>
      <c r="Q358" s="666">
        <v>761</v>
      </c>
    </row>
    <row r="359" spans="1:17" ht="14.4" customHeight="1" x14ac:dyDescent="0.3">
      <c r="A359" s="661" t="s">
        <v>521</v>
      </c>
      <c r="B359" s="662" t="s">
        <v>4683</v>
      </c>
      <c r="C359" s="662" t="s">
        <v>4725</v>
      </c>
      <c r="D359" s="662" t="s">
        <v>4832</v>
      </c>
      <c r="E359" s="662" t="s">
        <v>4833</v>
      </c>
      <c r="F359" s="665">
        <v>170</v>
      </c>
      <c r="G359" s="665">
        <v>136802</v>
      </c>
      <c r="H359" s="665">
        <v>1</v>
      </c>
      <c r="I359" s="665">
        <v>804.71764705882356</v>
      </c>
      <c r="J359" s="665">
        <v>195</v>
      </c>
      <c r="K359" s="665">
        <v>157755</v>
      </c>
      <c r="L359" s="665">
        <v>1.1531629654537214</v>
      </c>
      <c r="M359" s="665">
        <v>809</v>
      </c>
      <c r="N359" s="665">
        <v>246</v>
      </c>
      <c r="O359" s="665">
        <v>201228</v>
      </c>
      <c r="P359" s="678">
        <v>1.4709434072601277</v>
      </c>
      <c r="Q359" s="666">
        <v>818</v>
      </c>
    </row>
    <row r="360" spans="1:17" ht="14.4" customHeight="1" x14ac:dyDescent="0.3">
      <c r="A360" s="661" t="s">
        <v>521</v>
      </c>
      <c r="B360" s="662" t="s">
        <v>4683</v>
      </c>
      <c r="C360" s="662" t="s">
        <v>4725</v>
      </c>
      <c r="D360" s="662" t="s">
        <v>4778</v>
      </c>
      <c r="E360" s="662" t="s">
        <v>4761</v>
      </c>
      <c r="F360" s="665"/>
      <c r="G360" s="665"/>
      <c r="H360" s="665"/>
      <c r="I360" s="665"/>
      <c r="J360" s="665">
        <v>1</v>
      </c>
      <c r="K360" s="665">
        <v>449</v>
      </c>
      <c r="L360" s="665"/>
      <c r="M360" s="665">
        <v>449</v>
      </c>
      <c r="N360" s="665"/>
      <c r="O360" s="665"/>
      <c r="P360" s="678"/>
      <c r="Q360" s="666"/>
    </row>
    <row r="361" spans="1:17" ht="14.4" customHeight="1" x14ac:dyDescent="0.3">
      <c r="A361" s="661" t="s">
        <v>521</v>
      </c>
      <c r="B361" s="662" t="s">
        <v>4683</v>
      </c>
      <c r="C361" s="662" t="s">
        <v>4725</v>
      </c>
      <c r="D361" s="662" t="s">
        <v>4849</v>
      </c>
      <c r="E361" s="662" t="s">
        <v>4759</v>
      </c>
      <c r="F361" s="665">
        <v>3</v>
      </c>
      <c r="G361" s="665">
        <v>2122</v>
      </c>
      <c r="H361" s="665">
        <v>1</v>
      </c>
      <c r="I361" s="665">
        <v>707.33333333333337</v>
      </c>
      <c r="J361" s="665">
        <v>2</v>
      </c>
      <c r="K361" s="665">
        <v>1430</v>
      </c>
      <c r="L361" s="665">
        <v>0.6738925541941565</v>
      </c>
      <c r="M361" s="665">
        <v>715</v>
      </c>
      <c r="N361" s="665">
        <v>3</v>
      </c>
      <c r="O361" s="665">
        <v>2184</v>
      </c>
      <c r="P361" s="678">
        <v>1.0292177191328935</v>
      </c>
      <c r="Q361" s="666">
        <v>728</v>
      </c>
    </row>
    <row r="362" spans="1:17" ht="14.4" customHeight="1" x14ac:dyDescent="0.3">
      <c r="A362" s="661" t="s">
        <v>521</v>
      </c>
      <c r="B362" s="662" t="s">
        <v>4683</v>
      </c>
      <c r="C362" s="662" t="s">
        <v>4725</v>
      </c>
      <c r="D362" s="662" t="s">
        <v>4790</v>
      </c>
      <c r="E362" s="662" t="s">
        <v>4791</v>
      </c>
      <c r="F362" s="665">
        <v>2</v>
      </c>
      <c r="G362" s="665">
        <v>1640</v>
      </c>
      <c r="H362" s="665">
        <v>1</v>
      </c>
      <c r="I362" s="665">
        <v>820</v>
      </c>
      <c r="J362" s="665">
        <v>1</v>
      </c>
      <c r="K362" s="665">
        <v>824</v>
      </c>
      <c r="L362" s="665">
        <v>0.5024390243902439</v>
      </c>
      <c r="M362" s="665">
        <v>824</v>
      </c>
      <c r="N362" s="665">
        <v>3</v>
      </c>
      <c r="O362" s="665">
        <v>2499</v>
      </c>
      <c r="P362" s="678">
        <v>1.523780487804878</v>
      </c>
      <c r="Q362" s="666">
        <v>833</v>
      </c>
    </row>
    <row r="363" spans="1:17" ht="14.4" customHeight="1" x14ac:dyDescent="0.3">
      <c r="A363" s="661" t="s">
        <v>521</v>
      </c>
      <c r="B363" s="662" t="s">
        <v>4683</v>
      </c>
      <c r="C363" s="662" t="s">
        <v>4725</v>
      </c>
      <c r="D363" s="662" t="s">
        <v>4780</v>
      </c>
      <c r="E363" s="662" t="s">
        <v>4781</v>
      </c>
      <c r="F363" s="665">
        <v>31</v>
      </c>
      <c r="G363" s="665">
        <v>6449</v>
      </c>
      <c r="H363" s="665">
        <v>1</v>
      </c>
      <c r="I363" s="665">
        <v>208.03225806451613</v>
      </c>
      <c r="J363" s="665">
        <v>31</v>
      </c>
      <c r="K363" s="665">
        <v>6510</v>
      </c>
      <c r="L363" s="665">
        <v>1.0094588308264847</v>
      </c>
      <c r="M363" s="665">
        <v>210</v>
      </c>
      <c r="N363" s="665">
        <v>23</v>
      </c>
      <c r="O363" s="665">
        <v>4945</v>
      </c>
      <c r="P363" s="678">
        <v>0.76678554814699951</v>
      </c>
      <c r="Q363" s="666">
        <v>215</v>
      </c>
    </row>
    <row r="364" spans="1:17" ht="14.4" customHeight="1" x14ac:dyDescent="0.3">
      <c r="A364" s="661" t="s">
        <v>521</v>
      </c>
      <c r="B364" s="662" t="s">
        <v>4683</v>
      </c>
      <c r="C364" s="662" t="s">
        <v>4725</v>
      </c>
      <c r="D364" s="662" t="s">
        <v>4740</v>
      </c>
      <c r="E364" s="662" t="s">
        <v>4741</v>
      </c>
      <c r="F364" s="665"/>
      <c r="G364" s="665"/>
      <c r="H364" s="665"/>
      <c r="I364" s="665"/>
      <c r="J364" s="665">
        <v>3</v>
      </c>
      <c r="K364" s="665">
        <v>993</v>
      </c>
      <c r="L364" s="665"/>
      <c r="M364" s="665">
        <v>331</v>
      </c>
      <c r="N364" s="665"/>
      <c r="O364" s="665"/>
      <c r="P364" s="678"/>
      <c r="Q364" s="666"/>
    </row>
    <row r="365" spans="1:17" ht="14.4" customHeight="1" x14ac:dyDescent="0.3">
      <c r="A365" s="661" t="s">
        <v>521</v>
      </c>
      <c r="B365" s="662" t="s">
        <v>4683</v>
      </c>
      <c r="C365" s="662" t="s">
        <v>4725</v>
      </c>
      <c r="D365" s="662" t="s">
        <v>4782</v>
      </c>
      <c r="E365" s="662" t="s">
        <v>4783</v>
      </c>
      <c r="F365" s="665">
        <v>411</v>
      </c>
      <c r="G365" s="665">
        <v>34068</v>
      </c>
      <c r="H365" s="665">
        <v>1</v>
      </c>
      <c r="I365" s="665">
        <v>82.890510948905103</v>
      </c>
      <c r="J365" s="665">
        <v>365</v>
      </c>
      <c r="K365" s="665">
        <v>31025</v>
      </c>
      <c r="L365" s="665">
        <v>0.91067864271457089</v>
      </c>
      <c r="M365" s="665">
        <v>85</v>
      </c>
      <c r="N365" s="665">
        <v>506</v>
      </c>
      <c r="O365" s="665">
        <v>43010</v>
      </c>
      <c r="P365" s="678">
        <v>1.2624750499001995</v>
      </c>
      <c r="Q365" s="666">
        <v>85</v>
      </c>
    </row>
    <row r="366" spans="1:17" ht="14.4" customHeight="1" x14ac:dyDescent="0.3">
      <c r="A366" s="661" t="s">
        <v>521</v>
      </c>
      <c r="B366" s="662" t="s">
        <v>4683</v>
      </c>
      <c r="C366" s="662" t="s">
        <v>4725</v>
      </c>
      <c r="D366" s="662" t="s">
        <v>4792</v>
      </c>
      <c r="E366" s="662" t="s">
        <v>4793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719</v>
      </c>
      <c r="P366" s="678"/>
      <c r="Q366" s="666">
        <v>719</v>
      </c>
    </row>
    <row r="367" spans="1:17" ht="14.4" customHeight="1" x14ac:dyDescent="0.3">
      <c r="A367" s="661" t="s">
        <v>521</v>
      </c>
      <c r="B367" s="662" t="s">
        <v>4683</v>
      </c>
      <c r="C367" s="662" t="s">
        <v>4725</v>
      </c>
      <c r="D367" s="662" t="s">
        <v>4834</v>
      </c>
      <c r="E367" s="662" t="s">
        <v>4833</v>
      </c>
      <c r="F367" s="665">
        <v>174</v>
      </c>
      <c r="G367" s="665">
        <v>161862</v>
      </c>
      <c r="H367" s="665">
        <v>1</v>
      </c>
      <c r="I367" s="665">
        <v>930.24137931034488</v>
      </c>
      <c r="J367" s="665">
        <v>104</v>
      </c>
      <c r="K367" s="665">
        <v>97240</v>
      </c>
      <c r="L367" s="665">
        <v>0.60075867096662594</v>
      </c>
      <c r="M367" s="665">
        <v>935</v>
      </c>
      <c r="N367" s="665">
        <v>197</v>
      </c>
      <c r="O367" s="665">
        <v>187544</v>
      </c>
      <c r="P367" s="678">
        <v>1.1586660241440239</v>
      </c>
      <c r="Q367" s="666">
        <v>952</v>
      </c>
    </row>
    <row r="368" spans="1:17" ht="14.4" customHeight="1" x14ac:dyDescent="0.3">
      <c r="A368" s="661" t="s">
        <v>521</v>
      </c>
      <c r="B368" s="662" t="s">
        <v>4683</v>
      </c>
      <c r="C368" s="662" t="s">
        <v>4725</v>
      </c>
      <c r="D368" s="662" t="s">
        <v>4748</v>
      </c>
      <c r="E368" s="662" t="s">
        <v>4749</v>
      </c>
      <c r="F368" s="665">
        <v>12</v>
      </c>
      <c r="G368" s="665">
        <v>1350</v>
      </c>
      <c r="H368" s="665">
        <v>1</v>
      </c>
      <c r="I368" s="665">
        <v>112.5</v>
      </c>
      <c r="J368" s="665">
        <v>16</v>
      </c>
      <c r="K368" s="665">
        <v>1824</v>
      </c>
      <c r="L368" s="665">
        <v>1.3511111111111112</v>
      </c>
      <c r="M368" s="665">
        <v>114</v>
      </c>
      <c r="N368" s="665">
        <v>12</v>
      </c>
      <c r="O368" s="665">
        <v>1440</v>
      </c>
      <c r="P368" s="678">
        <v>1.0666666666666667</v>
      </c>
      <c r="Q368" s="666">
        <v>120</v>
      </c>
    </row>
    <row r="369" spans="1:17" ht="14.4" customHeight="1" x14ac:dyDescent="0.3">
      <c r="A369" s="661" t="s">
        <v>521</v>
      </c>
      <c r="B369" s="662" t="s">
        <v>4683</v>
      </c>
      <c r="C369" s="662" t="s">
        <v>4725</v>
      </c>
      <c r="D369" s="662" t="s">
        <v>4835</v>
      </c>
      <c r="E369" s="662" t="s">
        <v>4833</v>
      </c>
      <c r="F369" s="665">
        <v>44</v>
      </c>
      <c r="G369" s="665">
        <v>32332</v>
      </c>
      <c r="H369" s="665">
        <v>1</v>
      </c>
      <c r="I369" s="665">
        <v>734.81818181818187</v>
      </c>
      <c r="J369" s="665">
        <v>36</v>
      </c>
      <c r="K369" s="665">
        <v>26532</v>
      </c>
      <c r="L369" s="665">
        <v>0.82061115922306072</v>
      </c>
      <c r="M369" s="665">
        <v>737</v>
      </c>
      <c r="N369" s="665">
        <v>37</v>
      </c>
      <c r="O369" s="665">
        <v>27565</v>
      </c>
      <c r="P369" s="678">
        <v>0.85256093034764324</v>
      </c>
      <c r="Q369" s="666">
        <v>745</v>
      </c>
    </row>
    <row r="370" spans="1:17" ht="14.4" customHeight="1" x14ac:dyDescent="0.3">
      <c r="A370" s="661" t="s">
        <v>521</v>
      </c>
      <c r="B370" s="662" t="s">
        <v>4683</v>
      </c>
      <c r="C370" s="662" t="s">
        <v>4725</v>
      </c>
      <c r="D370" s="662" t="s">
        <v>4836</v>
      </c>
      <c r="E370" s="662" t="s">
        <v>4837</v>
      </c>
      <c r="F370" s="665">
        <v>2</v>
      </c>
      <c r="G370" s="665">
        <v>113</v>
      </c>
      <c r="H370" s="665">
        <v>1</v>
      </c>
      <c r="I370" s="665">
        <v>56.5</v>
      </c>
      <c r="J370" s="665"/>
      <c r="K370" s="665"/>
      <c r="L370" s="665"/>
      <c r="M370" s="665"/>
      <c r="N370" s="665">
        <v>3</v>
      </c>
      <c r="O370" s="665">
        <v>174</v>
      </c>
      <c r="P370" s="678">
        <v>1.5398230088495575</v>
      </c>
      <c r="Q370" s="666">
        <v>58</v>
      </c>
    </row>
    <row r="371" spans="1:17" ht="14.4" customHeight="1" x14ac:dyDescent="0.3">
      <c r="A371" s="661" t="s">
        <v>521</v>
      </c>
      <c r="B371" s="662" t="s">
        <v>4683</v>
      </c>
      <c r="C371" s="662" t="s">
        <v>4725</v>
      </c>
      <c r="D371" s="662" t="s">
        <v>4838</v>
      </c>
      <c r="E371" s="662" t="s">
        <v>4839</v>
      </c>
      <c r="F371" s="665">
        <v>191</v>
      </c>
      <c r="G371" s="665">
        <v>100206</v>
      </c>
      <c r="H371" s="665">
        <v>1</v>
      </c>
      <c r="I371" s="665">
        <v>524.63874345549743</v>
      </c>
      <c r="J371" s="665">
        <v>232</v>
      </c>
      <c r="K371" s="665">
        <v>122264</v>
      </c>
      <c r="L371" s="665">
        <v>1.2201265393289824</v>
      </c>
      <c r="M371" s="665">
        <v>527</v>
      </c>
      <c r="N371" s="665">
        <v>249</v>
      </c>
      <c r="O371" s="665">
        <v>135207</v>
      </c>
      <c r="P371" s="678">
        <v>1.3492904616490031</v>
      </c>
      <c r="Q371" s="666">
        <v>543</v>
      </c>
    </row>
    <row r="372" spans="1:17" ht="14.4" customHeight="1" x14ac:dyDescent="0.3">
      <c r="A372" s="661" t="s">
        <v>521</v>
      </c>
      <c r="B372" s="662" t="s">
        <v>4683</v>
      </c>
      <c r="C372" s="662" t="s">
        <v>4725</v>
      </c>
      <c r="D372" s="662" t="s">
        <v>4784</v>
      </c>
      <c r="E372" s="662" t="s">
        <v>4785</v>
      </c>
      <c r="F372" s="665"/>
      <c r="G372" s="665"/>
      <c r="H372" s="665"/>
      <c r="I372" s="665"/>
      <c r="J372" s="665">
        <v>3</v>
      </c>
      <c r="K372" s="665">
        <v>897</v>
      </c>
      <c r="L372" s="665"/>
      <c r="M372" s="665">
        <v>299</v>
      </c>
      <c r="N372" s="665">
        <v>1</v>
      </c>
      <c r="O372" s="665">
        <v>307</v>
      </c>
      <c r="P372" s="678"/>
      <c r="Q372" s="666">
        <v>307</v>
      </c>
    </row>
    <row r="373" spans="1:17" ht="14.4" customHeight="1" x14ac:dyDescent="0.3">
      <c r="A373" s="661" t="s">
        <v>521</v>
      </c>
      <c r="B373" s="662" t="s">
        <v>4683</v>
      </c>
      <c r="C373" s="662" t="s">
        <v>4725</v>
      </c>
      <c r="D373" s="662" t="s">
        <v>4840</v>
      </c>
      <c r="E373" s="662" t="s">
        <v>4781</v>
      </c>
      <c r="F373" s="665">
        <v>7</v>
      </c>
      <c r="G373" s="665">
        <v>1212</v>
      </c>
      <c r="H373" s="665">
        <v>1</v>
      </c>
      <c r="I373" s="665">
        <v>173.14285714285714</v>
      </c>
      <c r="J373" s="665">
        <v>5</v>
      </c>
      <c r="K373" s="665">
        <v>870</v>
      </c>
      <c r="L373" s="665">
        <v>0.71782178217821779</v>
      </c>
      <c r="M373" s="665">
        <v>174</v>
      </c>
      <c r="N373" s="665">
        <v>4</v>
      </c>
      <c r="O373" s="665">
        <v>712</v>
      </c>
      <c r="P373" s="678">
        <v>0.58745874587458746</v>
      </c>
      <c r="Q373" s="666">
        <v>178</v>
      </c>
    </row>
    <row r="374" spans="1:17" ht="14.4" customHeight="1" x14ac:dyDescent="0.3">
      <c r="A374" s="661" t="s">
        <v>521</v>
      </c>
      <c r="B374" s="662" t="s">
        <v>4683</v>
      </c>
      <c r="C374" s="662" t="s">
        <v>4725</v>
      </c>
      <c r="D374" s="662" t="s">
        <v>4786</v>
      </c>
      <c r="E374" s="662" t="s">
        <v>4785</v>
      </c>
      <c r="F374" s="665">
        <v>14</v>
      </c>
      <c r="G374" s="665">
        <v>5154</v>
      </c>
      <c r="H374" s="665">
        <v>1</v>
      </c>
      <c r="I374" s="665">
        <v>368.14285714285717</v>
      </c>
      <c r="J374" s="665">
        <v>33</v>
      </c>
      <c r="K374" s="665">
        <v>12243</v>
      </c>
      <c r="L374" s="665">
        <v>2.3754365541327123</v>
      </c>
      <c r="M374" s="665">
        <v>371</v>
      </c>
      <c r="N374" s="665">
        <v>27</v>
      </c>
      <c r="O374" s="665">
        <v>10260</v>
      </c>
      <c r="P374" s="678">
        <v>1.9906868451688009</v>
      </c>
      <c r="Q374" s="666">
        <v>380</v>
      </c>
    </row>
    <row r="375" spans="1:17" ht="14.4" customHeight="1" x14ac:dyDescent="0.3">
      <c r="A375" s="661" t="s">
        <v>521</v>
      </c>
      <c r="B375" s="662" t="s">
        <v>4683</v>
      </c>
      <c r="C375" s="662" t="s">
        <v>4725</v>
      </c>
      <c r="D375" s="662" t="s">
        <v>4841</v>
      </c>
      <c r="E375" s="662" t="s">
        <v>4842</v>
      </c>
      <c r="F375" s="665">
        <v>2</v>
      </c>
      <c r="G375" s="665">
        <v>200</v>
      </c>
      <c r="H375" s="665">
        <v>1</v>
      </c>
      <c r="I375" s="665">
        <v>100</v>
      </c>
      <c r="J375" s="665">
        <v>2</v>
      </c>
      <c r="K375" s="665">
        <v>200</v>
      </c>
      <c r="L375" s="665">
        <v>1</v>
      </c>
      <c r="M375" s="665">
        <v>100</v>
      </c>
      <c r="N375" s="665">
        <v>4</v>
      </c>
      <c r="O375" s="665">
        <v>400</v>
      </c>
      <c r="P375" s="678">
        <v>2</v>
      </c>
      <c r="Q375" s="666">
        <v>100</v>
      </c>
    </row>
    <row r="376" spans="1:17" ht="14.4" customHeight="1" x14ac:dyDescent="0.3">
      <c r="A376" s="661" t="s">
        <v>521</v>
      </c>
      <c r="B376" s="662" t="s">
        <v>4683</v>
      </c>
      <c r="C376" s="662" t="s">
        <v>4725</v>
      </c>
      <c r="D376" s="662" t="s">
        <v>4860</v>
      </c>
      <c r="E376" s="662" t="s">
        <v>4833</v>
      </c>
      <c r="F376" s="665">
        <v>43</v>
      </c>
      <c r="G376" s="665">
        <v>43644</v>
      </c>
      <c r="H376" s="665">
        <v>1</v>
      </c>
      <c r="I376" s="665">
        <v>1014.9767441860465</v>
      </c>
      <c r="J376" s="665">
        <v>67</v>
      </c>
      <c r="K376" s="665">
        <v>68206</v>
      </c>
      <c r="L376" s="665">
        <v>1.5627806800476582</v>
      </c>
      <c r="M376" s="665">
        <v>1018</v>
      </c>
      <c r="N376" s="665">
        <v>12</v>
      </c>
      <c r="O376" s="665">
        <v>12420</v>
      </c>
      <c r="P376" s="678">
        <v>0.28457519934011549</v>
      </c>
      <c r="Q376" s="666">
        <v>1035</v>
      </c>
    </row>
    <row r="377" spans="1:17" ht="14.4" customHeight="1" x14ac:dyDescent="0.3">
      <c r="A377" s="661" t="s">
        <v>521</v>
      </c>
      <c r="B377" s="662" t="s">
        <v>4683</v>
      </c>
      <c r="C377" s="662" t="s">
        <v>4725</v>
      </c>
      <c r="D377" s="662" t="s">
        <v>4760</v>
      </c>
      <c r="E377" s="662" t="s">
        <v>4761</v>
      </c>
      <c r="F377" s="665">
        <v>1</v>
      </c>
      <c r="G377" s="665">
        <v>335</v>
      </c>
      <c r="H377" s="665">
        <v>1</v>
      </c>
      <c r="I377" s="665">
        <v>335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521</v>
      </c>
      <c r="B378" s="662" t="s">
        <v>4683</v>
      </c>
      <c r="C378" s="662" t="s">
        <v>4725</v>
      </c>
      <c r="D378" s="662" t="s">
        <v>4843</v>
      </c>
      <c r="E378" s="662" t="s">
        <v>4833</v>
      </c>
      <c r="F378" s="665"/>
      <c r="G378" s="665"/>
      <c r="H378" s="665"/>
      <c r="I378" s="665"/>
      <c r="J378" s="665"/>
      <c r="K378" s="665"/>
      <c r="L378" s="665"/>
      <c r="M378" s="665"/>
      <c r="N378" s="665">
        <v>4</v>
      </c>
      <c r="O378" s="665">
        <v>3516</v>
      </c>
      <c r="P378" s="678"/>
      <c r="Q378" s="666">
        <v>879</v>
      </c>
    </row>
    <row r="379" spans="1:17" ht="14.4" customHeight="1" x14ac:dyDescent="0.3">
      <c r="A379" s="661" t="s">
        <v>521</v>
      </c>
      <c r="B379" s="662" t="s">
        <v>4683</v>
      </c>
      <c r="C379" s="662" t="s">
        <v>4725</v>
      </c>
      <c r="D379" s="662" t="s">
        <v>4862</v>
      </c>
      <c r="E379" s="662" t="s">
        <v>4851</v>
      </c>
      <c r="F379" s="665">
        <v>21</v>
      </c>
      <c r="G379" s="665">
        <v>16821</v>
      </c>
      <c r="H379" s="665">
        <v>1</v>
      </c>
      <c r="I379" s="665">
        <v>801</v>
      </c>
      <c r="J379" s="665">
        <v>4</v>
      </c>
      <c r="K379" s="665">
        <v>3228</v>
      </c>
      <c r="L379" s="665">
        <v>0.19190297841983237</v>
      </c>
      <c r="M379" s="665">
        <v>807</v>
      </c>
      <c r="N379" s="665">
        <v>1</v>
      </c>
      <c r="O379" s="665">
        <v>824</v>
      </c>
      <c r="P379" s="678">
        <v>4.8986386065037753E-2</v>
      </c>
      <c r="Q379" s="666">
        <v>824</v>
      </c>
    </row>
    <row r="380" spans="1:17" ht="14.4" customHeight="1" x14ac:dyDescent="0.3">
      <c r="A380" s="661" t="s">
        <v>521</v>
      </c>
      <c r="B380" s="662" t="s">
        <v>4683</v>
      </c>
      <c r="C380" s="662" t="s">
        <v>4725</v>
      </c>
      <c r="D380" s="662" t="s">
        <v>4850</v>
      </c>
      <c r="E380" s="662" t="s">
        <v>4851</v>
      </c>
      <c r="F380" s="665">
        <v>16</v>
      </c>
      <c r="G380" s="665">
        <v>9424</v>
      </c>
      <c r="H380" s="665">
        <v>1</v>
      </c>
      <c r="I380" s="665">
        <v>589</v>
      </c>
      <c r="J380" s="665">
        <v>4</v>
      </c>
      <c r="K380" s="665">
        <v>2380</v>
      </c>
      <c r="L380" s="665">
        <v>0.25254668930390495</v>
      </c>
      <c r="M380" s="665">
        <v>595</v>
      </c>
      <c r="N380" s="665"/>
      <c r="O380" s="665"/>
      <c r="P380" s="678"/>
      <c r="Q380" s="666"/>
    </row>
    <row r="381" spans="1:17" ht="14.4" customHeight="1" x14ac:dyDescent="0.3">
      <c r="A381" s="661" t="s">
        <v>521</v>
      </c>
      <c r="B381" s="662" t="s">
        <v>4683</v>
      </c>
      <c r="C381" s="662" t="s">
        <v>4725</v>
      </c>
      <c r="D381" s="662" t="s">
        <v>4789</v>
      </c>
      <c r="E381" s="662" t="s">
        <v>4771</v>
      </c>
      <c r="F381" s="665"/>
      <c r="G381" s="665"/>
      <c r="H381" s="665"/>
      <c r="I381" s="665"/>
      <c r="J381" s="665"/>
      <c r="K381" s="665"/>
      <c r="L381" s="665"/>
      <c r="M381" s="665"/>
      <c r="N381" s="665">
        <v>3</v>
      </c>
      <c r="O381" s="665">
        <v>1212</v>
      </c>
      <c r="P381" s="678"/>
      <c r="Q381" s="666">
        <v>404</v>
      </c>
    </row>
    <row r="382" spans="1:17" ht="14.4" customHeight="1" x14ac:dyDescent="0.3">
      <c r="A382" s="661" t="s">
        <v>521</v>
      </c>
      <c r="B382" s="662" t="s">
        <v>4683</v>
      </c>
      <c r="C382" s="662" t="s">
        <v>4725</v>
      </c>
      <c r="D382" s="662" t="s">
        <v>4844</v>
      </c>
      <c r="E382" s="662" t="s">
        <v>4845</v>
      </c>
      <c r="F382" s="665">
        <v>2</v>
      </c>
      <c r="G382" s="665">
        <v>1212</v>
      </c>
      <c r="H382" s="665">
        <v>1</v>
      </c>
      <c r="I382" s="665">
        <v>606</v>
      </c>
      <c r="J382" s="665">
        <v>5</v>
      </c>
      <c r="K382" s="665">
        <v>3055</v>
      </c>
      <c r="L382" s="665">
        <v>2.5206270627062706</v>
      </c>
      <c r="M382" s="665">
        <v>611</v>
      </c>
      <c r="N382" s="665">
        <v>5</v>
      </c>
      <c r="O382" s="665">
        <v>3115</v>
      </c>
      <c r="P382" s="678">
        <v>2.5701320132013201</v>
      </c>
      <c r="Q382" s="666">
        <v>623</v>
      </c>
    </row>
    <row r="383" spans="1:17" ht="14.4" customHeight="1" x14ac:dyDescent="0.3">
      <c r="A383" s="661" t="s">
        <v>521</v>
      </c>
      <c r="B383" s="662" t="s">
        <v>4683</v>
      </c>
      <c r="C383" s="662" t="s">
        <v>4725</v>
      </c>
      <c r="D383" s="662" t="s">
        <v>4846</v>
      </c>
      <c r="E383" s="662" t="s">
        <v>4845</v>
      </c>
      <c r="F383" s="665">
        <v>1</v>
      </c>
      <c r="G383" s="665">
        <v>520</v>
      </c>
      <c r="H383" s="665">
        <v>1</v>
      </c>
      <c r="I383" s="665">
        <v>520</v>
      </c>
      <c r="J383" s="665"/>
      <c r="K383" s="665"/>
      <c r="L383" s="665"/>
      <c r="M383" s="665"/>
      <c r="N383" s="665">
        <v>1</v>
      </c>
      <c r="O383" s="665">
        <v>537</v>
      </c>
      <c r="P383" s="678">
        <v>1.0326923076923078</v>
      </c>
      <c r="Q383" s="666">
        <v>537</v>
      </c>
    </row>
    <row r="384" spans="1:17" ht="14.4" customHeight="1" x14ac:dyDescent="0.3">
      <c r="A384" s="661" t="s">
        <v>521</v>
      </c>
      <c r="B384" s="662" t="s">
        <v>4683</v>
      </c>
      <c r="C384" s="662" t="s">
        <v>4725</v>
      </c>
      <c r="D384" s="662" t="s">
        <v>4870</v>
      </c>
      <c r="E384" s="662" t="s">
        <v>4871</v>
      </c>
      <c r="F384" s="665">
        <v>2</v>
      </c>
      <c r="G384" s="665">
        <v>2740</v>
      </c>
      <c r="H384" s="665">
        <v>1</v>
      </c>
      <c r="I384" s="665">
        <v>1370</v>
      </c>
      <c r="J384" s="665"/>
      <c r="K384" s="665"/>
      <c r="L384" s="665"/>
      <c r="M384" s="665"/>
      <c r="N384" s="665">
        <v>3</v>
      </c>
      <c r="O384" s="665">
        <v>4137</v>
      </c>
      <c r="P384" s="678">
        <v>1.5098540145985402</v>
      </c>
      <c r="Q384" s="666">
        <v>1379</v>
      </c>
    </row>
    <row r="385" spans="1:17" ht="14.4" customHeight="1" x14ac:dyDescent="0.3">
      <c r="A385" s="661" t="s">
        <v>521</v>
      </c>
      <c r="B385" s="662" t="s">
        <v>5112</v>
      </c>
      <c r="C385" s="662" t="s">
        <v>4725</v>
      </c>
      <c r="D385" s="662" t="s">
        <v>4891</v>
      </c>
      <c r="E385" s="662" t="s">
        <v>4892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836</v>
      </c>
      <c r="P385" s="678"/>
      <c r="Q385" s="666">
        <v>836</v>
      </c>
    </row>
    <row r="386" spans="1:17" ht="14.4" customHeight="1" x14ac:dyDescent="0.3">
      <c r="A386" s="661" t="s">
        <v>521</v>
      </c>
      <c r="B386" s="662" t="s">
        <v>4796</v>
      </c>
      <c r="C386" s="662" t="s">
        <v>4684</v>
      </c>
      <c r="D386" s="662" t="s">
        <v>5113</v>
      </c>
      <c r="E386" s="662" t="s">
        <v>5114</v>
      </c>
      <c r="F386" s="665">
        <v>0.1</v>
      </c>
      <c r="G386" s="665">
        <v>1213.93</v>
      </c>
      <c r="H386" s="665">
        <v>1</v>
      </c>
      <c r="I386" s="665">
        <v>12139.3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521</v>
      </c>
      <c r="B387" s="662" t="s">
        <v>4796</v>
      </c>
      <c r="C387" s="662" t="s">
        <v>4684</v>
      </c>
      <c r="D387" s="662" t="s">
        <v>5115</v>
      </c>
      <c r="E387" s="662" t="s">
        <v>5116</v>
      </c>
      <c r="F387" s="665">
        <v>31.5</v>
      </c>
      <c r="G387" s="665">
        <v>3124.73</v>
      </c>
      <c r="H387" s="665">
        <v>1</v>
      </c>
      <c r="I387" s="665">
        <v>99.197777777777773</v>
      </c>
      <c r="J387" s="665">
        <v>92.7</v>
      </c>
      <c r="K387" s="665">
        <v>8828.4</v>
      </c>
      <c r="L387" s="665">
        <v>2.8253321086941909</v>
      </c>
      <c r="M387" s="665">
        <v>95.236245954692549</v>
      </c>
      <c r="N387" s="665">
        <v>50</v>
      </c>
      <c r="O387" s="665">
        <v>2496.5</v>
      </c>
      <c r="P387" s="678">
        <v>0.79894902919612254</v>
      </c>
      <c r="Q387" s="666">
        <v>49.93</v>
      </c>
    </row>
    <row r="388" spans="1:17" ht="14.4" customHeight="1" x14ac:dyDescent="0.3">
      <c r="A388" s="661" t="s">
        <v>521</v>
      </c>
      <c r="B388" s="662" t="s">
        <v>4796</v>
      </c>
      <c r="C388" s="662" t="s">
        <v>4684</v>
      </c>
      <c r="D388" s="662" t="s">
        <v>5117</v>
      </c>
      <c r="E388" s="662" t="s">
        <v>5118</v>
      </c>
      <c r="F388" s="665">
        <v>1</v>
      </c>
      <c r="G388" s="665">
        <v>1064.32</v>
      </c>
      <c r="H388" s="665">
        <v>1</v>
      </c>
      <c r="I388" s="665">
        <v>1064.32</v>
      </c>
      <c r="J388" s="665">
        <v>3</v>
      </c>
      <c r="K388" s="665">
        <v>2609.16</v>
      </c>
      <c r="L388" s="665">
        <v>2.4514807576668671</v>
      </c>
      <c r="M388" s="665">
        <v>869.71999999999991</v>
      </c>
      <c r="N388" s="665">
        <v>51.5</v>
      </c>
      <c r="O388" s="665">
        <v>44432.619999999995</v>
      </c>
      <c r="P388" s="678">
        <v>41.747425586289836</v>
      </c>
      <c r="Q388" s="666">
        <v>862.76932038834946</v>
      </c>
    </row>
    <row r="389" spans="1:17" ht="14.4" customHeight="1" x14ac:dyDescent="0.3">
      <c r="A389" s="661" t="s">
        <v>521</v>
      </c>
      <c r="B389" s="662" t="s">
        <v>4796</v>
      </c>
      <c r="C389" s="662" t="s">
        <v>4684</v>
      </c>
      <c r="D389" s="662" t="s">
        <v>5119</v>
      </c>
      <c r="E389" s="662" t="s">
        <v>5120</v>
      </c>
      <c r="F389" s="665">
        <v>2</v>
      </c>
      <c r="G389" s="665">
        <v>10429.64</v>
      </c>
      <c r="H389" s="665">
        <v>1</v>
      </c>
      <c r="I389" s="665">
        <v>5214.82</v>
      </c>
      <c r="J389" s="665">
        <v>20</v>
      </c>
      <c r="K389" s="665">
        <v>99761.919999999998</v>
      </c>
      <c r="L389" s="665">
        <v>9.5652313982074162</v>
      </c>
      <c r="M389" s="665">
        <v>4988.0959999999995</v>
      </c>
      <c r="N389" s="665">
        <v>31</v>
      </c>
      <c r="O389" s="665">
        <v>154631.66999999998</v>
      </c>
      <c r="P389" s="678">
        <v>14.826175208348515</v>
      </c>
      <c r="Q389" s="666">
        <v>4988.1183870967734</v>
      </c>
    </row>
    <row r="390" spans="1:17" ht="14.4" customHeight="1" x14ac:dyDescent="0.3">
      <c r="A390" s="661" t="s">
        <v>521</v>
      </c>
      <c r="B390" s="662" t="s">
        <v>4796</v>
      </c>
      <c r="C390" s="662" t="s">
        <v>4684</v>
      </c>
      <c r="D390" s="662" t="s">
        <v>5121</v>
      </c>
      <c r="E390" s="662" t="s">
        <v>5122</v>
      </c>
      <c r="F390" s="665">
        <v>36</v>
      </c>
      <c r="G390" s="665">
        <v>4246.5600000000004</v>
      </c>
      <c r="H390" s="665">
        <v>1</v>
      </c>
      <c r="I390" s="665">
        <v>117.96000000000001</v>
      </c>
      <c r="J390" s="665"/>
      <c r="K390" s="665"/>
      <c r="L390" s="665"/>
      <c r="M390" s="665"/>
      <c r="N390" s="665">
        <v>16</v>
      </c>
      <c r="O390" s="665">
        <v>1367.68</v>
      </c>
      <c r="P390" s="678">
        <v>0.32206774424475337</v>
      </c>
      <c r="Q390" s="666">
        <v>85.48</v>
      </c>
    </row>
    <row r="391" spans="1:17" ht="14.4" customHeight="1" x14ac:dyDescent="0.3">
      <c r="A391" s="661" t="s">
        <v>521</v>
      </c>
      <c r="B391" s="662" t="s">
        <v>4796</v>
      </c>
      <c r="C391" s="662" t="s">
        <v>4684</v>
      </c>
      <c r="D391" s="662" t="s">
        <v>5123</v>
      </c>
      <c r="E391" s="662" t="s">
        <v>5122</v>
      </c>
      <c r="F391" s="665"/>
      <c r="G391" s="665"/>
      <c r="H391" s="665"/>
      <c r="I391" s="665"/>
      <c r="J391" s="665"/>
      <c r="K391" s="665"/>
      <c r="L391" s="665"/>
      <c r="M391" s="665"/>
      <c r="N391" s="665">
        <v>12</v>
      </c>
      <c r="O391" s="665">
        <v>913.56</v>
      </c>
      <c r="P391" s="678"/>
      <c r="Q391" s="666">
        <v>76.13</v>
      </c>
    </row>
    <row r="392" spans="1:17" ht="14.4" customHeight="1" x14ac:dyDescent="0.3">
      <c r="A392" s="661" t="s">
        <v>521</v>
      </c>
      <c r="B392" s="662" t="s">
        <v>4796</v>
      </c>
      <c r="C392" s="662" t="s">
        <v>4684</v>
      </c>
      <c r="D392" s="662" t="s">
        <v>5124</v>
      </c>
      <c r="E392" s="662" t="s">
        <v>5125</v>
      </c>
      <c r="F392" s="665">
        <v>46.75</v>
      </c>
      <c r="G392" s="665">
        <v>3930.74</v>
      </c>
      <c r="H392" s="665">
        <v>1</v>
      </c>
      <c r="I392" s="665">
        <v>84.08</v>
      </c>
      <c r="J392" s="665">
        <v>52.5</v>
      </c>
      <c r="K392" s="665">
        <v>4222.57</v>
      </c>
      <c r="L392" s="665">
        <v>1.0742430178541444</v>
      </c>
      <c r="M392" s="665">
        <v>80.429904761904751</v>
      </c>
      <c r="N392" s="665">
        <v>78</v>
      </c>
      <c r="O392" s="665">
        <v>6273.5199999999995</v>
      </c>
      <c r="P392" s="678">
        <v>1.5960149997201545</v>
      </c>
      <c r="Q392" s="666">
        <v>80.42974358974358</v>
      </c>
    </row>
    <row r="393" spans="1:17" ht="14.4" customHeight="1" x14ac:dyDescent="0.3">
      <c r="A393" s="661" t="s">
        <v>521</v>
      </c>
      <c r="B393" s="662" t="s">
        <v>4796</v>
      </c>
      <c r="C393" s="662" t="s">
        <v>4684</v>
      </c>
      <c r="D393" s="662" t="s">
        <v>5126</v>
      </c>
      <c r="E393" s="662"/>
      <c r="F393" s="665">
        <v>284.60000000000002</v>
      </c>
      <c r="G393" s="665">
        <v>307174.40999999997</v>
      </c>
      <c r="H393" s="665">
        <v>1</v>
      </c>
      <c r="I393" s="665">
        <v>1079.3197821503863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521</v>
      </c>
      <c r="B394" s="662" t="s">
        <v>4796</v>
      </c>
      <c r="C394" s="662" t="s">
        <v>4684</v>
      </c>
      <c r="D394" s="662" t="s">
        <v>5127</v>
      </c>
      <c r="E394" s="662" t="s">
        <v>5128</v>
      </c>
      <c r="F394" s="665"/>
      <c r="G394" s="665"/>
      <c r="H394" s="665"/>
      <c r="I394" s="665"/>
      <c r="J394" s="665">
        <v>0.04</v>
      </c>
      <c r="K394" s="665">
        <v>35.369999999999997</v>
      </c>
      <c r="L394" s="665"/>
      <c r="M394" s="665">
        <v>884.24999999999989</v>
      </c>
      <c r="N394" s="665"/>
      <c r="O394" s="665"/>
      <c r="P394" s="678"/>
      <c r="Q394" s="666"/>
    </row>
    <row r="395" spans="1:17" ht="14.4" customHeight="1" x14ac:dyDescent="0.3">
      <c r="A395" s="661" t="s">
        <v>521</v>
      </c>
      <c r="B395" s="662" t="s">
        <v>4796</v>
      </c>
      <c r="C395" s="662" t="s">
        <v>4684</v>
      </c>
      <c r="D395" s="662" t="s">
        <v>5129</v>
      </c>
      <c r="E395" s="662" t="s">
        <v>1250</v>
      </c>
      <c r="F395" s="665">
        <v>11</v>
      </c>
      <c r="G395" s="665">
        <v>7968.4</v>
      </c>
      <c r="H395" s="665">
        <v>1</v>
      </c>
      <c r="I395" s="665">
        <v>724.4</v>
      </c>
      <c r="J395" s="665"/>
      <c r="K395" s="665"/>
      <c r="L395" s="665"/>
      <c r="M395" s="665"/>
      <c r="N395" s="665">
        <v>21.6</v>
      </c>
      <c r="O395" s="665">
        <v>14913.93</v>
      </c>
      <c r="P395" s="678">
        <v>1.8716342051101853</v>
      </c>
      <c r="Q395" s="666">
        <v>690.45972222222224</v>
      </c>
    </row>
    <row r="396" spans="1:17" ht="14.4" customHeight="1" x14ac:dyDescent="0.3">
      <c r="A396" s="661" t="s">
        <v>521</v>
      </c>
      <c r="B396" s="662" t="s">
        <v>4796</v>
      </c>
      <c r="C396" s="662" t="s">
        <v>4684</v>
      </c>
      <c r="D396" s="662" t="s">
        <v>5130</v>
      </c>
      <c r="E396" s="662" t="s">
        <v>1870</v>
      </c>
      <c r="F396" s="665">
        <v>262</v>
      </c>
      <c r="G396" s="665">
        <v>15995.099999999999</v>
      </c>
      <c r="H396" s="665">
        <v>1</v>
      </c>
      <c r="I396" s="665">
        <v>61.05</v>
      </c>
      <c r="J396" s="665">
        <v>165</v>
      </c>
      <c r="K396" s="665">
        <v>9636</v>
      </c>
      <c r="L396" s="665">
        <v>0.60243449556426665</v>
      </c>
      <c r="M396" s="665">
        <v>58.4</v>
      </c>
      <c r="N396" s="665">
        <v>116.3</v>
      </c>
      <c r="O396" s="665">
        <v>6791.92</v>
      </c>
      <c r="P396" s="678">
        <v>0.42462504141893459</v>
      </c>
      <c r="Q396" s="666">
        <v>58.4</v>
      </c>
    </row>
    <row r="397" spans="1:17" ht="14.4" customHeight="1" x14ac:dyDescent="0.3">
      <c r="A397" s="661" t="s">
        <v>521</v>
      </c>
      <c r="B397" s="662" t="s">
        <v>4796</v>
      </c>
      <c r="C397" s="662" t="s">
        <v>4684</v>
      </c>
      <c r="D397" s="662" t="s">
        <v>5131</v>
      </c>
      <c r="E397" s="662" t="s">
        <v>2459</v>
      </c>
      <c r="F397" s="665">
        <v>55.550000000000004</v>
      </c>
      <c r="G397" s="665">
        <v>40204.189999999995</v>
      </c>
      <c r="H397" s="665">
        <v>1</v>
      </c>
      <c r="I397" s="665">
        <v>723.74779477947777</v>
      </c>
      <c r="J397" s="665">
        <v>53.2</v>
      </c>
      <c r="K397" s="665">
        <v>36837.479999999996</v>
      </c>
      <c r="L397" s="665">
        <v>0.91625972317810656</v>
      </c>
      <c r="M397" s="665">
        <v>692.43383458646611</v>
      </c>
      <c r="N397" s="665">
        <v>53.15</v>
      </c>
      <c r="O397" s="665">
        <v>36793.54</v>
      </c>
      <c r="P397" s="678">
        <v>0.91516680226613212</v>
      </c>
      <c r="Q397" s="666">
        <v>692.25851364063976</v>
      </c>
    </row>
    <row r="398" spans="1:17" ht="14.4" customHeight="1" x14ac:dyDescent="0.3">
      <c r="A398" s="661" t="s">
        <v>521</v>
      </c>
      <c r="B398" s="662" t="s">
        <v>4796</v>
      </c>
      <c r="C398" s="662" t="s">
        <v>4684</v>
      </c>
      <c r="D398" s="662" t="s">
        <v>5132</v>
      </c>
      <c r="E398" s="662" t="s">
        <v>5133</v>
      </c>
      <c r="F398" s="665">
        <v>4</v>
      </c>
      <c r="G398" s="665">
        <v>4628.4399999999996</v>
      </c>
      <c r="H398" s="665">
        <v>1</v>
      </c>
      <c r="I398" s="665">
        <v>1157.1099999999999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521</v>
      </c>
      <c r="B399" s="662" t="s">
        <v>4796</v>
      </c>
      <c r="C399" s="662" t="s">
        <v>4684</v>
      </c>
      <c r="D399" s="662" t="s">
        <v>5134</v>
      </c>
      <c r="E399" s="662" t="s">
        <v>5135</v>
      </c>
      <c r="F399" s="665"/>
      <c r="G399" s="665"/>
      <c r="H399" s="665"/>
      <c r="I399" s="665"/>
      <c r="J399" s="665"/>
      <c r="K399" s="665"/>
      <c r="L399" s="665"/>
      <c r="M399" s="665"/>
      <c r="N399" s="665">
        <v>2</v>
      </c>
      <c r="O399" s="665">
        <v>24754.86</v>
      </c>
      <c r="P399" s="678"/>
      <c r="Q399" s="666">
        <v>12377.43</v>
      </c>
    </row>
    <row r="400" spans="1:17" ht="14.4" customHeight="1" x14ac:dyDescent="0.3">
      <c r="A400" s="661" t="s">
        <v>521</v>
      </c>
      <c r="B400" s="662" t="s">
        <v>4796</v>
      </c>
      <c r="C400" s="662" t="s">
        <v>4684</v>
      </c>
      <c r="D400" s="662" t="s">
        <v>5136</v>
      </c>
      <c r="E400" s="662" t="s">
        <v>1998</v>
      </c>
      <c r="F400" s="665">
        <v>13.7</v>
      </c>
      <c r="G400" s="665">
        <v>186303.56</v>
      </c>
      <c r="H400" s="665">
        <v>1</v>
      </c>
      <c r="I400" s="665">
        <v>13598.800000000001</v>
      </c>
      <c r="J400" s="665">
        <v>5.4</v>
      </c>
      <c r="K400" s="665">
        <v>64872.36</v>
      </c>
      <c r="L400" s="665">
        <v>0.34820783886255313</v>
      </c>
      <c r="M400" s="665">
        <v>12013.4</v>
      </c>
      <c r="N400" s="665">
        <v>27.400000000000002</v>
      </c>
      <c r="O400" s="665">
        <v>329167.16000000003</v>
      </c>
      <c r="P400" s="678">
        <v>1.7668323675618438</v>
      </c>
      <c r="Q400" s="666">
        <v>12013.4</v>
      </c>
    </row>
    <row r="401" spans="1:17" ht="14.4" customHeight="1" x14ac:dyDescent="0.3">
      <c r="A401" s="661" t="s">
        <v>521</v>
      </c>
      <c r="B401" s="662" t="s">
        <v>4796</v>
      </c>
      <c r="C401" s="662" t="s">
        <v>4684</v>
      </c>
      <c r="D401" s="662" t="s">
        <v>5137</v>
      </c>
      <c r="E401" s="662" t="s">
        <v>2033</v>
      </c>
      <c r="F401" s="665">
        <v>44</v>
      </c>
      <c r="G401" s="665">
        <v>154106.04</v>
      </c>
      <c r="H401" s="665">
        <v>1</v>
      </c>
      <c r="I401" s="665">
        <v>3502.4100000000003</v>
      </c>
      <c r="J401" s="665">
        <v>123</v>
      </c>
      <c r="K401" s="665">
        <v>412065.95999999996</v>
      </c>
      <c r="L401" s="665">
        <v>2.6739118077396573</v>
      </c>
      <c r="M401" s="665">
        <v>3350.1297560975609</v>
      </c>
      <c r="N401" s="665">
        <v>216.3</v>
      </c>
      <c r="O401" s="665">
        <v>724633.11</v>
      </c>
      <c r="P401" s="678">
        <v>4.702172023886928</v>
      </c>
      <c r="Q401" s="666">
        <v>3350.1299583911232</v>
      </c>
    </row>
    <row r="402" spans="1:17" ht="14.4" customHeight="1" x14ac:dyDescent="0.3">
      <c r="A402" s="661" t="s">
        <v>521</v>
      </c>
      <c r="B402" s="662" t="s">
        <v>4796</v>
      </c>
      <c r="C402" s="662" t="s">
        <v>4684</v>
      </c>
      <c r="D402" s="662" t="s">
        <v>5138</v>
      </c>
      <c r="E402" s="662" t="s">
        <v>5139</v>
      </c>
      <c r="F402" s="665">
        <v>3</v>
      </c>
      <c r="G402" s="665">
        <v>36298.94</v>
      </c>
      <c r="H402" s="665">
        <v>1</v>
      </c>
      <c r="I402" s="665">
        <v>12099.646666666667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521</v>
      </c>
      <c r="B403" s="662" t="s">
        <v>4796</v>
      </c>
      <c r="C403" s="662" t="s">
        <v>4684</v>
      </c>
      <c r="D403" s="662" t="s">
        <v>5140</v>
      </c>
      <c r="E403" s="662"/>
      <c r="F403" s="665">
        <v>0.1</v>
      </c>
      <c r="G403" s="665">
        <v>1157.0999999999999</v>
      </c>
      <c r="H403" s="665">
        <v>1</v>
      </c>
      <c r="I403" s="665">
        <v>11570.999999999998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521</v>
      </c>
      <c r="B404" s="662" t="s">
        <v>4796</v>
      </c>
      <c r="C404" s="662" t="s">
        <v>4684</v>
      </c>
      <c r="D404" s="662" t="s">
        <v>5141</v>
      </c>
      <c r="E404" s="662" t="s">
        <v>5142</v>
      </c>
      <c r="F404" s="665"/>
      <c r="G404" s="665"/>
      <c r="H404" s="665"/>
      <c r="I404" s="665"/>
      <c r="J404" s="665"/>
      <c r="K404" s="665"/>
      <c r="L404" s="665"/>
      <c r="M404" s="665"/>
      <c r="N404" s="665">
        <v>6</v>
      </c>
      <c r="O404" s="665">
        <v>34262.58</v>
      </c>
      <c r="P404" s="678"/>
      <c r="Q404" s="666">
        <v>5710.43</v>
      </c>
    </row>
    <row r="405" spans="1:17" ht="14.4" customHeight="1" x14ac:dyDescent="0.3">
      <c r="A405" s="661" t="s">
        <v>521</v>
      </c>
      <c r="B405" s="662" t="s">
        <v>4796</v>
      </c>
      <c r="C405" s="662" t="s">
        <v>4684</v>
      </c>
      <c r="D405" s="662" t="s">
        <v>5143</v>
      </c>
      <c r="E405" s="662" t="s">
        <v>5142</v>
      </c>
      <c r="F405" s="665"/>
      <c r="G405" s="665"/>
      <c r="H405" s="665"/>
      <c r="I405" s="665"/>
      <c r="J405" s="665"/>
      <c r="K405" s="665"/>
      <c r="L405" s="665"/>
      <c r="M405" s="665"/>
      <c r="N405" s="665">
        <v>9</v>
      </c>
      <c r="O405" s="665">
        <v>102787.83</v>
      </c>
      <c r="P405" s="678"/>
      <c r="Q405" s="666">
        <v>11420.87</v>
      </c>
    </row>
    <row r="406" spans="1:17" ht="14.4" customHeight="1" x14ac:dyDescent="0.3">
      <c r="A406" s="661" t="s">
        <v>521</v>
      </c>
      <c r="B406" s="662" t="s">
        <v>4796</v>
      </c>
      <c r="C406" s="662" t="s">
        <v>4684</v>
      </c>
      <c r="D406" s="662" t="s">
        <v>5144</v>
      </c>
      <c r="E406" s="662" t="s">
        <v>5145</v>
      </c>
      <c r="F406" s="665"/>
      <c r="G406" s="665"/>
      <c r="H406" s="665"/>
      <c r="I406" s="665"/>
      <c r="J406" s="665">
        <v>2</v>
      </c>
      <c r="K406" s="665">
        <v>666.78</v>
      </c>
      <c r="L406" s="665"/>
      <c r="M406" s="665">
        <v>333.39</v>
      </c>
      <c r="N406" s="665">
        <v>3</v>
      </c>
      <c r="O406" s="665">
        <v>1000.17</v>
      </c>
      <c r="P406" s="678"/>
      <c r="Q406" s="666">
        <v>333.39</v>
      </c>
    </row>
    <row r="407" spans="1:17" ht="14.4" customHeight="1" x14ac:dyDescent="0.3">
      <c r="A407" s="661" t="s">
        <v>521</v>
      </c>
      <c r="B407" s="662" t="s">
        <v>4796</v>
      </c>
      <c r="C407" s="662" t="s">
        <v>4684</v>
      </c>
      <c r="D407" s="662" t="s">
        <v>5146</v>
      </c>
      <c r="E407" s="662"/>
      <c r="F407" s="665">
        <v>4</v>
      </c>
      <c r="G407" s="665">
        <v>1765.75</v>
      </c>
      <c r="H407" s="665">
        <v>1</v>
      </c>
      <c r="I407" s="665">
        <v>441.4375</v>
      </c>
      <c r="J407" s="665">
        <v>3.7</v>
      </c>
      <c r="K407" s="665">
        <v>1633.32</v>
      </c>
      <c r="L407" s="665">
        <v>0.92500070791448386</v>
      </c>
      <c r="M407" s="665">
        <v>441.43783783783778</v>
      </c>
      <c r="N407" s="665"/>
      <c r="O407" s="665"/>
      <c r="P407" s="678"/>
      <c r="Q407" s="666"/>
    </row>
    <row r="408" spans="1:17" ht="14.4" customHeight="1" x14ac:dyDescent="0.3">
      <c r="A408" s="661" t="s">
        <v>521</v>
      </c>
      <c r="B408" s="662" t="s">
        <v>4796</v>
      </c>
      <c r="C408" s="662" t="s">
        <v>4684</v>
      </c>
      <c r="D408" s="662" t="s">
        <v>5147</v>
      </c>
      <c r="E408" s="662" t="s">
        <v>5148</v>
      </c>
      <c r="F408" s="665">
        <v>353.59999999999997</v>
      </c>
      <c r="G408" s="665">
        <v>14377.19</v>
      </c>
      <c r="H408" s="665">
        <v>1</v>
      </c>
      <c r="I408" s="665">
        <v>40.659473981900454</v>
      </c>
      <c r="J408" s="665">
        <v>22</v>
      </c>
      <c r="K408" s="665">
        <v>849.42000000000007</v>
      </c>
      <c r="L408" s="665">
        <v>5.9081086081494372E-2</v>
      </c>
      <c r="M408" s="665">
        <v>38.610000000000007</v>
      </c>
      <c r="N408" s="665">
        <v>72</v>
      </c>
      <c r="O408" s="665">
        <v>2779.92</v>
      </c>
      <c r="P408" s="678">
        <v>0.1933562817212543</v>
      </c>
      <c r="Q408" s="666">
        <v>38.61</v>
      </c>
    </row>
    <row r="409" spans="1:17" ht="14.4" customHeight="1" x14ac:dyDescent="0.3">
      <c r="A409" s="661" t="s">
        <v>521</v>
      </c>
      <c r="B409" s="662" t="s">
        <v>4796</v>
      </c>
      <c r="C409" s="662" t="s">
        <v>4684</v>
      </c>
      <c r="D409" s="662" t="s">
        <v>5149</v>
      </c>
      <c r="E409" s="662" t="s">
        <v>5150</v>
      </c>
      <c r="F409" s="665">
        <v>5.7</v>
      </c>
      <c r="G409" s="665">
        <v>2303.94</v>
      </c>
      <c r="H409" s="665">
        <v>1</v>
      </c>
      <c r="I409" s="665">
        <v>404.2</v>
      </c>
      <c r="J409" s="665">
        <v>3.6</v>
      </c>
      <c r="K409" s="665">
        <v>1391.8</v>
      </c>
      <c r="L409" s="665">
        <v>0.60409559276717273</v>
      </c>
      <c r="M409" s="665">
        <v>386.61111111111109</v>
      </c>
      <c r="N409" s="665">
        <v>0.6</v>
      </c>
      <c r="O409" s="665">
        <v>231.96</v>
      </c>
      <c r="P409" s="678">
        <v>0.10067970520065626</v>
      </c>
      <c r="Q409" s="666">
        <v>386.6</v>
      </c>
    </row>
    <row r="410" spans="1:17" ht="14.4" customHeight="1" x14ac:dyDescent="0.3">
      <c r="A410" s="661" t="s">
        <v>521</v>
      </c>
      <c r="B410" s="662" t="s">
        <v>4796</v>
      </c>
      <c r="C410" s="662" t="s">
        <v>4684</v>
      </c>
      <c r="D410" s="662" t="s">
        <v>5151</v>
      </c>
      <c r="E410" s="662" t="s">
        <v>5152</v>
      </c>
      <c r="F410" s="665">
        <v>6</v>
      </c>
      <c r="G410" s="665">
        <v>242.16</v>
      </c>
      <c r="H410" s="665">
        <v>1</v>
      </c>
      <c r="I410" s="665">
        <v>40.36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521</v>
      </c>
      <c r="B411" s="662" t="s">
        <v>4796</v>
      </c>
      <c r="C411" s="662" t="s">
        <v>4684</v>
      </c>
      <c r="D411" s="662" t="s">
        <v>2047</v>
      </c>
      <c r="E411" s="662" t="s">
        <v>5153</v>
      </c>
      <c r="F411" s="665">
        <v>15</v>
      </c>
      <c r="G411" s="665">
        <v>114932.45999999999</v>
      </c>
      <c r="H411" s="665">
        <v>1</v>
      </c>
      <c r="I411" s="665">
        <v>7662.1639999999998</v>
      </c>
      <c r="J411" s="665">
        <v>36</v>
      </c>
      <c r="K411" s="665">
        <v>299070.63</v>
      </c>
      <c r="L411" s="665">
        <v>2.6021424234720114</v>
      </c>
      <c r="M411" s="665">
        <v>8307.5174999999999</v>
      </c>
      <c r="N411" s="665">
        <v>34</v>
      </c>
      <c r="O411" s="665">
        <v>292541.73</v>
      </c>
      <c r="P411" s="678">
        <v>2.5453360173444475</v>
      </c>
      <c r="Q411" s="666">
        <v>8604.1685294117633</v>
      </c>
    </row>
    <row r="412" spans="1:17" ht="14.4" customHeight="1" x14ac:dyDescent="0.3">
      <c r="A412" s="661" t="s">
        <v>521</v>
      </c>
      <c r="B412" s="662" t="s">
        <v>4796</v>
      </c>
      <c r="C412" s="662" t="s">
        <v>4684</v>
      </c>
      <c r="D412" s="662" t="s">
        <v>5154</v>
      </c>
      <c r="E412" s="662" t="s">
        <v>5155</v>
      </c>
      <c r="F412" s="665"/>
      <c r="G412" s="665"/>
      <c r="H412" s="665"/>
      <c r="I412" s="665"/>
      <c r="J412" s="665">
        <v>1.1000000000000001</v>
      </c>
      <c r="K412" s="665">
        <v>430.98</v>
      </c>
      <c r="L412" s="665"/>
      <c r="M412" s="665">
        <v>391.8</v>
      </c>
      <c r="N412" s="665">
        <v>1.3</v>
      </c>
      <c r="O412" s="665">
        <v>885.43</v>
      </c>
      <c r="P412" s="678"/>
      <c r="Q412" s="666">
        <v>681.09999999999991</v>
      </c>
    </row>
    <row r="413" spans="1:17" ht="14.4" customHeight="1" x14ac:dyDescent="0.3">
      <c r="A413" s="661" t="s">
        <v>521</v>
      </c>
      <c r="B413" s="662" t="s">
        <v>4796</v>
      </c>
      <c r="C413" s="662" t="s">
        <v>4684</v>
      </c>
      <c r="D413" s="662" t="s">
        <v>5156</v>
      </c>
      <c r="E413" s="662" t="s">
        <v>5157</v>
      </c>
      <c r="F413" s="665">
        <v>125</v>
      </c>
      <c r="G413" s="665">
        <v>5937.5</v>
      </c>
      <c r="H413" s="665">
        <v>1</v>
      </c>
      <c r="I413" s="665">
        <v>47.5</v>
      </c>
      <c r="J413" s="665">
        <v>5.5</v>
      </c>
      <c r="K413" s="665">
        <v>249.86</v>
      </c>
      <c r="L413" s="665">
        <v>4.208168421052632E-2</v>
      </c>
      <c r="M413" s="665">
        <v>45.42909090909091</v>
      </c>
      <c r="N413" s="665"/>
      <c r="O413" s="665"/>
      <c r="P413" s="678"/>
      <c r="Q413" s="666"/>
    </row>
    <row r="414" spans="1:17" ht="14.4" customHeight="1" x14ac:dyDescent="0.3">
      <c r="A414" s="661" t="s">
        <v>521</v>
      </c>
      <c r="B414" s="662" t="s">
        <v>4796</v>
      </c>
      <c r="C414" s="662" t="s">
        <v>4684</v>
      </c>
      <c r="D414" s="662" t="s">
        <v>5158</v>
      </c>
      <c r="E414" s="662" t="s">
        <v>5159</v>
      </c>
      <c r="F414" s="665"/>
      <c r="G414" s="665"/>
      <c r="H414" s="665"/>
      <c r="I414" s="665"/>
      <c r="J414" s="665"/>
      <c r="K414" s="665"/>
      <c r="L414" s="665"/>
      <c r="M414" s="665"/>
      <c r="N414" s="665">
        <v>2</v>
      </c>
      <c r="O414" s="665">
        <v>3373.84</v>
      </c>
      <c r="P414" s="678"/>
      <c r="Q414" s="666">
        <v>1686.92</v>
      </c>
    </row>
    <row r="415" spans="1:17" ht="14.4" customHeight="1" x14ac:dyDescent="0.3">
      <c r="A415" s="661" t="s">
        <v>521</v>
      </c>
      <c r="B415" s="662" t="s">
        <v>4796</v>
      </c>
      <c r="C415" s="662" t="s">
        <v>4684</v>
      </c>
      <c r="D415" s="662" t="s">
        <v>5160</v>
      </c>
      <c r="E415" s="662" t="s">
        <v>5161</v>
      </c>
      <c r="F415" s="665">
        <v>649.4</v>
      </c>
      <c r="G415" s="665">
        <v>30846.5</v>
      </c>
      <c r="H415" s="665">
        <v>1</v>
      </c>
      <c r="I415" s="665">
        <v>47.5</v>
      </c>
      <c r="J415" s="665">
        <v>446.6</v>
      </c>
      <c r="K415" s="665">
        <v>20309.719999999998</v>
      </c>
      <c r="L415" s="665">
        <v>0.65841246170554191</v>
      </c>
      <c r="M415" s="665">
        <v>45.476309896999545</v>
      </c>
      <c r="N415" s="665">
        <v>73</v>
      </c>
      <c r="O415" s="665">
        <v>3130.24</v>
      </c>
      <c r="P415" s="678">
        <v>0.10147796346425039</v>
      </c>
      <c r="Q415" s="666">
        <v>42.879999999999995</v>
      </c>
    </row>
    <row r="416" spans="1:17" ht="14.4" customHeight="1" x14ac:dyDescent="0.3">
      <c r="A416" s="661" t="s">
        <v>521</v>
      </c>
      <c r="B416" s="662" t="s">
        <v>4796</v>
      </c>
      <c r="C416" s="662" t="s">
        <v>4684</v>
      </c>
      <c r="D416" s="662" t="s">
        <v>5162</v>
      </c>
      <c r="E416" s="662" t="s">
        <v>5163</v>
      </c>
      <c r="F416" s="665">
        <v>1.7999999999999998</v>
      </c>
      <c r="G416" s="665">
        <v>1035.54</v>
      </c>
      <c r="H416" s="665">
        <v>1</v>
      </c>
      <c r="I416" s="665">
        <v>575.30000000000007</v>
      </c>
      <c r="J416" s="665"/>
      <c r="K416" s="665"/>
      <c r="L416" s="665"/>
      <c r="M416" s="665"/>
      <c r="N416" s="665">
        <v>1.4</v>
      </c>
      <c r="O416" s="665">
        <v>760.84999999999991</v>
      </c>
      <c r="P416" s="678">
        <v>0.73473743167815819</v>
      </c>
      <c r="Q416" s="666">
        <v>543.46428571428567</v>
      </c>
    </row>
    <row r="417" spans="1:17" ht="14.4" customHeight="1" x14ac:dyDescent="0.3">
      <c r="A417" s="661" t="s">
        <v>521</v>
      </c>
      <c r="B417" s="662" t="s">
        <v>4796</v>
      </c>
      <c r="C417" s="662" t="s">
        <v>4684</v>
      </c>
      <c r="D417" s="662" t="s">
        <v>5164</v>
      </c>
      <c r="E417" s="662" t="s">
        <v>1857</v>
      </c>
      <c r="F417" s="665">
        <v>125</v>
      </c>
      <c r="G417" s="665">
        <v>10302.870000000001</v>
      </c>
      <c r="H417" s="665">
        <v>1</v>
      </c>
      <c r="I417" s="665">
        <v>82.422960000000003</v>
      </c>
      <c r="J417" s="665">
        <v>62</v>
      </c>
      <c r="K417" s="665">
        <v>4787.6400000000003</v>
      </c>
      <c r="L417" s="665">
        <v>0.46468993591106167</v>
      </c>
      <c r="M417" s="665">
        <v>77.22</v>
      </c>
      <c r="N417" s="665">
        <v>164.6</v>
      </c>
      <c r="O417" s="665">
        <v>12710.380000000001</v>
      </c>
      <c r="P417" s="678">
        <v>1.233673723923528</v>
      </c>
      <c r="Q417" s="666">
        <v>77.219805589307427</v>
      </c>
    </row>
    <row r="418" spans="1:17" ht="14.4" customHeight="1" x14ac:dyDescent="0.3">
      <c r="A418" s="661" t="s">
        <v>521</v>
      </c>
      <c r="B418" s="662" t="s">
        <v>4796</v>
      </c>
      <c r="C418" s="662" t="s">
        <v>4684</v>
      </c>
      <c r="D418" s="662" t="s">
        <v>5165</v>
      </c>
      <c r="E418" s="662" t="s">
        <v>2424</v>
      </c>
      <c r="F418" s="665">
        <v>104</v>
      </c>
      <c r="G418" s="665">
        <v>39494</v>
      </c>
      <c r="H418" s="665">
        <v>1</v>
      </c>
      <c r="I418" s="665">
        <v>379.75</v>
      </c>
      <c r="J418" s="665">
        <v>25.000000000000004</v>
      </c>
      <c r="K418" s="665">
        <v>9140.6500000000015</v>
      </c>
      <c r="L418" s="665">
        <v>0.23144401681268045</v>
      </c>
      <c r="M418" s="665">
        <v>365.62600000000003</v>
      </c>
      <c r="N418" s="665">
        <v>90.200000000000017</v>
      </c>
      <c r="O418" s="665">
        <v>24508.959999999999</v>
      </c>
      <c r="P418" s="678">
        <v>0.62057426444523212</v>
      </c>
      <c r="Q418" s="666">
        <v>271.71796008869171</v>
      </c>
    </row>
    <row r="419" spans="1:17" ht="14.4" customHeight="1" x14ac:dyDescent="0.3">
      <c r="A419" s="661" t="s">
        <v>521</v>
      </c>
      <c r="B419" s="662" t="s">
        <v>4796</v>
      </c>
      <c r="C419" s="662" t="s">
        <v>4684</v>
      </c>
      <c r="D419" s="662" t="s">
        <v>5166</v>
      </c>
      <c r="E419" s="662" t="s">
        <v>5167</v>
      </c>
      <c r="F419" s="665"/>
      <c r="G419" s="665"/>
      <c r="H419" s="665"/>
      <c r="I419" s="665"/>
      <c r="J419" s="665">
        <v>15</v>
      </c>
      <c r="K419" s="665">
        <v>89785.65</v>
      </c>
      <c r="L419" s="665"/>
      <c r="M419" s="665">
        <v>5985.71</v>
      </c>
      <c r="N419" s="665"/>
      <c r="O419" s="665"/>
      <c r="P419" s="678"/>
      <c r="Q419" s="666"/>
    </row>
    <row r="420" spans="1:17" ht="14.4" customHeight="1" x14ac:dyDescent="0.3">
      <c r="A420" s="661" t="s">
        <v>521</v>
      </c>
      <c r="B420" s="662" t="s">
        <v>4796</v>
      </c>
      <c r="C420" s="662" t="s">
        <v>4684</v>
      </c>
      <c r="D420" s="662" t="s">
        <v>5168</v>
      </c>
      <c r="E420" s="662" t="s">
        <v>5169</v>
      </c>
      <c r="F420" s="665">
        <v>8</v>
      </c>
      <c r="G420" s="665">
        <v>501.68</v>
      </c>
      <c r="H420" s="665">
        <v>1</v>
      </c>
      <c r="I420" s="665">
        <v>62.71</v>
      </c>
      <c r="J420" s="665">
        <v>12</v>
      </c>
      <c r="K420" s="665">
        <v>719.76</v>
      </c>
      <c r="L420" s="665">
        <v>1.4346994099824588</v>
      </c>
      <c r="M420" s="665">
        <v>59.98</v>
      </c>
      <c r="N420" s="665"/>
      <c r="O420" s="665"/>
      <c r="P420" s="678"/>
      <c r="Q420" s="666"/>
    </row>
    <row r="421" spans="1:17" ht="14.4" customHeight="1" x14ac:dyDescent="0.3">
      <c r="A421" s="661" t="s">
        <v>521</v>
      </c>
      <c r="B421" s="662" t="s">
        <v>4796</v>
      </c>
      <c r="C421" s="662" t="s">
        <v>4684</v>
      </c>
      <c r="D421" s="662" t="s">
        <v>5170</v>
      </c>
      <c r="E421" s="662" t="s">
        <v>5171</v>
      </c>
      <c r="F421" s="665">
        <v>33</v>
      </c>
      <c r="G421" s="665">
        <v>3674.58</v>
      </c>
      <c r="H421" s="665">
        <v>1</v>
      </c>
      <c r="I421" s="665">
        <v>111.35090909090908</v>
      </c>
      <c r="J421" s="665">
        <v>3</v>
      </c>
      <c r="K421" s="665">
        <v>250.83</v>
      </c>
      <c r="L421" s="665">
        <v>6.8260862465914479E-2</v>
      </c>
      <c r="M421" s="665">
        <v>83.61</v>
      </c>
      <c r="N421" s="665"/>
      <c r="O421" s="665"/>
      <c r="P421" s="678"/>
      <c r="Q421" s="666"/>
    </row>
    <row r="422" spans="1:17" ht="14.4" customHeight="1" x14ac:dyDescent="0.3">
      <c r="A422" s="661" t="s">
        <v>521</v>
      </c>
      <c r="B422" s="662" t="s">
        <v>4796</v>
      </c>
      <c r="C422" s="662" t="s">
        <v>4684</v>
      </c>
      <c r="D422" s="662" t="s">
        <v>5172</v>
      </c>
      <c r="E422" s="662" t="s">
        <v>5173</v>
      </c>
      <c r="F422" s="665">
        <v>80</v>
      </c>
      <c r="G422" s="665">
        <v>4880.3099999999995</v>
      </c>
      <c r="H422" s="665">
        <v>1</v>
      </c>
      <c r="I422" s="665">
        <v>61.003874999999994</v>
      </c>
      <c r="J422" s="665">
        <v>19</v>
      </c>
      <c r="K422" s="665">
        <v>947</v>
      </c>
      <c r="L422" s="665">
        <v>0.19404505041687928</v>
      </c>
      <c r="M422" s="665">
        <v>49.842105263157897</v>
      </c>
      <c r="N422" s="665"/>
      <c r="O422" s="665"/>
      <c r="P422" s="678"/>
      <c r="Q422" s="666"/>
    </row>
    <row r="423" spans="1:17" ht="14.4" customHeight="1" x14ac:dyDescent="0.3">
      <c r="A423" s="661" t="s">
        <v>521</v>
      </c>
      <c r="B423" s="662" t="s">
        <v>4796</v>
      </c>
      <c r="C423" s="662" t="s">
        <v>4684</v>
      </c>
      <c r="D423" s="662" t="s">
        <v>5174</v>
      </c>
      <c r="E423" s="662"/>
      <c r="F423" s="665">
        <v>51</v>
      </c>
      <c r="G423" s="665">
        <v>3505.7400000000002</v>
      </c>
      <c r="H423" s="665">
        <v>1</v>
      </c>
      <c r="I423" s="665">
        <v>68.740000000000009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521</v>
      </c>
      <c r="B424" s="662" t="s">
        <v>4796</v>
      </c>
      <c r="C424" s="662" t="s">
        <v>4684</v>
      </c>
      <c r="D424" s="662" t="s">
        <v>5175</v>
      </c>
      <c r="E424" s="662" t="s">
        <v>5176</v>
      </c>
      <c r="F424" s="665">
        <v>65.900000000000006</v>
      </c>
      <c r="G424" s="665">
        <v>258717.43999999997</v>
      </c>
      <c r="H424" s="665">
        <v>1</v>
      </c>
      <c r="I424" s="665">
        <v>3925.9095599393013</v>
      </c>
      <c r="J424" s="665">
        <v>10.8</v>
      </c>
      <c r="K424" s="665">
        <v>40658.589999999997</v>
      </c>
      <c r="L424" s="665">
        <v>0.15715442298748783</v>
      </c>
      <c r="M424" s="665">
        <v>3764.6842592592589</v>
      </c>
      <c r="N424" s="665">
        <v>4</v>
      </c>
      <c r="O424" s="665">
        <v>13054.95</v>
      </c>
      <c r="P424" s="678">
        <v>5.0460262748425473E-2</v>
      </c>
      <c r="Q424" s="666">
        <v>3263.7375000000002</v>
      </c>
    </row>
    <row r="425" spans="1:17" ht="14.4" customHeight="1" x14ac:dyDescent="0.3">
      <c r="A425" s="661" t="s">
        <v>521</v>
      </c>
      <c r="B425" s="662" t="s">
        <v>4796</v>
      </c>
      <c r="C425" s="662" t="s">
        <v>4684</v>
      </c>
      <c r="D425" s="662" t="s">
        <v>5177</v>
      </c>
      <c r="E425" s="662" t="s">
        <v>5178</v>
      </c>
      <c r="F425" s="665">
        <v>4</v>
      </c>
      <c r="G425" s="665">
        <v>1616.88</v>
      </c>
      <c r="H425" s="665">
        <v>1</v>
      </c>
      <c r="I425" s="665">
        <v>404.22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521</v>
      </c>
      <c r="B426" s="662" t="s">
        <v>4796</v>
      </c>
      <c r="C426" s="662" t="s">
        <v>4684</v>
      </c>
      <c r="D426" s="662" t="s">
        <v>5179</v>
      </c>
      <c r="E426" s="662" t="s">
        <v>5180</v>
      </c>
      <c r="F426" s="665">
        <v>171.5</v>
      </c>
      <c r="G426" s="665">
        <v>39300.94</v>
      </c>
      <c r="H426" s="665">
        <v>1</v>
      </c>
      <c r="I426" s="665">
        <v>229.16000000000003</v>
      </c>
      <c r="J426" s="665">
        <v>56.7</v>
      </c>
      <c r="K426" s="665">
        <v>12428.64</v>
      </c>
      <c r="L426" s="665">
        <v>0.31624281760181816</v>
      </c>
      <c r="M426" s="665">
        <v>219.2</v>
      </c>
      <c r="N426" s="665">
        <v>57</v>
      </c>
      <c r="O426" s="665">
        <v>12494.400000000001</v>
      </c>
      <c r="P426" s="678">
        <v>0.31791606002299183</v>
      </c>
      <c r="Q426" s="666">
        <v>219.20000000000002</v>
      </c>
    </row>
    <row r="427" spans="1:17" ht="14.4" customHeight="1" x14ac:dyDescent="0.3">
      <c r="A427" s="661" t="s">
        <v>521</v>
      </c>
      <c r="B427" s="662" t="s">
        <v>4796</v>
      </c>
      <c r="C427" s="662" t="s">
        <v>4684</v>
      </c>
      <c r="D427" s="662" t="s">
        <v>5181</v>
      </c>
      <c r="E427" s="662" t="s">
        <v>5182</v>
      </c>
      <c r="F427" s="665"/>
      <c r="G427" s="665"/>
      <c r="H427" s="665"/>
      <c r="I427" s="665"/>
      <c r="J427" s="665"/>
      <c r="K427" s="665"/>
      <c r="L427" s="665"/>
      <c r="M427" s="665"/>
      <c r="N427" s="665">
        <v>1</v>
      </c>
      <c r="O427" s="665">
        <v>10542.91</v>
      </c>
      <c r="P427" s="678"/>
      <c r="Q427" s="666">
        <v>10542.91</v>
      </c>
    </row>
    <row r="428" spans="1:17" ht="14.4" customHeight="1" x14ac:dyDescent="0.3">
      <c r="A428" s="661" t="s">
        <v>521</v>
      </c>
      <c r="B428" s="662" t="s">
        <v>4796</v>
      </c>
      <c r="C428" s="662" t="s">
        <v>4684</v>
      </c>
      <c r="D428" s="662" t="s">
        <v>5183</v>
      </c>
      <c r="E428" s="662" t="s">
        <v>5184</v>
      </c>
      <c r="F428" s="665">
        <v>2.9</v>
      </c>
      <c r="G428" s="665">
        <v>629.30000000000007</v>
      </c>
      <c r="H428" s="665">
        <v>1</v>
      </c>
      <c r="I428" s="665">
        <v>217.00000000000003</v>
      </c>
      <c r="J428" s="665">
        <v>4.3</v>
      </c>
      <c r="K428" s="665">
        <v>892.46</v>
      </c>
      <c r="L428" s="665">
        <v>1.4181789289686952</v>
      </c>
      <c r="M428" s="665">
        <v>207.54883720930235</v>
      </c>
      <c r="N428" s="665"/>
      <c r="O428" s="665"/>
      <c r="P428" s="678"/>
      <c r="Q428" s="666"/>
    </row>
    <row r="429" spans="1:17" ht="14.4" customHeight="1" x14ac:dyDescent="0.3">
      <c r="A429" s="661" t="s">
        <v>521</v>
      </c>
      <c r="B429" s="662" t="s">
        <v>4796</v>
      </c>
      <c r="C429" s="662" t="s">
        <v>4684</v>
      </c>
      <c r="D429" s="662" t="s">
        <v>5185</v>
      </c>
      <c r="E429" s="662" t="s">
        <v>1946</v>
      </c>
      <c r="F429" s="665"/>
      <c r="G429" s="665"/>
      <c r="H429" s="665"/>
      <c r="I429" s="665"/>
      <c r="J429" s="665">
        <v>42</v>
      </c>
      <c r="K429" s="665">
        <v>2761.5</v>
      </c>
      <c r="L429" s="665"/>
      <c r="M429" s="665">
        <v>65.75</v>
      </c>
      <c r="N429" s="665">
        <v>40</v>
      </c>
      <c r="O429" s="665">
        <v>2630</v>
      </c>
      <c r="P429" s="678"/>
      <c r="Q429" s="666">
        <v>65.75</v>
      </c>
    </row>
    <row r="430" spans="1:17" ht="14.4" customHeight="1" x14ac:dyDescent="0.3">
      <c r="A430" s="661" t="s">
        <v>521</v>
      </c>
      <c r="B430" s="662" t="s">
        <v>4796</v>
      </c>
      <c r="C430" s="662" t="s">
        <v>4684</v>
      </c>
      <c r="D430" s="662" t="s">
        <v>5186</v>
      </c>
      <c r="E430" s="662" t="s">
        <v>1860</v>
      </c>
      <c r="F430" s="665">
        <v>62.4</v>
      </c>
      <c r="G430" s="665">
        <v>6050.58</v>
      </c>
      <c r="H430" s="665">
        <v>1</v>
      </c>
      <c r="I430" s="665">
        <v>96.964423076923083</v>
      </c>
      <c r="J430" s="665">
        <v>44.05</v>
      </c>
      <c r="K430" s="665">
        <v>4109.26</v>
      </c>
      <c r="L430" s="665">
        <v>0.67915142019442765</v>
      </c>
      <c r="M430" s="665">
        <v>93.286265607264482</v>
      </c>
      <c r="N430" s="665">
        <v>70.5</v>
      </c>
      <c r="O430" s="665">
        <v>5555.5199999999995</v>
      </c>
      <c r="P430" s="678">
        <v>0.91817974475174269</v>
      </c>
      <c r="Q430" s="666">
        <v>78.801702127659567</v>
      </c>
    </row>
    <row r="431" spans="1:17" ht="14.4" customHeight="1" x14ac:dyDescent="0.3">
      <c r="A431" s="661" t="s">
        <v>521</v>
      </c>
      <c r="B431" s="662" t="s">
        <v>4796</v>
      </c>
      <c r="C431" s="662" t="s">
        <v>4684</v>
      </c>
      <c r="D431" s="662" t="s">
        <v>5187</v>
      </c>
      <c r="E431" s="662" t="s">
        <v>5188</v>
      </c>
      <c r="F431" s="665">
        <v>209.9</v>
      </c>
      <c r="G431" s="665">
        <v>13433.6</v>
      </c>
      <c r="H431" s="665">
        <v>1</v>
      </c>
      <c r="I431" s="665">
        <v>64</v>
      </c>
      <c r="J431" s="665">
        <v>199.2</v>
      </c>
      <c r="K431" s="665">
        <v>13136.19</v>
      </c>
      <c r="L431" s="665">
        <v>0.97786073725583611</v>
      </c>
      <c r="M431" s="665">
        <v>65.944728915662651</v>
      </c>
      <c r="N431" s="665">
        <v>417</v>
      </c>
      <c r="O431" s="665">
        <v>29252.550000000003</v>
      </c>
      <c r="P431" s="678">
        <v>2.1775659540257268</v>
      </c>
      <c r="Q431" s="666">
        <v>70.150000000000006</v>
      </c>
    </row>
    <row r="432" spans="1:17" ht="14.4" customHeight="1" x14ac:dyDescent="0.3">
      <c r="A432" s="661" t="s">
        <v>521</v>
      </c>
      <c r="B432" s="662" t="s">
        <v>4796</v>
      </c>
      <c r="C432" s="662" t="s">
        <v>4684</v>
      </c>
      <c r="D432" s="662" t="s">
        <v>5189</v>
      </c>
      <c r="E432" s="662" t="s">
        <v>5190</v>
      </c>
      <c r="F432" s="665">
        <v>1</v>
      </c>
      <c r="G432" s="665">
        <v>672.94</v>
      </c>
      <c r="H432" s="665">
        <v>1</v>
      </c>
      <c r="I432" s="665">
        <v>672.94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521</v>
      </c>
      <c r="B433" s="662" t="s">
        <v>4796</v>
      </c>
      <c r="C433" s="662" t="s">
        <v>4684</v>
      </c>
      <c r="D433" s="662" t="s">
        <v>5191</v>
      </c>
      <c r="E433" s="662" t="s">
        <v>5190</v>
      </c>
      <c r="F433" s="665">
        <v>29</v>
      </c>
      <c r="G433" s="665">
        <v>39030.520000000004</v>
      </c>
      <c r="H433" s="665">
        <v>1</v>
      </c>
      <c r="I433" s="665">
        <v>1345.88</v>
      </c>
      <c r="J433" s="665">
        <v>13</v>
      </c>
      <c r="K433" s="665">
        <v>16735.68</v>
      </c>
      <c r="L433" s="665">
        <v>0.42878444868272314</v>
      </c>
      <c r="M433" s="665">
        <v>1287.3600000000001</v>
      </c>
      <c r="N433" s="665"/>
      <c r="O433" s="665"/>
      <c r="P433" s="678"/>
      <c r="Q433" s="666"/>
    </row>
    <row r="434" spans="1:17" ht="14.4" customHeight="1" x14ac:dyDescent="0.3">
      <c r="A434" s="661" t="s">
        <v>521</v>
      </c>
      <c r="B434" s="662" t="s">
        <v>4796</v>
      </c>
      <c r="C434" s="662" t="s">
        <v>4684</v>
      </c>
      <c r="D434" s="662" t="s">
        <v>5192</v>
      </c>
      <c r="E434" s="662"/>
      <c r="F434" s="665">
        <v>5</v>
      </c>
      <c r="G434" s="665">
        <v>3403.35</v>
      </c>
      <c r="H434" s="665">
        <v>1</v>
      </c>
      <c r="I434" s="665">
        <v>680.67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521</v>
      </c>
      <c r="B435" s="662" t="s">
        <v>4796</v>
      </c>
      <c r="C435" s="662" t="s">
        <v>4684</v>
      </c>
      <c r="D435" s="662" t="s">
        <v>5193</v>
      </c>
      <c r="E435" s="662" t="s">
        <v>5194</v>
      </c>
      <c r="F435" s="665">
        <v>14</v>
      </c>
      <c r="G435" s="665">
        <v>13587</v>
      </c>
      <c r="H435" s="665">
        <v>1</v>
      </c>
      <c r="I435" s="665">
        <v>970.5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521</v>
      </c>
      <c r="B436" s="662" t="s">
        <v>4796</v>
      </c>
      <c r="C436" s="662" t="s">
        <v>4684</v>
      </c>
      <c r="D436" s="662" t="s">
        <v>5195</v>
      </c>
      <c r="E436" s="662" t="s">
        <v>1924</v>
      </c>
      <c r="F436" s="665"/>
      <c r="G436" s="665"/>
      <c r="H436" s="665"/>
      <c r="I436" s="665"/>
      <c r="J436" s="665"/>
      <c r="K436" s="665"/>
      <c r="L436" s="665"/>
      <c r="M436" s="665"/>
      <c r="N436" s="665">
        <v>0.8</v>
      </c>
      <c r="O436" s="665">
        <v>1484.51</v>
      </c>
      <c r="P436" s="678"/>
      <c r="Q436" s="666">
        <v>1855.6374999999998</v>
      </c>
    </row>
    <row r="437" spans="1:17" ht="14.4" customHeight="1" x14ac:dyDescent="0.3">
      <c r="A437" s="661" t="s">
        <v>521</v>
      </c>
      <c r="B437" s="662" t="s">
        <v>4796</v>
      </c>
      <c r="C437" s="662" t="s">
        <v>4684</v>
      </c>
      <c r="D437" s="662" t="s">
        <v>5196</v>
      </c>
      <c r="E437" s="662" t="s">
        <v>5197</v>
      </c>
      <c r="F437" s="665">
        <v>4.0999999999999996</v>
      </c>
      <c r="G437" s="665">
        <v>8850.36</v>
      </c>
      <c r="H437" s="665">
        <v>1</v>
      </c>
      <c r="I437" s="665">
        <v>2158.6243902439028</v>
      </c>
      <c r="J437" s="665">
        <v>0.3</v>
      </c>
      <c r="K437" s="665">
        <v>619.42999999999995</v>
      </c>
      <c r="L437" s="665">
        <v>6.9989243375410709E-2</v>
      </c>
      <c r="M437" s="665">
        <v>2064.7666666666664</v>
      </c>
      <c r="N437" s="665"/>
      <c r="O437" s="665"/>
      <c r="P437" s="678"/>
      <c r="Q437" s="666"/>
    </row>
    <row r="438" spans="1:17" ht="14.4" customHeight="1" x14ac:dyDescent="0.3">
      <c r="A438" s="661" t="s">
        <v>521</v>
      </c>
      <c r="B438" s="662" t="s">
        <v>4796</v>
      </c>
      <c r="C438" s="662" t="s">
        <v>4684</v>
      </c>
      <c r="D438" s="662" t="s">
        <v>5198</v>
      </c>
      <c r="E438" s="662"/>
      <c r="F438" s="665">
        <v>5</v>
      </c>
      <c r="G438" s="665">
        <v>4512</v>
      </c>
      <c r="H438" s="665">
        <v>1</v>
      </c>
      <c r="I438" s="665">
        <v>902.4</v>
      </c>
      <c r="J438" s="665">
        <v>6</v>
      </c>
      <c r="K438" s="665">
        <v>5090.24</v>
      </c>
      <c r="L438" s="665">
        <v>1.1281560283687944</v>
      </c>
      <c r="M438" s="665">
        <v>848.37333333333333</v>
      </c>
      <c r="N438" s="665"/>
      <c r="O438" s="665"/>
      <c r="P438" s="678"/>
      <c r="Q438" s="666"/>
    </row>
    <row r="439" spans="1:17" ht="14.4" customHeight="1" x14ac:dyDescent="0.3">
      <c r="A439" s="661" t="s">
        <v>521</v>
      </c>
      <c r="B439" s="662" t="s">
        <v>4796</v>
      </c>
      <c r="C439" s="662" t="s">
        <v>4684</v>
      </c>
      <c r="D439" s="662" t="s">
        <v>5199</v>
      </c>
      <c r="E439" s="662" t="s">
        <v>5200</v>
      </c>
      <c r="F439" s="665">
        <v>2.8</v>
      </c>
      <c r="G439" s="665">
        <v>1755.88</v>
      </c>
      <c r="H439" s="665">
        <v>1</v>
      </c>
      <c r="I439" s="665">
        <v>627.1</v>
      </c>
      <c r="J439" s="665">
        <v>20.100000000000001</v>
      </c>
      <c r="K439" s="665">
        <v>12056.27</v>
      </c>
      <c r="L439" s="665">
        <v>6.8662266214092078</v>
      </c>
      <c r="M439" s="665">
        <v>599.81442786069647</v>
      </c>
      <c r="N439" s="665">
        <v>25.8</v>
      </c>
      <c r="O439" s="665">
        <v>15475.3</v>
      </c>
      <c r="P439" s="678">
        <v>8.813415495364147</v>
      </c>
      <c r="Q439" s="666">
        <v>599.81782945736427</v>
      </c>
    </row>
    <row r="440" spans="1:17" ht="14.4" customHeight="1" x14ac:dyDescent="0.3">
      <c r="A440" s="661" t="s">
        <v>521</v>
      </c>
      <c r="B440" s="662" t="s">
        <v>4796</v>
      </c>
      <c r="C440" s="662" t="s">
        <v>4684</v>
      </c>
      <c r="D440" s="662" t="s">
        <v>5201</v>
      </c>
      <c r="E440" s="662" t="s">
        <v>2436</v>
      </c>
      <c r="F440" s="665">
        <v>15.15</v>
      </c>
      <c r="G440" s="665">
        <v>12223.02</v>
      </c>
      <c r="H440" s="665">
        <v>1</v>
      </c>
      <c r="I440" s="665">
        <v>806.8</v>
      </c>
      <c r="J440" s="665">
        <v>1.3</v>
      </c>
      <c r="K440" s="665">
        <v>1039.67</v>
      </c>
      <c r="L440" s="665">
        <v>8.5058357099963844E-2</v>
      </c>
      <c r="M440" s="665">
        <v>799.7461538461539</v>
      </c>
      <c r="N440" s="665"/>
      <c r="O440" s="665"/>
      <c r="P440" s="678"/>
      <c r="Q440" s="666"/>
    </row>
    <row r="441" spans="1:17" ht="14.4" customHeight="1" x14ac:dyDescent="0.3">
      <c r="A441" s="661" t="s">
        <v>521</v>
      </c>
      <c r="B441" s="662" t="s">
        <v>4796</v>
      </c>
      <c r="C441" s="662" t="s">
        <v>4684</v>
      </c>
      <c r="D441" s="662" t="s">
        <v>5202</v>
      </c>
      <c r="E441" s="662" t="s">
        <v>5203</v>
      </c>
      <c r="F441" s="665"/>
      <c r="G441" s="665"/>
      <c r="H441" s="665"/>
      <c r="I441" s="665"/>
      <c r="J441" s="665">
        <v>2</v>
      </c>
      <c r="K441" s="665">
        <v>6764.22</v>
      </c>
      <c r="L441" s="665"/>
      <c r="M441" s="665">
        <v>3382.11</v>
      </c>
      <c r="N441" s="665"/>
      <c r="O441" s="665"/>
      <c r="P441" s="678"/>
      <c r="Q441" s="666"/>
    </row>
    <row r="442" spans="1:17" ht="14.4" customHeight="1" x14ac:dyDescent="0.3">
      <c r="A442" s="661" t="s">
        <v>521</v>
      </c>
      <c r="B442" s="662" t="s">
        <v>4796</v>
      </c>
      <c r="C442" s="662" t="s">
        <v>4684</v>
      </c>
      <c r="D442" s="662" t="s">
        <v>5204</v>
      </c>
      <c r="E442" s="662" t="s">
        <v>1954</v>
      </c>
      <c r="F442" s="665">
        <v>6</v>
      </c>
      <c r="G442" s="665">
        <v>580.14</v>
      </c>
      <c r="H442" s="665">
        <v>1</v>
      </c>
      <c r="I442" s="665">
        <v>96.69</v>
      </c>
      <c r="J442" s="665"/>
      <c r="K442" s="665"/>
      <c r="L442" s="665"/>
      <c r="M442" s="665"/>
      <c r="N442" s="665">
        <v>410.7</v>
      </c>
      <c r="O442" s="665">
        <v>37985.630000000005</v>
      </c>
      <c r="P442" s="678">
        <v>65.476660806012347</v>
      </c>
      <c r="Q442" s="666">
        <v>92.489968346725121</v>
      </c>
    </row>
    <row r="443" spans="1:17" ht="14.4" customHeight="1" x14ac:dyDescent="0.3">
      <c r="A443" s="661" t="s">
        <v>521</v>
      </c>
      <c r="B443" s="662" t="s">
        <v>4796</v>
      </c>
      <c r="C443" s="662" t="s">
        <v>4684</v>
      </c>
      <c r="D443" s="662" t="s">
        <v>2049</v>
      </c>
      <c r="E443" s="662" t="s">
        <v>2050</v>
      </c>
      <c r="F443" s="665"/>
      <c r="G443" s="665"/>
      <c r="H443" s="665"/>
      <c r="I443" s="665"/>
      <c r="J443" s="665">
        <v>4</v>
      </c>
      <c r="K443" s="665">
        <v>5149.4399999999996</v>
      </c>
      <c r="L443" s="665"/>
      <c r="M443" s="665">
        <v>1287.3599999999999</v>
      </c>
      <c r="N443" s="665">
        <v>84</v>
      </c>
      <c r="O443" s="665">
        <v>108138.24000000001</v>
      </c>
      <c r="P443" s="678"/>
      <c r="Q443" s="666">
        <v>1287.3600000000001</v>
      </c>
    </row>
    <row r="444" spans="1:17" ht="14.4" customHeight="1" x14ac:dyDescent="0.3">
      <c r="A444" s="661" t="s">
        <v>521</v>
      </c>
      <c r="B444" s="662" t="s">
        <v>4796</v>
      </c>
      <c r="C444" s="662" t="s">
        <v>4684</v>
      </c>
      <c r="D444" s="662" t="s">
        <v>5205</v>
      </c>
      <c r="E444" s="662" t="s">
        <v>1940</v>
      </c>
      <c r="F444" s="665"/>
      <c r="G444" s="665"/>
      <c r="H444" s="665"/>
      <c r="I444" s="665"/>
      <c r="J444" s="665">
        <v>77.400000000000006</v>
      </c>
      <c r="K444" s="665">
        <v>159813.98000000001</v>
      </c>
      <c r="L444" s="665"/>
      <c r="M444" s="665">
        <v>2064.7801033591732</v>
      </c>
      <c r="N444" s="665">
        <v>5.6</v>
      </c>
      <c r="O444" s="665">
        <v>9138.5</v>
      </c>
      <c r="P444" s="678"/>
      <c r="Q444" s="666">
        <v>1631.875</v>
      </c>
    </row>
    <row r="445" spans="1:17" ht="14.4" customHeight="1" x14ac:dyDescent="0.3">
      <c r="A445" s="661" t="s">
        <v>521</v>
      </c>
      <c r="B445" s="662" t="s">
        <v>4796</v>
      </c>
      <c r="C445" s="662" t="s">
        <v>4684</v>
      </c>
      <c r="D445" s="662" t="s">
        <v>5206</v>
      </c>
      <c r="E445" s="662" t="s">
        <v>1960</v>
      </c>
      <c r="F445" s="665"/>
      <c r="G445" s="665"/>
      <c r="H445" s="665"/>
      <c r="I445" s="665"/>
      <c r="J445" s="665">
        <v>2.2000000000000002</v>
      </c>
      <c r="K445" s="665">
        <v>861.96</v>
      </c>
      <c r="L445" s="665"/>
      <c r="M445" s="665">
        <v>391.8</v>
      </c>
      <c r="N445" s="665">
        <v>2.6</v>
      </c>
      <c r="O445" s="665">
        <v>1018.68</v>
      </c>
      <c r="P445" s="678"/>
      <c r="Q445" s="666">
        <v>391.79999999999995</v>
      </c>
    </row>
    <row r="446" spans="1:17" ht="14.4" customHeight="1" x14ac:dyDescent="0.3">
      <c r="A446" s="661" t="s">
        <v>521</v>
      </c>
      <c r="B446" s="662" t="s">
        <v>4796</v>
      </c>
      <c r="C446" s="662" t="s">
        <v>4684</v>
      </c>
      <c r="D446" s="662" t="s">
        <v>5207</v>
      </c>
      <c r="E446" s="662" t="s">
        <v>1414</v>
      </c>
      <c r="F446" s="665"/>
      <c r="G446" s="665"/>
      <c r="H446" s="665"/>
      <c r="I446" s="665"/>
      <c r="J446" s="665">
        <v>8.4</v>
      </c>
      <c r="K446" s="665">
        <v>8317.68</v>
      </c>
      <c r="L446" s="665"/>
      <c r="M446" s="665">
        <v>990.2</v>
      </c>
      <c r="N446" s="665">
        <v>20.399999999999999</v>
      </c>
      <c r="O446" s="665">
        <v>15618.24</v>
      </c>
      <c r="P446" s="678"/>
      <c r="Q446" s="666">
        <v>765.6</v>
      </c>
    </row>
    <row r="447" spans="1:17" ht="14.4" customHeight="1" x14ac:dyDescent="0.3">
      <c r="A447" s="661" t="s">
        <v>521</v>
      </c>
      <c r="B447" s="662" t="s">
        <v>4796</v>
      </c>
      <c r="C447" s="662" t="s">
        <v>4684</v>
      </c>
      <c r="D447" s="662" t="s">
        <v>5208</v>
      </c>
      <c r="E447" s="662" t="s">
        <v>5209</v>
      </c>
      <c r="F447" s="665"/>
      <c r="G447" s="665"/>
      <c r="H447" s="665"/>
      <c r="I447" s="665"/>
      <c r="J447" s="665">
        <v>48</v>
      </c>
      <c r="K447" s="665">
        <v>5260.7999999999993</v>
      </c>
      <c r="L447" s="665"/>
      <c r="M447" s="665">
        <v>109.59999999999998</v>
      </c>
      <c r="N447" s="665">
        <v>15</v>
      </c>
      <c r="O447" s="665">
        <v>1644</v>
      </c>
      <c r="P447" s="678"/>
      <c r="Q447" s="666">
        <v>109.6</v>
      </c>
    </row>
    <row r="448" spans="1:17" ht="14.4" customHeight="1" x14ac:dyDescent="0.3">
      <c r="A448" s="661" t="s">
        <v>521</v>
      </c>
      <c r="B448" s="662" t="s">
        <v>4796</v>
      </c>
      <c r="C448" s="662" t="s">
        <v>4684</v>
      </c>
      <c r="D448" s="662" t="s">
        <v>5210</v>
      </c>
      <c r="E448" s="662" t="s">
        <v>5211</v>
      </c>
      <c r="F448" s="665">
        <v>13</v>
      </c>
      <c r="G448" s="665">
        <v>2979.08</v>
      </c>
      <c r="H448" s="665">
        <v>1</v>
      </c>
      <c r="I448" s="665">
        <v>229.16</v>
      </c>
      <c r="J448" s="665">
        <v>24</v>
      </c>
      <c r="K448" s="665">
        <v>5260.8</v>
      </c>
      <c r="L448" s="665">
        <v>1.765914309115566</v>
      </c>
      <c r="M448" s="665">
        <v>219.20000000000002</v>
      </c>
      <c r="N448" s="665">
        <v>60</v>
      </c>
      <c r="O448" s="665">
        <v>13152</v>
      </c>
      <c r="P448" s="678">
        <v>4.4147857727889148</v>
      </c>
      <c r="Q448" s="666">
        <v>219.2</v>
      </c>
    </row>
    <row r="449" spans="1:17" ht="14.4" customHeight="1" x14ac:dyDescent="0.3">
      <c r="A449" s="661" t="s">
        <v>521</v>
      </c>
      <c r="B449" s="662" t="s">
        <v>4796</v>
      </c>
      <c r="C449" s="662" t="s">
        <v>4684</v>
      </c>
      <c r="D449" s="662" t="s">
        <v>5212</v>
      </c>
      <c r="E449" s="662" t="s">
        <v>1966</v>
      </c>
      <c r="F449" s="665">
        <v>0.8</v>
      </c>
      <c r="G449" s="665">
        <v>645.79999999999995</v>
      </c>
      <c r="H449" s="665">
        <v>1</v>
      </c>
      <c r="I449" s="665">
        <v>807.24999999999989</v>
      </c>
      <c r="J449" s="665">
        <v>17.399999999999999</v>
      </c>
      <c r="K449" s="665">
        <v>13453.12</v>
      </c>
      <c r="L449" s="665">
        <v>20.831712604521528</v>
      </c>
      <c r="M449" s="665">
        <v>773.16781609195414</v>
      </c>
      <c r="N449" s="665">
        <v>22.25</v>
      </c>
      <c r="O449" s="665">
        <v>17180.310000000001</v>
      </c>
      <c r="P449" s="678">
        <v>26.60314338804584</v>
      </c>
      <c r="Q449" s="666">
        <v>772.14876404494385</v>
      </c>
    </row>
    <row r="450" spans="1:17" ht="14.4" customHeight="1" x14ac:dyDescent="0.3">
      <c r="A450" s="661" t="s">
        <v>521</v>
      </c>
      <c r="B450" s="662" t="s">
        <v>4796</v>
      </c>
      <c r="C450" s="662" t="s">
        <v>4684</v>
      </c>
      <c r="D450" s="662" t="s">
        <v>5213</v>
      </c>
      <c r="E450" s="662" t="s">
        <v>2453</v>
      </c>
      <c r="F450" s="665"/>
      <c r="G450" s="665"/>
      <c r="H450" s="665"/>
      <c r="I450" s="665"/>
      <c r="J450" s="665"/>
      <c r="K450" s="665"/>
      <c r="L450" s="665"/>
      <c r="M450" s="665"/>
      <c r="N450" s="665">
        <v>11</v>
      </c>
      <c r="O450" s="665">
        <v>9494.8700000000008</v>
      </c>
      <c r="P450" s="678"/>
      <c r="Q450" s="666">
        <v>863.17000000000007</v>
      </c>
    </row>
    <row r="451" spans="1:17" ht="14.4" customHeight="1" x14ac:dyDescent="0.3">
      <c r="A451" s="661" t="s">
        <v>521</v>
      </c>
      <c r="B451" s="662" t="s">
        <v>4796</v>
      </c>
      <c r="C451" s="662" t="s">
        <v>4684</v>
      </c>
      <c r="D451" s="662" t="s">
        <v>5214</v>
      </c>
      <c r="E451" s="662" t="s">
        <v>5215</v>
      </c>
      <c r="F451" s="665">
        <v>80.289999999999992</v>
      </c>
      <c r="G451" s="665">
        <v>291295.84999999998</v>
      </c>
      <c r="H451" s="665">
        <v>1</v>
      </c>
      <c r="I451" s="665">
        <v>3628.0464565948437</v>
      </c>
      <c r="J451" s="665">
        <v>32.880000000000003</v>
      </c>
      <c r="K451" s="665">
        <v>100834.85</v>
      </c>
      <c r="L451" s="665">
        <v>0.34615958311798817</v>
      </c>
      <c r="M451" s="665">
        <v>3066.7533454987833</v>
      </c>
      <c r="N451" s="665">
        <v>17.48</v>
      </c>
      <c r="O451" s="665">
        <v>51327.94</v>
      </c>
      <c r="P451" s="678">
        <v>0.17620553124941535</v>
      </c>
      <c r="Q451" s="666">
        <v>2936.3810068649886</v>
      </c>
    </row>
    <row r="452" spans="1:17" ht="14.4" customHeight="1" x14ac:dyDescent="0.3">
      <c r="A452" s="661" t="s">
        <v>521</v>
      </c>
      <c r="B452" s="662" t="s">
        <v>4796</v>
      </c>
      <c r="C452" s="662" t="s">
        <v>4684</v>
      </c>
      <c r="D452" s="662" t="s">
        <v>5216</v>
      </c>
      <c r="E452" s="662" t="s">
        <v>2036</v>
      </c>
      <c r="F452" s="665"/>
      <c r="G452" s="665"/>
      <c r="H452" s="665"/>
      <c r="I452" s="665"/>
      <c r="J452" s="665">
        <v>15.799999999999999</v>
      </c>
      <c r="K452" s="665">
        <v>6774.3200000000006</v>
      </c>
      <c r="L452" s="665"/>
      <c r="M452" s="665">
        <v>428.75443037974691</v>
      </c>
      <c r="N452" s="665">
        <v>81.8</v>
      </c>
      <c r="O452" s="665">
        <v>33618.28</v>
      </c>
      <c r="P452" s="678"/>
      <c r="Q452" s="666">
        <v>410.98141809290951</v>
      </c>
    </row>
    <row r="453" spans="1:17" ht="14.4" customHeight="1" x14ac:dyDescent="0.3">
      <c r="A453" s="661" t="s">
        <v>521</v>
      </c>
      <c r="B453" s="662" t="s">
        <v>4796</v>
      </c>
      <c r="C453" s="662" t="s">
        <v>4684</v>
      </c>
      <c r="D453" s="662" t="s">
        <v>5217</v>
      </c>
      <c r="E453" s="662" t="s">
        <v>2003</v>
      </c>
      <c r="F453" s="665"/>
      <c r="G453" s="665"/>
      <c r="H453" s="665"/>
      <c r="I453" s="665"/>
      <c r="J453" s="665">
        <v>40</v>
      </c>
      <c r="K453" s="665">
        <v>8768</v>
      </c>
      <c r="L453" s="665"/>
      <c r="M453" s="665">
        <v>219.2</v>
      </c>
      <c r="N453" s="665">
        <v>94</v>
      </c>
      <c r="O453" s="665">
        <v>20604.800000000003</v>
      </c>
      <c r="P453" s="678"/>
      <c r="Q453" s="666">
        <v>219.20000000000002</v>
      </c>
    </row>
    <row r="454" spans="1:17" ht="14.4" customHeight="1" x14ac:dyDescent="0.3">
      <c r="A454" s="661" t="s">
        <v>521</v>
      </c>
      <c r="B454" s="662" t="s">
        <v>4796</v>
      </c>
      <c r="C454" s="662" t="s">
        <v>4684</v>
      </c>
      <c r="D454" s="662" t="s">
        <v>5218</v>
      </c>
      <c r="E454" s="662" t="s">
        <v>2029</v>
      </c>
      <c r="F454" s="665"/>
      <c r="G454" s="665"/>
      <c r="H454" s="665"/>
      <c r="I454" s="665"/>
      <c r="J454" s="665">
        <v>4.0999999999999996</v>
      </c>
      <c r="K454" s="665">
        <v>108365.35</v>
      </c>
      <c r="L454" s="665"/>
      <c r="M454" s="665">
        <v>26430.57317073171</v>
      </c>
      <c r="N454" s="665">
        <v>8.65</v>
      </c>
      <c r="O454" s="665">
        <v>228624.38999999998</v>
      </c>
      <c r="P454" s="678"/>
      <c r="Q454" s="666">
        <v>26430.565317919074</v>
      </c>
    </row>
    <row r="455" spans="1:17" ht="14.4" customHeight="1" x14ac:dyDescent="0.3">
      <c r="A455" s="661" t="s">
        <v>521</v>
      </c>
      <c r="B455" s="662" t="s">
        <v>4796</v>
      </c>
      <c r="C455" s="662" t="s">
        <v>4684</v>
      </c>
      <c r="D455" s="662" t="s">
        <v>5219</v>
      </c>
      <c r="E455" s="662" t="s">
        <v>1747</v>
      </c>
      <c r="F455" s="665"/>
      <c r="G455" s="665"/>
      <c r="H455" s="665"/>
      <c r="I455" s="665"/>
      <c r="J455" s="665"/>
      <c r="K455" s="665"/>
      <c r="L455" s="665"/>
      <c r="M455" s="665"/>
      <c r="N455" s="665">
        <v>0.4</v>
      </c>
      <c r="O455" s="665">
        <v>2692.58</v>
      </c>
      <c r="P455" s="678"/>
      <c r="Q455" s="666">
        <v>6731.45</v>
      </c>
    </row>
    <row r="456" spans="1:17" ht="14.4" customHeight="1" x14ac:dyDescent="0.3">
      <c r="A456" s="661" t="s">
        <v>521</v>
      </c>
      <c r="B456" s="662" t="s">
        <v>4796</v>
      </c>
      <c r="C456" s="662" t="s">
        <v>4684</v>
      </c>
      <c r="D456" s="662" t="s">
        <v>5220</v>
      </c>
      <c r="E456" s="662" t="s">
        <v>2022</v>
      </c>
      <c r="F456" s="665">
        <v>27</v>
      </c>
      <c r="G456" s="665">
        <v>291573.27</v>
      </c>
      <c r="H456" s="665">
        <v>1</v>
      </c>
      <c r="I456" s="665">
        <v>10799.01</v>
      </c>
      <c r="J456" s="665">
        <v>3</v>
      </c>
      <c r="K456" s="665">
        <v>30988.47</v>
      </c>
      <c r="L456" s="665">
        <v>0.10628021560412584</v>
      </c>
      <c r="M456" s="665">
        <v>10329.49</v>
      </c>
      <c r="N456" s="665">
        <v>81</v>
      </c>
      <c r="O456" s="665">
        <v>836688.69</v>
      </c>
      <c r="P456" s="678">
        <v>2.8695658213113977</v>
      </c>
      <c r="Q456" s="666">
        <v>10329.49</v>
      </c>
    </row>
    <row r="457" spans="1:17" ht="14.4" customHeight="1" x14ac:dyDescent="0.3">
      <c r="A457" s="661" t="s">
        <v>521</v>
      </c>
      <c r="B457" s="662" t="s">
        <v>4796</v>
      </c>
      <c r="C457" s="662" t="s">
        <v>4684</v>
      </c>
      <c r="D457" s="662" t="s">
        <v>2054</v>
      </c>
      <c r="E457" s="662" t="s">
        <v>5221</v>
      </c>
      <c r="F457" s="665">
        <v>6</v>
      </c>
      <c r="G457" s="665">
        <v>21020.34</v>
      </c>
      <c r="H457" s="665">
        <v>1</v>
      </c>
      <c r="I457" s="665">
        <v>3503.39</v>
      </c>
      <c r="J457" s="665"/>
      <c r="K457" s="665"/>
      <c r="L457" s="665"/>
      <c r="M457" s="665"/>
      <c r="N457" s="665">
        <v>3</v>
      </c>
      <c r="O457" s="665">
        <v>9518.34</v>
      </c>
      <c r="P457" s="678">
        <v>0.45281570136353644</v>
      </c>
      <c r="Q457" s="666">
        <v>3172.78</v>
      </c>
    </row>
    <row r="458" spans="1:17" ht="14.4" customHeight="1" x14ac:dyDescent="0.3">
      <c r="A458" s="661" t="s">
        <v>521</v>
      </c>
      <c r="B458" s="662" t="s">
        <v>4796</v>
      </c>
      <c r="C458" s="662" t="s">
        <v>4684</v>
      </c>
      <c r="D458" s="662" t="s">
        <v>5222</v>
      </c>
      <c r="E458" s="662" t="s">
        <v>5223</v>
      </c>
      <c r="F458" s="665"/>
      <c r="G458" s="665"/>
      <c r="H458" s="665"/>
      <c r="I458" s="665"/>
      <c r="J458" s="665"/>
      <c r="K458" s="665"/>
      <c r="L458" s="665"/>
      <c r="M458" s="665"/>
      <c r="N458" s="665">
        <v>49</v>
      </c>
      <c r="O458" s="665">
        <v>3221.75</v>
      </c>
      <c r="P458" s="678"/>
      <c r="Q458" s="666">
        <v>65.75</v>
      </c>
    </row>
    <row r="459" spans="1:17" ht="14.4" customHeight="1" x14ac:dyDescent="0.3">
      <c r="A459" s="661" t="s">
        <v>521</v>
      </c>
      <c r="B459" s="662" t="s">
        <v>4796</v>
      </c>
      <c r="C459" s="662" t="s">
        <v>4684</v>
      </c>
      <c r="D459" s="662" t="s">
        <v>5224</v>
      </c>
      <c r="E459" s="662" t="s">
        <v>1957</v>
      </c>
      <c r="F459" s="665"/>
      <c r="G459" s="665"/>
      <c r="H459" s="665"/>
      <c r="I459" s="665"/>
      <c r="J459" s="665"/>
      <c r="K459" s="665"/>
      <c r="L459" s="665"/>
      <c r="M459" s="665"/>
      <c r="N459" s="665">
        <v>97.3</v>
      </c>
      <c r="O459" s="665">
        <v>56819.299999999996</v>
      </c>
      <c r="P459" s="678"/>
      <c r="Q459" s="666">
        <v>583.95991778006169</v>
      </c>
    </row>
    <row r="460" spans="1:17" ht="14.4" customHeight="1" x14ac:dyDescent="0.3">
      <c r="A460" s="661" t="s">
        <v>521</v>
      </c>
      <c r="B460" s="662" t="s">
        <v>4796</v>
      </c>
      <c r="C460" s="662" t="s">
        <v>4684</v>
      </c>
      <c r="D460" s="662" t="s">
        <v>5225</v>
      </c>
      <c r="E460" s="662" t="s">
        <v>5226</v>
      </c>
      <c r="F460" s="665"/>
      <c r="G460" s="665"/>
      <c r="H460" s="665"/>
      <c r="I460" s="665"/>
      <c r="J460" s="665"/>
      <c r="K460" s="665"/>
      <c r="L460" s="665"/>
      <c r="M460" s="665"/>
      <c r="N460" s="665">
        <v>7</v>
      </c>
      <c r="O460" s="665">
        <v>2547.09</v>
      </c>
      <c r="P460" s="678"/>
      <c r="Q460" s="666">
        <v>363.87</v>
      </c>
    </row>
    <row r="461" spans="1:17" ht="14.4" customHeight="1" x14ac:dyDescent="0.3">
      <c r="A461" s="661" t="s">
        <v>521</v>
      </c>
      <c r="B461" s="662" t="s">
        <v>4796</v>
      </c>
      <c r="C461" s="662" t="s">
        <v>4684</v>
      </c>
      <c r="D461" s="662" t="s">
        <v>5227</v>
      </c>
      <c r="E461" s="662" t="s">
        <v>5228</v>
      </c>
      <c r="F461" s="665">
        <v>0.3</v>
      </c>
      <c r="G461" s="665">
        <v>3446.25</v>
      </c>
      <c r="H461" s="665">
        <v>1</v>
      </c>
      <c r="I461" s="665">
        <v>11487.5</v>
      </c>
      <c r="J461" s="665">
        <v>2.2000000000000002</v>
      </c>
      <c r="K461" s="665">
        <v>24173.65</v>
      </c>
      <c r="L461" s="665">
        <v>7.0144795067101926</v>
      </c>
      <c r="M461" s="665">
        <v>10988.022727272728</v>
      </c>
      <c r="N461" s="665"/>
      <c r="O461" s="665"/>
      <c r="P461" s="678"/>
      <c r="Q461" s="666"/>
    </row>
    <row r="462" spans="1:17" ht="14.4" customHeight="1" x14ac:dyDescent="0.3">
      <c r="A462" s="661" t="s">
        <v>521</v>
      </c>
      <c r="B462" s="662" t="s">
        <v>4796</v>
      </c>
      <c r="C462" s="662" t="s">
        <v>4684</v>
      </c>
      <c r="D462" s="662" t="s">
        <v>5229</v>
      </c>
      <c r="E462" s="662" t="s">
        <v>5230</v>
      </c>
      <c r="F462" s="665">
        <v>11</v>
      </c>
      <c r="G462" s="665">
        <v>166932.37</v>
      </c>
      <c r="H462" s="665">
        <v>1</v>
      </c>
      <c r="I462" s="665">
        <v>15175.67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521</v>
      </c>
      <c r="B463" s="662" t="s">
        <v>4796</v>
      </c>
      <c r="C463" s="662" t="s">
        <v>4684</v>
      </c>
      <c r="D463" s="662" t="s">
        <v>5231</v>
      </c>
      <c r="E463" s="662" t="s">
        <v>5232</v>
      </c>
      <c r="F463" s="665"/>
      <c r="G463" s="665"/>
      <c r="H463" s="665"/>
      <c r="I463" s="665"/>
      <c r="J463" s="665">
        <v>43.54</v>
      </c>
      <c r="K463" s="665">
        <v>21758.59</v>
      </c>
      <c r="L463" s="665"/>
      <c r="M463" s="665">
        <v>499.7379421221865</v>
      </c>
      <c r="N463" s="665">
        <v>1.9</v>
      </c>
      <c r="O463" s="665">
        <v>1032.58</v>
      </c>
      <c r="P463" s="678"/>
      <c r="Q463" s="666">
        <v>543.46315789473681</v>
      </c>
    </row>
    <row r="464" spans="1:17" ht="14.4" customHeight="1" x14ac:dyDescent="0.3">
      <c r="A464" s="661" t="s">
        <v>521</v>
      </c>
      <c r="B464" s="662" t="s">
        <v>4796</v>
      </c>
      <c r="C464" s="662" t="s">
        <v>4684</v>
      </c>
      <c r="D464" s="662" t="s">
        <v>5233</v>
      </c>
      <c r="E464" s="662" t="s">
        <v>1943</v>
      </c>
      <c r="F464" s="665"/>
      <c r="G464" s="665"/>
      <c r="H464" s="665"/>
      <c r="I464" s="665"/>
      <c r="J464" s="665">
        <v>5.8999999999999995</v>
      </c>
      <c r="K464" s="665">
        <v>12541.039999999999</v>
      </c>
      <c r="L464" s="665"/>
      <c r="M464" s="665">
        <v>2125.6</v>
      </c>
      <c r="N464" s="665">
        <v>113.89999999999999</v>
      </c>
      <c r="O464" s="665">
        <v>242105.84000000003</v>
      </c>
      <c r="P464" s="678"/>
      <c r="Q464" s="666">
        <v>2125.6000000000004</v>
      </c>
    </row>
    <row r="465" spans="1:17" ht="14.4" customHeight="1" x14ac:dyDescent="0.3">
      <c r="A465" s="661" t="s">
        <v>521</v>
      </c>
      <c r="B465" s="662" t="s">
        <v>4796</v>
      </c>
      <c r="C465" s="662" t="s">
        <v>4684</v>
      </c>
      <c r="D465" s="662" t="s">
        <v>5234</v>
      </c>
      <c r="E465" s="662" t="s">
        <v>2014</v>
      </c>
      <c r="F465" s="665">
        <v>29</v>
      </c>
      <c r="G465" s="665">
        <v>315077.17</v>
      </c>
      <c r="H465" s="665">
        <v>1</v>
      </c>
      <c r="I465" s="665">
        <v>10864.73</v>
      </c>
      <c r="J465" s="665">
        <v>14</v>
      </c>
      <c r="K465" s="665">
        <v>145492.9</v>
      </c>
      <c r="L465" s="665">
        <v>0.46176909612334022</v>
      </c>
      <c r="M465" s="665">
        <v>10392.35</v>
      </c>
      <c r="N465" s="665">
        <v>14</v>
      </c>
      <c r="O465" s="665">
        <v>145492.9</v>
      </c>
      <c r="P465" s="678">
        <v>0.46176909612334022</v>
      </c>
      <c r="Q465" s="666">
        <v>10392.35</v>
      </c>
    </row>
    <row r="466" spans="1:17" ht="14.4" customHeight="1" x14ac:dyDescent="0.3">
      <c r="A466" s="661" t="s">
        <v>521</v>
      </c>
      <c r="B466" s="662" t="s">
        <v>4796</v>
      </c>
      <c r="C466" s="662" t="s">
        <v>4684</v>
      </c>
      <c r="D466" s="662" t="s">
        <v>5235</v>
      </c>
      <c r="E466" s="662" t="s">
        <v>5236</v>
      </c>
      <c r="F466" s="665"/>
      <c r="G466" s="665"/>
      <c r="H466" s="665"/>
      <c r="I466" s="665"/>
      <c r="J466" s="665">
        <v>50.500000000000007</v>
      </c>
      <c r="K466" s="665">
        <v>189894.07</v>
      </c>
      <c r="L466" s="665"/>
      <c r="M466" s="665">
        <v>3760.2786138613856</v>
      </c>
      <c r="N466" s="665">
        <v>18.899999999999999</v>
      </c>
      <c r="O466" s="665">
        <v>61684.85</v>
      </c>
      <c r="P466" s="678"/>
      <c r="Q466" s="666">
        <v>3263.7486772486773</v>
      </c>
    </row>
    <row r="467" spans="1:17" ht="14.4" customHeight="1" x14ac:dyDescent="0.3">
      <c r="A467" s="661" t="s">
        <v>521</v>
      </c>
      <c r="B467" s="662" t="s">
        <v>4796</v>
      </c>
      <c r="C467" s="662" t="s">
        <v>4684</v>
      </c>
      <c r="D467" s="662" t="s">
        <v>5237</v>
      </c>
      <c r="E467" s="662" t="s">
        <v>5238</v>
      </c>
      <c r="F467" s="665"/>
      <c r="G467" s="665"/>
      <c r="H467" s="665"/>
      <c r="I467" s="665"/>
      <c r="J467" s="665">
        <v>0.3</v>
      </c>
      <c r="K467" s="665">
        <v>58.77</v>
      </c>
      <c r="L467" s="665"/>
      <c r="M467" s="665">
        <v>195.9</v>
      </c>
      <c r="N467" s="665"/>
      <c r="O467" s="665"/>
      <c r="P467" s="678"/>
      <c r="Q467" s="666"/>
    </row>
    <row r="468" spans="1:17" ht="14.4" customHeight="1" x14ac:dyDescent="0.3">
      <c r="A468" s="661" t="s">
        <v>521</v>
      </c>
      <c r="B468" s="662" t="s">
        <v>4796</v>
      </c>
      <c r="C468" s="662" t="s">
        <v>4684</v>
      </c>
      <c r="D468" s="662" t="s">
        <v>5239</v>
      </c>
      <c r="E468" s="662" t="s">
        <v>5240</v>
      </c>
      <c r="F468" s="665"/>
      <c r="G468" s="665"/>
      <c r="H468" s="665"/>
      <c r="I468" s="665"/>
      <c r="J468" s="665">
        <v>2</v>
      </c>
      <c r="K468" s="665">
        <v>6345.56</v>
      </c>
      <c r="L468" s="665"/>
      <c r="M468" s="665">
        <v>3172.78</v>
      </c>
      <c r="N468" s="665"/>
      <c r="O468" s="665"/>
      <c r="P468" s="678"/>
      <c r="Q468" s="666"/>
    </row>
    <row r="469" spans="1:17" ht="14.4" customHeight="1" x14ac:dyDescent="0.3">
      <c r="A469" s="661" t="s">
        <v>521</v>
      </c>
      <c r="B469" s="662" t="s">
        <v>4796</v>
      </c>
      <c r="C469" s="662" t="s">
        <v>4684</v>
      </c>
      <c r="D469" s="662" t="s">
        <v>5241</v>
      </c>
      <c r="E469" s="662" t="s">
        <v>5242</v>
      </c>
      <c r="F469" s="665"/>
      <c r="G469" s="665"/>
      <c r="H469" s="665"/>
      <c r="I469" s="665"/>
      <c r="J469" s="665"/>
      <c r="K469" s="665"/>
      <c r="L469" s="665"/>
      <c r="M469" s="665"/>
      <c r="N469" s="665">
        <v>1.2</v>
      </c>
      <c r="O469" s="665">
        <v>1374.05</v>
      </c>
      <c r="P469" s="678"/>
      <c r="Q469" s="666">
        <v>1145.0416666666667</v>
      </c>
    </row>
    <row r="470" spans="1:17" ht="14.4" customHeight="1" x14ac:dyDescent="0.3">
      <c r="A470" s="661" t="s">
        <v>521</v>
      </c>
      <c r="B470" s="662" t="s">
        <v>4796</v>
      </c>
      <c r="C470" s="662" t="s">
        <v>4684</v>
      </c>
      <c r="D470" s="662" t="s">
        <v>5243</v>
      </c>
      <c r="E470" s="662" t="s">
        <v>5244</v>
      </c>
      <c r="F470" s="665"/>
      <c r="G470" s="665"/>
      <c r="H470" s="665"/>
      <c r="I470" s="665"/>
      <c r="J470" s="665">
        <v>3.5</v>
      </c>
      <c r="K470" s="665">
        <v>13143.24</v>
      </c>
      <c r="L470" s="665"/>
      <c r="M470" s="665">
        <v>3755.2114285714283</v>
      </c>
      <c r="N470" s="665">
        <v>0.6</v>
      </c>
      <c r="O470" s="665">
        <v>1958.25</v>
      </c>
      <c r="P470" s="678"/>
      <c r="Q470" s="666">
        <v>3263.75</v>
      </c>
    </row>
    <row r="471" spans="1:17" ht="14.4" customHeight="1" x14ac:dyDescent="0.3">
      <c r="A471" s="661" t="s">
        <v>521</v>
      </c>
      <c r="B471" s="662" t="s">
        <v>4796</v>
      </c>
      <c r="C471" s="662" t="s">
        <v>4684</v>
      </c>
      <c r="D471" s="662" t="s">
        <v>5245</v>
      </c>
      <c r="E471" s="662" t="s">
        <v>5246</v>
      </c>
      <c r="F471" s="665"/>
      <c r="G471" s="665"/>
      <c r="H471" s="665"/>
      <c r="I471" s="665"/>
      <c r="J471" s="665">
        <v>10</v>
      </c>
      <c r="K471" s="665">
        <v>12873.6</v>
      </c>
      <c r="L471" s="665"/>
      <c r="M471" s="665">
        <v>1287.3600000000001</v>
      </c>
      <c r="N471" s="665"/>
      <c r="O471" s="665"/>
      <c r="P471" s="678"/>
      <c r="Q471" s="666"/>
    </row>
    <row r="472" spans="1:17" ht="14.4" customHeight="1" x14ac:dyDescent="0.3">
      <c r="A472" s="661" t="s">
        <v>521</v>
      </c>
      <c r="B472" s="662" t="s">
        <v>4796</v>
      </c>
      <c r="C472" s="662" t="s">
        <v>4684</v>
      </c>
      <c r="D472" s="662" t="s">
        <v>5247</v>
      </c>
      <c r="E472" s="662" t="s">
        <v>5118</v>
      </c>
      <c r="F472" s="665"/>
      <c r="G472" s="665"/>
      <c r="H472" s="665"/>
      <c r="I472" s="665"/>
      <c r="J472" s="665">
        <v>3</v>
      </c>
      <c r="K472" s="665">
        <v>2609.16</v>
      </c>
      <c r="L472" s="665"/>
      <c r="M472" s="665">
        <v>869.71999999999991</v>
      </c>
      <c r="N472" s="665"/>
      <c r="O472" s="665"/>
      <c r="P472" s="678"/>
      <c r="Q472" s="666"/>
    </row>
    <row r="473" spans="1:17" ht="14.4" customHeight="1" x14ac:dyDescent="0.3">
      <c r="A473" s="661" t="s">
        <v>521</v>
      </c>
      <c r="B473" s="662" t="s">
        <v>4796</v>
      </c>
      <c r="C473" s="662" t="s">
        <v>4684</v>
      </c>
      <c r="D473" s="662" t="s">
        <v>5248</v>
      </c>
      <c r="E473" s="662" t="s">
        <v>2001</v>
      </c>
      <c r="F473" s="665"/>
      <c r="G473" s="665"/>
      <c r="H473" s="665"/>
      <c r="I473" s="665"/>
      <c r="J473" s="665">
        <v>22</v>
      </c>
      <c r="K473" s="665">
        <v>2411.1999999999998</v>
      </c>
      <c r="L473" s="665"/>
      <c r="M473" s="665">
        <v>109.6</v>
      </c>
      <c r="N473" s="665">
        <v>27.2</v>
      </c>
      <c r="O473" s="665">
        <v>2981.12</v>
      </c>
      <c r="P473" s="678"/>
      <c r="Q473" s="666">
        <v>109.6</v>
      </c>
    </row>
    <row r="474" spans="1:17" ht="14.4" customHeight="1" x14ac:dyDescent="0.3">
      <c r="A474" s="661" t="s">
        <v>521</v>
      </c>
      <c r="B474" s="662" t="s">
        <v>4796</v>
      </c>
      <c r="C474" s="662" t="s">
        <v>4684</v>
      </c>
      <c r="D474" s="662" t="s">
        <v>5249</v>
      </c>
      <c r="E474" s="662" t="s">
        <v>1948</v>
      </c>
      <c r="F474" s="665"/>
      <c r="G474" s="665"/>
      <c r="H474" s="665"/>
      <c r="I474" s="665"/>
      <c r="J474" s="665"/>
      <c r="K474" s="665"/>
      <c r="L474" s="665"/>
      <c r="M474" s="665"/>
      <c r="N474" s="665">
        <v>0.4</v>
      </c>
      <c r="O474" s="665">
        <v>132.56</v>
      </c>
      <c r="P474" s="678"/>
      <c r="Q474" s="666">
        <v>331.4</v>
      </c>
    </row>
    <row r="475" spans="1:17" ht="14.4" customHeight="1" x14ac:dyDescent="0.3">
      <c r="A475" s="661" t="s">
        <v>521</v>
      </c>
      <c r="B475" s="662" t="s">
        <v>4796</v>
      </c>
      <c r="C475" s="662" t="s">
        <v>4684</v>
      </c>
      <c r="D475" s="662" t="s">
        <v>5250</v>
      </c>
      <c r="E475" s="662" t="s">
        <v>1951</v>
      </c>
      <c r="F475" s="665"/>
      <c r="G475" s="665"/>
      <c r="H475" s="665"/>
      <c r="I475" s="665"/>
      <c r="J475" s="665"/>
      <c r="K475" s="665"/>
      <c r="L475" s="665"/>
      <c r="M475" s="665"/>
      <c r="N475" s="665">
        <v>1.7</v>
      </c>
      <c r="O475" s="665">
        <v>19199.54</v>
      </c>
      <c r="P475" s="678"/>
      <c r="Q475" s="666">
        <v>11293.84705882353</v>
      </c>
    </row>
    <row r="476" spans="1:17" ht="14.4" customHeight="1" x14ac:dyDescent="0.3">
      <c r="A476" s="661" t="s">
        <v>521</v>
      </c>
      <c r="B476" s="662" t="s">
        <v>4796</v>
      </c>
      <c r="C476" s="662" t="s">
        <v>4684</v>
      </c>
      <c r="D476" s="662" t="s">
        <v>5251</v>
      </c>
      <c r="E476" s="662" t="s">
        <v>5252</v>
      </c>
      <c r="F476" s="665"/>
      <c r="G476" s="665"/>
      <c r="H476" s="665"/>
      <c r="I476" s="665"/>
      <c r="J476" s="665">
        <v>4</v>
      </c>
      <c r="K476" s="665">
        <v>45175.48</v>
      </c>
      <c r="L476" s="665"/>
      <c r="M476" s="665">
        <v>11293.87</v>
      </c>
      <c r="N476" s="665">
        <v>2.4</v>
      </c>
      <c r="O476" s="665">
        <v>27105.24</v>
      </c>
      <c r="P476" s="678"/>
      <c r="Q476" s="666">
        <v>11293.85</v>
      </c>
    </row>
    <row r="477" spans="1:17" ht="14.4" customHeight="1" x14ac:dyDescent="0.3">
      <c r="A477" s="661" t="s">
        <v>521</v>
      </c>
      <c r="B477" s="662" t="s">
        <v>4796</v>
      </c>
      <c r="C477" s="662" t="s">
        <v>4684</v>
      </c>
      <c r="D477" s="662" t="s">
        <v>5253</v>
      </c>
      <c r="E477" s="662" t="s">
        <v>5254</v>
      </c>
      <c r="F477" s="665"/>
      <c r="G477" s="665"/>
      <c r="H477" s="665"/>
      <c r="I477" s="665"/>
      <c r="J477" s="665">
        <v>3</v>
      </c>
      <c r="K477" s="665">
        <v>101360.88</v>
      </c>
      <c r="L477" s="665"/>
      <c r="M477" s="665">
        <v>33786.959999999999</v>
      </c>
      <c r="N477" s="665"/>
      <c r="O477" s="665"/>
      <c r="P477" s="678"/>
      <c r="Q477" s="666"/>
    </row>
    <row r="478" spans="1:17" ht="14.4" customHeight="1" x14ac:dyDescent="0.3">
      <c r="A478" s="661" t="s">
        <v>521</v>
      </c>
      <c r="B478" s="662" t="s">
        <v>4796</v>
      </c>
      <c r="C478" s="662" t="s">
        <v>4684</v>
      </c>
      <c r="D478" s="662" t="s">
        <v>2056</v>
      </c>
      <c r="E478" s="662" t="s">
        <v>2057</v>
      </c>
      <c r="F478" s="665"/>
      <c r="G478" s="665"/>
      <c r="H478" s="665"/>
      <c r="I478" s="665"/>
      <c r="J478" s="665"/>
      <c r="K478" s="665"/>
      <c r="L478" s="665"/>
      <c r="M478" s="665"/>
      <c r="N478" s="665">
        <v>2</v>
      </c>
      <c r="O478" s="665">
        <v>11420.86</v>
      </c>
      <c r="P478" s="678"/>
      <c r="Q478" s="666">
        <v>5710.43</v>
      </c>
    </row>
    <row r="479" spans="1:17" ht="14.4" customHeight="1" x14ac:dyDescent="0.3">
      <c r="A479" s="661" t="s">
        <v>521</v>
      </c>
      <c r="B479" s="662" t="s">
        <v>4796</v>
      </c>
      <c r="C479" s="662" t="s">
        <v>4684</v>
      </c>
      <c r="D479" s="662" t="s">
        <v>5255</v>
      </c>
      <c r="E479" s="662" t="s">
        <v>2006</v>
      </c>
      <c r="F479" s="665"/>
      <c r="G479" s="665"/>
      <c r="H479" s="665"/>
      <c r="I479" s="665"/>
      <c r="J479" s="665"/>
      <c r="K479" s="665"/>
      <c r="L479" s="665"/>
      <c r="M479" s="665"/>
      <c r="N479" s="665">
        <v>97.1</v>
      </c>
      <c r="O479" s="665">
        <v>316909.40999999997</v>
      </c>
      <c r="P479" s="678"/>
      <c r="Q479" s="666">
        <v>3263.7426364572607</v>
      </c>
    </row>
    <row r="480" spans="1:17" ht="14.4" customHeight="1" x14ac:dyDescent="0.3">
      <c r="A480" s="661" t="s">
        <v>521</v>
      </c>
      <c r="B480" s="662" t="s">
        <v>4796</v>
      </c>
      <c r="C480" s="662" t="s">
        <v>5256</v>
      </c>
      <c r="D480" s="662" t="s">
        <v>5257</v>
      </c>
      <c r="E480" s="662"/>
      <c r="F480" s="665"/>
      <c r="G480" s="665"/>
      <c r="H480" s="665"/>
      <c r="I480" s="665"/>
      <c r="J480" s="665"/>
      <c r="K480" s="665"/>
      <c r="L480" s="665"/>
      <c r="M480" s="665"/>
      <c r="N480" s="665">
        <v>2</v>
      </c>
      <c r="O480" s="665">
        <v>2610.34</v>
      </c>
      <c r="P480" s="678"/>
      <c r="Q480" s="666">
        <v>1305.17</v>
      </c>
    </row>
    <row r="481" spans="1:17" ht="14.4" customHeight="1" x14ac:dyDescent="0.3">
      <c r="A481" s="661" t="s">
        <v>521</v>
      </c>
      <c r="B481" s="662" t="s">
        <v>4796</v>
      </c>
      <c r="C481" s="662" t="s">
        <v>5256</v>
      </c>
      <c r="D481" s="662" t="s">
        <v>5258</v>
      </c>
      <c r="E481" s="662"/>
      <c r="F481" s="665">
        <v>450</v>
      </c>
      <c r="G481" s="665">
        <v>839511</v>
      </c>
      <c r="H481" s="665">
        <v>1</v>
      </c>
      <c r="I481" s="665">
        <v>1865.58</v>
      </c>
      <c r="J481" s="665">
        <v>326</v>
      </c>
      <c r="K481" s="665">
        <v>608179.08000000007</v>
      </c>
      <c r="L481" s="665">
        <v>0.72444444444444456</v>
      </c>
      <c r="M481" s="665">
        <v>1865.5800000000002</v>
      </c>
      <c r="N481" s="665">
        <v>340</v>
      </c>
      <c r="O481" s="665">
        <v>681858.76</v>
      </c>
      <c r="P481" s="678">
        <v>0.81220944097218506</v>
      </c>
      <c r="Q481" s="666">
        <v>2005.4669411764705</v>
      </c>
    </row>
    <row r="482" spans="1:17" ht="14.4" customHeight="1" x14ac:dyDescent="0.3">
      <c r="A482" s="661" t="s">
        <v>521</v>
      </c>
      <c r="B482" s="662" t="s">
        <v>4796</v>
      </c>
      <c r="C482" s="662" t="s">
        <v>5256</v>
      </c>
      <c r="D482" s="662" t="s">
        <v>5259</v>
      </c>
      <c r="E482" s="662"/>
      <c r="F482" s="665">
        <v>24</v>
      </c>
      <c r="G482" s="665">
        <v>65489.04</v>
      </c>
      <c r="H482" s="665">
        <v>1</v>
      </c>
      <c r="I482" s="665">
        <v>2728.71</v>
      </c>
      <c r="J482" s="665">
        <v>40</v>
      </c>
      <c r="K482" s="665">
        <v>109148.4</v>
      </c>
      <c r="L482" s="665">
        <v>1.6666666666666665</v>
      </c>
      <c r="M482" s="665">
        <v>2728.71</v>
      </c>
      <c r="N482" s="665">
        <v>60</v>
      </c>
      <c r="O482" s="665">
        <v>147842.59999999998</v>
      </c>
      <c r="P482" s="678">
        <v>2.2575166775997935</v>
      </c>
      <c r="Q482" s="666">
        <v>2464.0433333333331</v>
      </c>
    </row>
    <row r="483" spans="1:17" ht="14.4" customHeight="1" x14ac:dyDescent="0.3">
      <c r="A483" s="661" t="s">
        <v>521</v>
      </c>
      <c r="B483" s="662" t="s">
        <v>4796</v>
      </c>
      <c r="C483" s="662" t="s">
        <v>5256</v>
      </c>
      <c r="D483" s="662" t="s">
        <v>5260</v>
      </c>
      <c r="E483" s="662"/>
      <c r="F483" s="665"/>
      <c r="G483" s="665"/>
      <c r="H483" s="665"/>
      <c r="I483" s="665"/>
      <c r="J483" s="665"/>
      <c r="K483" s="665"/>
      <c r="L483" s="665"/>
      <c r="M483" s="665"/>
      <c r="N483" s="665">
        <v>1</v>
      </c>
      <c r="O483" s="665">
        <v>1471.63</v>
      </c>
      <c r="P483" s="678"/>
      <c r="Q483" s="666">
        <v>1471.63</v>
      </c>
    </row>
    <row r="484" spans="1:17" ht="14.4" customHeight="1" x14ac:dyDescent="0.3">
      <c r="A484" s="661" t="s">
        <v>521</v>
      </c>
      <c r="B484" s="662" t="s">
        <v>4796</v>
      </c>
      <c r="C484" s="662" t="s">
        <v>5256</v>
      </c>
      <c r="D484" s="662" t="s">
        <v>5261</v>
      </c>
      <c r="E484" s="662"/>
      <c r="F484" s="665">
        <v>2</v>
      </c>
      <c r="G484" s="665">
        <v>3731.16</v>
      </c>
      <c r="H484" s="665">
        <v>1</v>
      </c>
      <c r="I484" s="665">
        <v>1865.58</v>
      </c>
      <c r="J484" s="665">
        <v>4</v>
      </c>
      <c r="K484" s="665">
        <v>7462.32</v>
      </c>
      <c r="L484" s="665">
        <v>2</v>
      </c>
      <c r="M484" s="665">
        <v>1865.58</v>
      </c>
      <c r="N484" s="665">
        <v>2</v>
      </c>
      <c r="O484" s="665">
        <v>4004.96</v>
      </c>
      <c r="P484" s="678">
        <v>1.0733820045240623</v>
      </c>
      <c r="Q484" s="666">
        <v>2002.48</v>
      </c>
    </row>
    <row r="485" spans="1:17" ht="14.4" customHeight="1" x14ac:dyDescent="0.3">
      <c r="A485" s="661" t="s">
        <v>521</v>
      </c>
      <c r="B485" s="662" t="s">
        <v>4796</v>
      </c>
      <c r="C485" s="662" t="s">
        <v>5256</v>
      </c>
      <c r="D485" s="662" t="s">
        <v>5262</v>
      </c>
      <c r="E485" s="662"/>
      <c r="F485" s="665">
        <v>1</v>
      </c>
      <c r="G485" s="665">
        <v>8191.63</v>
      </c>
      <c r="H485" s="665">
        <v>1</v>
      </c>
      <c r="I485" s="665">
        <v>8191.63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521</v>
      </c>
      <c r="B486" s="662" t="s">
        <v>4796</v>
      </c>
      <c r="C486" s="662" t="s">
        <v>5256</v>
      </c>
      <c r="D486" s="662" t="s">
        <v>5263</v>
      </c>
      <c r="E486" s="662"/>
      <c r="F486" s="665">
        <v>13</v>
      </c>
      <c r="G486" s="665">
        <v>104966.68</v>
      </c>
      <c r="H486" s="665">
        <v>1</v>
      </c>
      <c r="I486" s="665">
        <v>8074.36</v>
      </c>
      <c r="J486" s="665">
        <v>17</v>
      </c>
      <c r="K486" s="665">
        <v>137264.12</v>
      </c>
      <c r="L486" s="665">
        <v>1.3076923076923077</v>
      </c>
      <c r="M486" s="665">
        <v>8074.36</v>
      </c>
      <c r="N486" s="665">
        <v>24</v>
      </c>
      <c r="O486" s="665">
        <v>198899.99999999997</v>
      </c>
      <c r="P486" s="678">
        <v>1.8948870251016798</v>
      </c>
      <c r="Q486" s="666">
        <v>8287.4999999999982</v>
      </c>
    </row>
    <row r="487" spans="1:17" ht="14.4" customHeight="1" x14ac:dyDescent="0.3">
      <c r="A487" s="661" t="s">
        <v>521</v>
      </c>
      <c r="B487" s="662" t="s">
        <v>4796</v>
      </c>
      <c r="C487" s="662" t="s">
        <v>5256</v>
      </c>
      <c r="D487" s="662" t="s">
        <v>5264</v>
      </c>
      <c r="E487" s="662"/>
      <c r="F487" s="665">
        <v>42</v>
      </c>
      <c r="G487" s="665">
        <v>406816.19999999995</v>
      </c>
      <c r="H487" s="665">
        <v>1</v>
      </c>
      <c r="I487" s="665">
        <v>9686.0999999999985</v>
      </c>
      <c r="J487" s="665">
        <v>59</v>
      </c>
      <c r="K487" s="665">
        <v>571479.9</v>
      </c>
      <c r="L487" s="665">
        <v>1.4047619047619049</v>
      </c>
      <c r="M487" s="665">
        <v>9686.1</v>
      </c>
      <c r="N487" s="665">
        <v>46</v>
      </c>
      <c r="O487" s="665">
        <v>455823.38</v>
      </c>
      <c r="P487" s="678">
        <v>1.120465163383366</v>
      </c>
      <c r="Q487" s="666">
        <v>9909.2039130434787</v>
      </c>
    </row>
    <row r="488" spans="1:17" ht="14.4" customHeight="1" x14ac:dyDescent="0.3">
      <c r="A488" s="661" t="s">
        <v>521</v>
      </c>
      <c r="B488" s="662" t="s">
        <v>4796</v>
      </c>
      <c r="C488" s="662" t="s">
        <v>5256</v>
      </c>
      <c r="D488" s="662" t="s">
        <v>5265</v>
      </c>
      <c r="E488" s="662"/>
      <c r="F488" s="665">
        <v>412</v>
      </c>
      <c r="G488" s="665">
        <v>381334.83999999997</v>
      </c>
      <c r="H488" s="665">
        <v>1</v>
      </c>
      <c r="I488" s="665">
        <v>925.56999999999994</v>
      </c>
      <c r="J488" s="665">
        <v>268</v>
      </c>
      <c r="K488" s="665">
        <v>248052.76</v>
      </c>
      <c r="L488" s="665">
        <v>0.65048543689320393</v>
      </c>
      <c r="M488" s="665">
        <v>925.57</v>
      </c>
      <c r="N488" s="665">
        <v>252</v>
      </c>
      <c r="O488" s="665">
        <v>267793.34999999998</v>
      </c>
      <c r="P488" s="678">
        <v>0.70225251382748033</v>
      </c>
      <c r="Q488" s="666">
        <v>1062.6720238095238</v>
      </c>
    </row>
    <row r="489" spans="1:17" ht="14.4" customHeight="1" x14ac:dyDescent="0.3">
      <c r="A489" s="661" t="s">
        <v>521</v>
      </c>
      <c r="B489" s="662" t="s">
        <v>4796</v>
      </c>
      <c r="C489" s="662" t="s">
        <v>5256</v>
      </c>
      <c r="D489" s="662" t="s">
        <v>5266</v>
      </c>
      <c r="E489" s="662"/>
      <c r="F489" s="665"/>
      <c r="G489" s="665"/>
      <c r="H489" s="665"/>
      <c r="I489" s="665"/>
      <c r="J489" s="665"/>
      <c r="K489" s="665"/>
      <c r="L489" s="665"/>
      <c r="M489" s="665"/>
      <c r="N489" s="665">
        <v>9</v>
      </c>
      <c r="O489" s="665">
        <v>133107.21</v>
      </c>
      <c r="P489" s="678"/>
      <c r="Q489" s="666">
        <v>14789.689999999999</v>
      </c>
    </row>
    <row r="490" spans="1:17" ht="14.4" customHeight="1" x14ac:dyDescent="0.3">
      <c r="A490" s="661" t="s">
        <v>521</v>
      </c>
      <c r="B490" s="662" t="s">
        <v>4796</v>
      </c>
      <c r="C490" s="662" t="s">
        <v>5256</v>
      </c>
      <c r="D490" s="662" t="s">
        <v>5267</v>
      </c>
      <c r="E490" s="662"/>
      <c r="F490" s="665">
        <v>6</v>
      </c>
      <c r="G490" s="665">
        <v>1432.08</v>
      </c>
      <c r="H490" s="665">
        <v>1</v>
      </c>
      <c r="I490" s="665">
        <v>238.67999999999998</v>
      </c>
      <c r="J490" s="665">
        <v>58</v>
      </c>
      <c r="K490" s="665">
        <v>13843.44</v>
      </c>
      <c r="L490" s="665">
        <v>9.6666666666666679</v>
      </c>
      <c r="M490" s="665">
        <v>238.68</v>
      </c>
      <c r="N490" s="665">
        <v>61</v>
      </c>
      <c r="O490" s="665">
        <v>14725.33</v>
      </c>
      <c r="P490" s="678">
        <v>10.282477235908608</v>
      </c>
      <c r="Q490" s="666">
        <v>241.39885245901638</v>
      </c>
    </row>
    <row r="491" spans="1:17" ht="14.4" customHeight="1" x14ac:dyDescent="0.3">
      <c r="A491" s="661" t="s">
        <v>521</v>
      </c>
      <c r="B491" s="662" t="s">
        <v>4796</v>
      </c>
      <c r="C491" s="662" t="s">
        <v>4714</v>
      </c>
      <c r="D491" s="662" t="s">
        <v>5268</v>
      </c>
      <c r="E491" s="662" t="s">
        <v>5269</v>
      </c>
      <c r="F491" s="665">
        <v>2</v>
      </c>
      <c r="G491" s="665">
        <v>659.96</v>
      </c>
      <c r="H491" s="665">
        <v>1</v>
      </c>
      <c r="I491" s="665">
        <v>329.98</v>
      </c>
      <c r="J491" s="665"/>
      <c r="K491" s="665"/>
      <c r="L491" s="665"/>
      <c r="M491" s="665"/>
      <c r="N491" s="665">
        <v>15</v>
      </c>
      <c r="O491" s="665">
        <v>4949.7</v>
      </c>
      <c r="P491" s="678">
        <v>7.4999999999999991</v>
      </c>
      <c r="Q491" s="666">
        <v>329.97999999999996</v>
      </c>
    </row>
    <row r="492" spans="1:17" ht="14.4" customHeight="1" x14ac:dyDescent="0.3">
      <c r="A492" s="661" t="s">
        <v>521</v>
      </c>
      <c r="B492" s="662" t="s">
        <v>4796</v>
      </c>
      <c r="C492" s="662" t="s">
        <v>4714</v>
      </c>
      <c r="D492" s="662" t="s">
        <v>5270</v>
      </c>
      <c r="E492" s="662" t="s">
        <v>5269</v>
      </c>
      <c r="F492" s="665">
        <v>1</v>
      </c>
      <c r="G492" s="665">
        <v>433.41</v>
      </c>
      <c r="H492" s="665">
        <v>1</v>
      </c>
      <c r="I492" s="665">
        <v>433.41</v>
      </c>
      <c r="J492" s="665"/>
      <c r="K492" s="665"/>
      <c r="L492" s="665"/>
      <c r="M492" s="665"/>
      <c r="N492" s="665">
        <v>4</v>
      </c>
      <c r="O492" s="665">
        <v>1733.64</v>
      </c>
      <c r="P492" s="678">
        <v>4</v>
      </c>
      <c r="Q492" s="666">
        <v>433.41</v>
      </c>
    </row>
    <row r="493" spans="1:17" ht="14.4" customHeight="1" x14ac:dyDescent="0.3">
      <c r="A493" s="661" t="s">
        <v>521</v>
      </c>
      <c r="B493" s="662" t="s">
        <v>4796</v>
      </c>
      <c r="C493" s="662" t="s">
        <v>4714</v>
      </c>
      <c r="D493" s="662" t="s">
        <v>5271</v>
      </c>
      <c r="E493" s="662" t="s">
        <v>5272</v>
      </c>
      <c r="F493" s="665"/>
      <c r="G493" s="665"/>
      <c r="H493" s="665"/>
      <c r="I493" s="665"/>
      <c r="J493" s="665"/>
      <c r="K493" s="665"/>
      <c r="L493" s="665"/>
      <c r="M493" s="665"/>
      <c r="N493" s="665">
        <v>1</v>
      </c>
      <c r="O493" s="665">
        <v>1435.36</v>
      </c>
      <c r="P493" s="678"/>
      <c r="Q493" s="666">
        <v>1435.36</v>
      </c>
    </row>
    <row r="494" spans="1:17" ht="14.4" customHeight="1" x14ac:dyDescent="0.3">
      <c r="A494" s="661" t="s">
        <v>521</v>
      </c>
      <c r="B494" s="662" t="s">
        <v>4796</v>
      </c>
      <c r="C494" s="662" t="s">
        <v>4714</v>
      </c>
      <c r="D494" s="662" t="s">
        <v>5273</v>
      </c>
      <c r="E494" s="662" t="s">
        <v>5272</v>
      </c>
      <c r="F494" s="665"/>
      <c r="G494" s="665"/>
      <c r="H494" s="665"/>
      <c r="I494" s="665"/>
      <c r="J494" s="665"/>
      <c r="K494" s="665"/>
      <c r="L494" s="665"/>
      <c r="M494" s="665"/>
      <c r="N494" s="665">
        <v>1</v>
      </c>
      <c r="O494" s="665">
        <v>1697.77</v>
      </c>
      <c r="P494" s="678"/>
      <c r="Q494" s="666">
        <v>1697.77</v>
      </c>
    </row>
    <row r="495" spans="1:17" ht="14.4" customHeight="1" x14ac:dyDescent="0.3">
      <c r="A495" s="661" t="s">
        <v>521</v>
      </c>
      <c r="B495" s="662" t="s">
        <v>4796</v>
      </c>
      <c r="C495" s="662" t="s">
        <v>4714</v>
      </c>
      <c r="D495" s="662" t="s">
        <v>5274</v>
      </c>
      <c r="E495" s="662" t="s">
        <v>5275</v>
      </c>
      <c r="F495" s="665">
        <v>2</v>
      </c>
      <c r="G495" s="665">
        <v>174.1</v>
      </c>
      <c r="H495" s="665">
        <v>1</v>
      </c>
      <c r="I495" s="665">
        <v>87.05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521</v>
      </c>
      <c r="B496" s="662" t="s">
        <v>4796</v>
      </c>
      <c r="C496" s="662" t="s">
        <v>4714</v>
      </c>
      <c r="D496" s="662" t="s">
        <v>5276</v>
      </c>
      <c r="E496" s="662"/>
      <c r="F496" s="665">
        <v>1.2</v>
      </c>
      <c r="G496" s="665">
        <v>1155.32</v>
      </c>
      <c r="H496" s="665">
        <v>1</v>
      </c>
      <c r="I496" s="665">
        <v>962.76666666666665</v>
      </c>
      <c r="J496" s="665">
        <v>1.2</v>
      </c>
      <c r="K496" s="665">
        <v>1155.33</v>
      </c>
      <c r="L496" s="665">
        <v>1.0000086556105667</v>
      </c>
      <c r="M496" s="665">
        <v>962.77499999999998</v>
      </c>
      <c r="N496" s="665"/>
      <c r="O496" s="665"/>
      <c r="P496" s="678"/>
      <c r="Q496" s="666"/>
    </row>
    <row r="497" spans="1:17" ht="14.4" customHeight="1" x14ac:dyDescent="0.3">
      <c r="A497" s="661" t="s">
        <v>521</v>
      </c>
      <c r="B497" s="662" t="s">
        <v>4796</v>
      </c>
      <c r="C497" s="662" t="s">
        <v>4714</v>
      </c>
      <c r="D497" s="662" t="s">
        <v>5277</v>
      </c>
      <c r="E497" s="662" t="s">
        <v>5278</v>
      </c>
      <c r="F497" s="665"/>
      <c r="G497" s="665"/>
      <c r="H497" s="665"/>
      <c r="I497" s="665"/>
      <c r="J497" s="665">
        <v>0</v>
      </c>
      <c r="K497" s="665">
        <v>0</v>
      </c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521</v>
      </c>
      <c r="B498" s="662" t="s">
        <v>4796</v>
      </c>
      <c r="C498" s="662" t="s">
        <v>4714</v>
      </c>
      <c r="D498" s="662" t="s">
        <v>5279</v>
      </c>
      <c r="E498" s="662" t="s">
        <v>5278</v>
      </c>
      <c r="F498" s="665">
        <v>2.2000000000000002</v>
      </c>
      <c r="G498" s="665">
        <v>1385.09</v>
      </c>
      <c r="H498" s="665">
        <v>1</v>
      </c>
      <c r="I498" s="665">
        <v>629.58636363636356</v>
      </c>
      <c r="J498" s="665">
        <v>3.2</v>
      </c>
      <c r="K498" s="665">
        <v>2014.68</v>
      </c>
      <c r="L498" s="665">
        <v>1.4545480799081649</v>
      </c>
      <c r="M498" s="665">
        <v>629.58749999999998</v>
      </c>
      <c r="N498" s="665">
        <v>0.8</v>
      </c>
      <c r="O498" s="665">
        <v>503.65</v>
      </c>
      <c r="P498" s="678">
        <v>0.36362258048213475</v>
      </c>
      <c r="Q498" s="666">
        <v>629.56249999999989</v>
      </c>
    </row>
    <row r="499" spans="1:17" ht="14.4" customHeight="1" x14ac:dyDescent="0.3">
      <c r="A499" s="661" t="s">
        <v>521</v>
      </c>
      <c r="B499" s="662" t="s">
        <v>4796</v>
      </c>
      <c r="C499" s="662" t="s">
        <v>4714</v>
      </c>
      <c r="D499" s="662" t="s">
        <v>5280</v>
      </c>
      <c r="E499" s="662" t="s">
        <v>5281</v>
      </c>
      <c r="F499" s="665">
        <v>5</v>
      </c>
      <c r="G499" s="665">
        <v>5497.9</v>
      </c>
      <c r="H499" s="665">
        <v>1</v>
      </c>
      <c r="I499" s="665">
        <v>1099.58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521</v>
      </c>
      <c r="B500" s="662" t="s">
        <v>4796</v>
      </c>
      <c r="C500" s="662" t="s">
        <v>4714</v>
      </c>
      <c r="D500" s="662" t="s">
        <v>5282</v>
      </c>
      <c r="E500" s="662" t="s">
        <v>5281</v>
      </c>
      <c r="F500" s="665">
        <v>2</v>
      </c>
      <c r="G500" s="665">
        <v>2360.84</v>
      </c>
      <c r="H500" s="665">
        <v>1</v>
      </c>
      <c r="I500" s="665">
        <v>1180.42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521</v>
      </c>
      <c r="B501" s="662" t="s">
        <v>4796</v>
      </c>
      <c r="C501" s="662" t="s">
        <v>4714</v>
      </c>
      <c r="D501" s="662" t="s">
        <v>5283</v>
      </c>
      <c r="E501" s="662" t="s">
        <v>5281</v>
      </c>
      <c r="F501" s="665">
        <v>2</v>
      </c>
      <c r="G501" s="665">
        <v>2495.56</v>
      </c>
      <c r="H501" s="665">
        <v>1</v>
      </c>
      <c r="I501" s="665">
        <v>1247.78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521</v>
      </c>
      <c r="B502" s="662" t="s">
        <v>4796</v>
      </c>
      <c r="C502" s="662" t="s">
        <v>4714</v>
      </c>
      <c r="D502" s="662" t="s">
        <v>5284</v>
      </c>
      <c r="E502" s="662" t="s">
        <v>5285</v>
      </c>
      <c r="F502" s="665"/>
      <c r="G502" s="665"/>
      <c r="H502" s="665"/>
      <c r="I502" s="665"/>
      <c r="J502" s="665"/>
      <c r="K502" s="665"/>
      <c r="L502" s="665"/>
      <c r="M502" s="665"/>
      <c r="N502" s="665">
        <v>2</v>
      </c>
      <c r="O502" s="665">
        <v>1374</v>
      </c>
      <c r="P502" s="678"/>
      <c r="Q502" s="666">
        <v>687</v>
      </c>
    </row>
    <row r="503" spans="1:17" ht="14.4" customHeight="1" x14ac:dyDescent="0.3">
      <c r="A503" s="661" t="s">
        <v>521</v>
      </c>
      <c r="B503" s="662" t="s">
        <v>4796</v>
      </c>
      <c r="C503" s="662" t="s">
        <v>4714</v>
      </c>
      <c r="D503" s="662" t="s">
        <v>5286</v>
      </c>
      <c r="E503" s="662" t="s">
        <v>5287</v>
      </c>
      <c r="F503" s="665"/>
      <c r="G503" s="665"/>
      <c r="H503" s="665"/>
      <c r="I503" s="665"/>
      <c r="J503" s="665">
        <v>4</v>
      </c>
      <c r="K503" s="665">
        <v>1998.12</v>
      </c>
      <c r="L503" s="665"/>
      <c r="M503" s="665">
        <v>499.53</v>
      </c>
      <c r="N503" s="665"/>
      <c r="O503" s="665"/>
      <c r="P503" s="678"/>
      <c r="Q503" s="666"/>
    </row>
    <row r="504" spans="1:17" ht="14.4" customHeight="1" x14ac:dyDescent="0.3">
      <c r="A504" s="661" t="s">
        <v>521</v>
      </c>
      <c r="B504" s="662" t="s">
        <v>4796</v>
      </c>
      <c r="C504" s="662" t="s">
        <v>4714</v>
      </c>
      <c r="D504" s="662" t="s">
        <v>5288</v>
      </c>
      <c r="E504" s="662" t="s">
        <v>5289</v>
      </c>
      <c r="F504" s="665"/>
      <c r="G504" s="665"/>
      <c r="H504" s="665"/>
      <c r="I504" s="665"/>
      <c r="J504" s="665">
        <v>1</v>
      </c>
      <c r="K504" s="665">
        <v>9657.8700000000008</v>
      </c>
      <c r="L504" s="665"/>
      <c r="M504" s="665">
        <v>9657.8700000000008</v>
      </c>
      <c r="N504" s="665"/>
      <c r="O504" s="665"/>
      <c r="P504" s="678"/>
      <c r="Q504" s="666"/>
    </row>
    <row r="505" spans="1:17" ht="14.4" customHeight="1" x14ac:dyDescent="0.3">
      <c r="A505" s="661" t="s">
        <v>521</v>
      </c>
      <c r="B505" s="662" t="s">
        <v>4796</v>
      </c>
      <c r="C505" s="662" t="s">
        <v>4714</v>
      </c>
      <c r="D505" s="662" t="s">
        <v>5290</v>
      </c>
      <c r="E505" s="662" t="s">
        <v>5291</v>
      </c>
      <c r="F505" s="665">
        <v>2</v>
      </c>
      <c r="G505" s="665">
        <v>13141.1</v>
      </c>
      <c r="H505" s="665">
        <v>1</v>
      </c>
      <c r="I505" s="665">
        <v>6570.55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521</v>
      </c>
      <c r="B506" s="662" t="s">
        <v>4796</v>
      </c>
      <c r="C506" s="662" t="s">
        <v>4714</v>
      </c>
      <c r="D506" s="662" t="s">
        <v>5292</v>
      </c>
      <c r="E506" s="662" t="s">
        <v>5293</v>
      </c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217.64</v>
      </c>
      <c r="P506" s="678"/>
      <c r="Q506" s="666">
        <v>217.64</v>
      </c>
    </row>
    <row r="507" spans="1:17" ht="14.4" customHeight="1" x14ac:dyDescent="0.3">
      <c r="A507" s="661" t="s">
        <v>521</v>
      </c>
      <c r="B507" s="662" t="s">
        <v>4796</v>
      </c>
      <c r="C507" s="662" t="s">
        <v>4714</v>
      </c>
      <c r="D507" s="662" t="s">
        <v>5294</v>
      </c>
      <c r="E507" s="662" t="s">
        <v>5293</v>
      </c>
      <c r="F507" s="665">
        <v>1</v>
      </c>
      <c r="G507" s="665">
        <v>265.31</v>
      </c>
      <c r="H507" s="665">
        <v>1</v>
      </c>
      <c r="I507" s="665">
        <v>265.31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521</v>
      </c>
      <c r="B508" s="662" t="s">
        <v>4796</v>
      </c>
      <c r="C508" s="662" t="s">
        <v>4714</v>
      </c>
      <c r="D508" s="662" t="s">
        <v>5295</v>
      </c>
      <c r="E508" s="662" t="s">
        <v>5275</v>
      </c>
      <c r="F508" s="665">
        <v>10</v>
      </c>
      <c r="G508" s="665">
        <v>963.8</v>
      </c>
      <c r="H508" s="665">
        <v>1</v>
      </c>
      <c r="I508" s="665">
        <v>96.38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521</v>
      </c>
      <c r="B509" s="662" t="s">
        <v>4796</v>
      </c>
      <c r="C509" s="662" t="s">
        <v>4714</v>
      </c>
      <c r="D509" s="662" t="s">
        <v>5296</v>
      </c>
      <c r="E509" s="662" t="s">
        <v>5275</v>
      </c>
      <c r="F509" s="665">
        <v>5</v>
      </c>
      <c r="G509" s="665">
        <v>606.25</v>
      </c>
      <c r="H509" s="665">
        <v>1</v>
      </c>
      <c r="I509" s="665">
        <v>121.25</v>
      </c>
      <c r="J509" s="665">
        <v>4</v>
      </c>
      <c r="K509" s="665">
        <v>485</v>
      </c>
      <c r="L509" s="665">
        <v>0.8</v>
      </c>
      <c r="M509" s="665">
        <v>121.25</v>
      </c>
      <c r="N509" s="665">
        <v>4</v>
      </c>
      <c r="O509" s="665">
        <v>485</v>
      </c>
      <c r="P509" s="678">
        <v>0.8</v>
      </c>
      <c r="Q509" s="666">
        <v>121.25</v>
      </c>
    </row>
    <row r="510" spans="1:17" ht="14.4" customHeight="1" x14ac:dyDescent="0.3">
      <c r="A510" s="661" t="s">
        <v>521</v>
      </c>
      <c r="B510" s="662" t="s">
        <v>4796</v>
      </c>
      <c r="C510" s="662" t="s">
        <v>4714</v>
      </c>
      <c r="D510" s="662" t="s">
        <v>5297</v>
      </c>
      <c r="E510" s="662" t="s">
        <v>5298</v>
      </c>
      <c r="F510" s="665">
        <v>2</v>
      </c>
      <c r="G510" s="665">
        <v>2495.56</v>
      </c>
      <c r="H510" s="665">
        <v>1</v>
      </c>
      <c r="I510" s="665">
        <v>1247.78</v>
      </c>
      <c r="J510" s="665"/>
      <c r="K510" s="665"/>
      <c r="L510" s="665"/>
      <c r="M510" s="665"/>
      <c r="N510" s="665">
        <v>1</v>
      </c>
      <c r="O510" s="665">
        <v>1247.78</v>
      </c>
      <c r="P510" s="678">
        <v>0.5</v>
      </c>
      <c r="Q510" s="666">
        <v>1247.78</v>
      </c>
    </row>
    <row r="511" spans="1:17" ht="14.4" customHeight="1" x14ac:dyDescent="0.3">
      <c r="A511" s="661" t="s">
        <v>521</v>
      </c>
      <c r="B511" s="662" t="s">
        <v>4796</v>
      </c>
      <c r="C511" s="662" t="s">
        <v>4714</v>
      </c>
      <c r="D511" s="662" t="s">
        <v>5299</v>
      </c>
      <c r="E511" s="662" t="s">
        <v>5298</v>
      </c>
      <c r="F511" s="665">
        <v>3</v>
      </c>
      <c r="G511" s="665">
        <v>4265.67</v>
      </c>
      <c r="H511" s="665">
        <v>1</v>
      </c>
      <c r="I511" s="665">
        <v>1421.89</v>
      </c>
      <c r="J511" s="665"/>
      <c r="K511" s="665"/>
      <c r="L511" s="665"/>
      <c r="M511" s="665"/>
      <c r="N511" s="665">
        <v>5</v>
      </c>
      <c r="O511" s="665">
        <v>7109.45</v>
      </c>
      <c r="P511" s="678">
        <v>1.6666666666666665</v>
      </c>
      <c r="Q511" s="666">
        <v>1421.8899999999999</v>
      </c>
    </row>
    <row r="512" spans="1:17" ht="14.4" customHeight="1" x14ac:dyDescent="0.3">
      <c r="A512" s="661" t="s">
        <v>521</v>
      </c>
      <c r="B512" s="662" t="s">
        <v>4796</v>
      </c>
      <c r="C512" s="662" t="s">
        <v>4714</v>
      </c>
      <c r="D512" s="662" t="s">
        <v>5300</v>
      </c>
      <c r="E512" s="662" t="s">
        <v>5298</v>
      </c>
      <c r="F512" s="665">
        <v>4</v>
      </c>
      <c r="G512" s="665">
        <v>6624.44</v>
      </c>
      <c r="H512" s="665">
        <v>1</v>
      </c>
      <c r="I512" s="665">
        <v>1656.11</v>
      </c>
      <c r="J512" s="665"/>
      <c r="K512" s="665"/>
      <c r="L512" s="665"/>
      <c r="M512" s="665"/>
      <c r="N512" s="665">
        <v>4</v>
      </c>
      <c r="O512" s="665">
        <v>6624.44</v>
      </c>
      <c r="P512" s="678">
        <v>1</v>
      </c>
      <c r="Q512" s="666">
        <v>1656.11</v>
      </c>
    </row>
    <row r="513" spans="1:17" ht="14.4" customHeight="1" x14ac:dyDescent="0.3">
      <c r="A513" s="661" t="s">
        <v>521</v>
      </c>
      <c r="B513" s="662" t="s">
        <v>4796</v>
      </c>
      <c r="C513" s="662" t="s">
        <v>4714</v>
      </c>
      <c r="D513" s="662" t="s">
        <v>5301</v>
      </c>
      <c r="E513" s="662" t="s">
        <v>5298</v>
      </c>
      <c r="F513" s="665"/>
      <c r="G513" s="665"/>
      <c r="H513" s="665"/>
      <c r="I513" s="665"/>
      <c r="J513" s="665"/>
      <c r="K513" s="665"/>
      <c r="L513" s="665"/>
      <c r="M513" s="665"/>
      <c r="N513" s="665">
        <v>3</v>
      </c>
      <c r="O513" s="665">
        <v>5338.32</v>
      </c>
      <c r="P513" s="678"/>
      <c r="Q513" s="666">
        <v>1779.4399999999998</v>
      </c>
    </row>
    <row r="514" spans="1:17" ht="14.4" customHeight="1" x14ac:dyDescent="0.3">
      <c r="A514" s="661" t="s">
        <v>521</v>
      </c>
      <c r="B514" s="662" t="s">
        <v>4796</v>
      </c>
      <c r="C514" s="662" t="s">
        <v>4714</v>
      </c>
      <c r="D514" s="662" t="s">
        <v>5302</v>
      </c>
      <c r="E514" s="662" t="s">
        <v>5303</v>
      </c>
      <c r="F514" s="665"/>
      <c r="G514" s="665"/>
      <c r="H514" s="665"/>
      <c r="I514" s="665"/>
      <c r="J514" s="665">
        <v>1</v>
      </c>
      <c r="K514" s="665">
        <v>1419.82</v>
      </c>
      <c r="L514" s="665"/>
      <c r="M514" s="665">
        <v>1419.82</v>
      </c>
      <c r="N514" s="665"/>
      <c r="O514" s="665"/>
      <c r="P514" s="678"/>
      <c r="Q514" s="666"/>
    </row>
    <row r="515" spans="1:17" ht="14.4" customHeight="1" x14ac:dyDescent="0.3">
      <c r="A515" s="661" t="s">
        <v>521</v>
      </c>
      <c r="B515" s="662" t="s">
        <v>4796</v>
      </c>
      <c r="C515" s="662" t="s">
        <v>4714</v>
      </c>
      <c r="D515" s="662" t="s">
        <v>5304</v>
      </c>
      <c r="E515" s="662" t="s">
        <v>5303</v>
      </c>
      <c r="F515" s="665"/>
      <c r="G515" s="665"/>
      <c r="H515" s="665"/>
      <c r="I515" s="665"/>
      <c r="J515" s="665">
        <v>4</v>
      </c>
      <c r="K515" s="665">
        <v>6189.16</v>
      </c>
      <c r="L515" s="665"/>
      <c r="M515" s="665">
        <v>1547.29</v>
      </c>
      <c r="N515" s="665"/>
      <c r="O515" s="665"/>
      <c r="P515" s="678"/>
      <c r="Q515" s="666"/>
    </row>
    <row r="516" spans="1:17" ht="14.4" customHeight="1" x14ac:dyDescent="0.3">
      <c r="A516" s="661" t="s">
        <v>521</v>
      </c>
      <c r="B516" s="662" t="s">
        <v>4796</v>
      </c>
      <c r="C516" s="662" t="s">
        <v>4714</v>
      </c>
      <c r="D516" s="662" t="s">
        <v>5305</v>
      </c>
      <c r="E516" s="662" t="s">
        <v>5306</v>
      </c>
      <c r="F516" s="665"/>
      <c r="G516" s="665"/>
      <c r="H516" s="665"/>
      <c r="I516" s="665"/>
      <c r="J516" s="665"/>
      <c r="K516" s="665"/>
      <c r="L516" s="665"/>
      <c r="M516" s="665"/>
      <c r="N516" s="665">
        <v>7</v>
      </c>
      <c r="O516" s="665">
        <v>5525.03</v>
      </c>
      <c r="P516" s="678"/>
      <c r="Q516" s="666">
        <v>789.29</v>
      </c>
    </row>
    <row r="517" spans="1:17" ht="14.4" customHeight="1" x14ac:dyDescent="0.3">
      <c r="A517" s="661" t="s">
        <v>521</v>
      </c>
      <c r="B517" s="662" t="s">
        <v>4796</v>
      </c>
      <c r="C517" s="662" t="s">
        <v>4714</v>
      </c>
      <c r="D517" s="662" t="s">
        <v>5307</v>
      </c>
      <c r="E517" s="662" t="s">
        <v>5308</v>
      </c>
      <c r="F517" s="665"/>
      <c r="G517" s="665"/>
      <c r="H517" s="665"/>
      <c r="I517" s="665"/>
      <c r="J517" s="665"/>
      <c r="K517" s="665"/>
      <c r="L517" s="665"/>
      <c r="M517" s="665"/>
      <c r="N517" s="665">
        <v>1</v>
      </c>
      <c r="O517" s="665">
        <v>13282.04</v>
      </c>
      <c r="P517" s="678"/>
      <c r="Q517" s="666">
        <v>13282.04</v>
      </c>
    </row>
    <row r="518" spans="1:17" ht="14.4" customHeight="1" x14ac:dyDescent="0.3">
      <c r="A518" s="661" t="s">
        <v>521</v>
      </c>
      <c r="B518" s="662" t="s">
        <v>4796</v>
      </c>
      <c r="C518" s="662" t="s">
        <v>4714</v>
      </c>
      <c r="D518" s="662" t="s">
        <v>5309</v>
      </c>
      <c r="E518" s="662" t="s">
        <v>5310</v>
      </c>
      <c r="F518" s="665">
        <v>1</v>
      </c>
      <c r="G518" s="665">
        <v>10628.95</v>
      </c>
      <c r="H518" s="665">
        <v>1</v>
      </c>
      <c r="I518" s="665">
        <v>10628.95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521</v>
      </c>
      <c r="B519" s="662" t="s">
        <v>4796</v>
      </c>
      <c r="C519" s="662" t="s">
        <v>4714</v>
      </c>
      <c r="D519" s="662" t="s">
        <v>5311</v>
      </c>
      <c r="E519" s="662" t="s">
        <v>5312</v>
      </c>
      <c r="F519" s="665">
        <v>2</v>
      </c>
      <c r="G519" s="665">
        <v>6848.4</v>
      </c>
      <c r="H519" s="665">
        <v>1</v>
      </c>
      <c r="I519" s="665">
        <v>3424.2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521</v>
      </c>
      <c r="B520" s="662" t="s">
        <v>4796</v>
      </c>
      <c r="C520" s="662" t="s">
        <v>4714</v>
      </c>
      <c r="D520" s="662" t="s">
        <v>5313</v>
      </c>
      <c r="E520" s="662" t="s">
        <v>5314</v>
      </c>
      <c r="F520" s="665">
        <v>2</v>
      </c>
      <c r="G520" s="665">
        <v>57900</v>
      </c>
      <c r="H520" s="665">
        <v>1</v>
      </c>
      <c r="I520" s="665">
        <v>28950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521</v>
      </c>
      <c r="B521" s="662" t="s">
        <v>4796</v>
      </c>
      <c r="C521" s="662" t="s">
        <v>4714</v>
      </c>
      <c r="D521" s="662" t="s">
        <v>5315</v>
      </c>
      <c r="E521" s="662" t="s">
        <v>5316</v>
      </c>
      <c r="F521" s="665">
        <v>1</v>
      </c>
      <c r="G521" s="665">
        <v>595</v>
      </c>
      <c r="H521" s="665">
        <v>1</v>
      </c>
      <c r="I521" s="665">
        <v>595</v>
      </c>
      <c r="J521" s="665"/>
      <c r="K521" s="665"/>
      <c r="L521" s="665"/>
      <c r="M521" s="665"/>
      <c r="N521" s="665">
        <v>1</v>
      </c>
      <c r="O521" s="665">
        <v>595</v>
      </c>
      <c r="P521" s="678">
        <v>1</v>
      </c>
      <c r="Q521" s="666">
        <v>595</v>
      </c>
    </row>
    <row r="522" spans="1:17" ht="14.4" customHeight="1" x14ac:dyDescent="0.3">
      <c r="A522" s="661" t="s">
        <v>521</v>
      </c>
      <c r="B522" s="662" t="s">
        <v>4796</v>
      </c>
      <c r="C522" s="662" t="s">
        <v>4714</v>
      </c>
      <c r="D522" s="662" t="s">
        <v>5317</v>
      </c>
      <c r="E522" s="662" t="s">
        <v>5318</v>
      </c>
      <c r="F522" s="665">
        <v>1</v>
      </c>
      <c r="G522" s="665">
        <v>15998.9</v>
      </c>
      <c r="H522" s="665">
        <v>1</v>
      </c>
      <c r="I522" s="665">
        <v>15998.9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521</v>
      </c>
      <c r="B523" s="662" t="s">
        <v>4796</v>
      </c>
      <c r="C523" s="662" t="s">
        <v>4714</v>
      </c>
      <c r="D523" s="662" t="s">
        <v>5319</v>
      </c>
      <c r="E523" s="662" t="s">
        <v>5320</v>
      </c>
      <c r="F523" s="665">
        <v>1</v>
      </c>
      <c r="G523" s="665">
        <v>11201.4</v>
      </c>
      <c r="H523" s="665">
        <v>1</v>
      </c>
      <c r="I523" s="665">
        <v>11201.4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521</v>
      </c>
      <c r="B524" s="662" t="s">
        <v>4796</v>
      </c>
      <c r="C524" s="662" t="s">
        <v>4714</v>
      </c>
      <c r="D524" s="662" t="s">
        <v>5321</v>
      </c>
      <c r="E524" s="662" t="s">
        <v>5322</v>
      </c>
      <c r="F524" s="665">
        <v>1</v>
      </c>
      <c r="G524" s="665">
        <v>23608.2</v>
      </c>
      <c r="H524" s="665">
        <v>1</v>
      </c>
      <c r="I524" s="665">
        <v>23608.2</v>
      </c>
      <c r="J524" s="665"/>
      <c r="K524" s="665"/>
      <c r="L524" s="665"/>
      <c r="M524" s="665"/>
      <c r="N524" s="665">
        <v>1</v>
      </c>
      <c r="O524" s="665">
        <v>23608.2</v>
      </c>
      <c r="P524" s="678">
        <v>1</v>
      </c>
      <c r="Q524" s="666">
        <v>23608.2</v>
      </c>
    </row>
    <row r="525" spans="1:17" ht="14.4" customHeight="1" x14ac:dyDescent="0.3">
      <c r="A525" s="661" t="s">
        <v>521</v>
      </c>
      <c r="B525" s="662" t="s">
        <v>4796</v>
      </c>
      <c r="C525" s="662" t="s">
        <v>4714</v>
      </c>
      <c r="D525" s="662" t="s">
        <v>5323</v>
      </c>
      <c r="E525" s="662" t="s">
        <v>5324</v>
      </c>
      <c r="F525" s="665"/>
      <c r="G525" s="665"/>
      <c r="H525" s="665"/>
      <c r="I525" s="665"/>
      <c r="J525" s="665"/>
      <c r="K525" s="665"/>
      <c r="L525" s="665"/>
      <c r="M525" s="665"/>
      <c r="N525" s="665">
        <v>3</v>
      </c>
      <c r="O525" s="665">
        <v>671.55</v>
      </c>
      <c r="P525" s="678"/>
      <c r="Q525" s="666">
        <v>223.85</v>
      </c>
    </row>
    <row r="526" spans="1:17" ht="14.4" customHeight="1" x14ac:dyDescent="0.3">
      <c r="A526" s="661" t="s">
        <v>521</v>
      </c>
      <c r="B526" s="662" t="s">
        <v>4796</v>
      </c>
      <c r="C526" s="662" t="s">
        <v>4714</v>
      </c>
      <c r="D526" s="662" t="s">
        <v>5325</v>
      </c>
      <c r="E526" s="662" t="s">
        <v>5326</v>
      </c>
      <c r="F526" s="665">
        <v>1</v>
      </c>
      <c r="G526" s="665">
        <v>7099.51</v>
      </c>
      <c r="H526" s="665">
        <v>1</v>
      </c>
      <c r="I526" s="665">
        <v>7099.51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521</v>
      </c>
      <c r="B527" s="662" t="s">
        <v>4796</v>
      </c>
      <c r="C527" s="662" t="s">
        <v>4714</v>
      </c>
      <c r="D527" s="662" t="s">
        <v>5327</v>
      </c>
      <c r="E527" s="662" t="s">
        <v>5328</v>
      </c>
      <c r="F527" s="665"/>
      <c r="G527" s="665"/>
      <c r="H527" s="665"/>
      <c r="I527" s="665"/>
      <c r="J527" s="665"/>
      <c r="K527" s="665"/>
      <c r="L527" s="665"/>
      <c r="M527" s="665"/>
      <c r="N527" s="665">
        <v>2</v>
      </c>
      <c r="O527" s="665">
        <v>20248.48</v>
      </c>
      <c r="P527" s="678"/>
      <c r="Q527" s="666">
        <v>10124.24</v>
      </c>
    </row>
    <row r="528" spans="1:17" ht="14.4" customHeight="1" x14ac:dyDescent="0.3">
      <c r="A528" s="661" t="s">
        <v>521</v>
      </c>
      <c r="B528" s="662" t="s">
        <v>4796</v>
      </c>
      <c r="C528" s="662" t="s">
        <v>4714</v>
      </c>
      <c r="D528" s="662" t="s">
        <v>5329</v>
      </c>
      <c r="E528" s="662" t="s">
        <v>5330</v>
      </c>
      <c r="F528" s="665"/>
      <c r="G528" s="665"/>
      <c r="H528" s="665"/>
      <c r="I528" s="665"/>
      <c r="J528" s="665">
        <v>1</v>
      </c>
      <c r="K528" s="665">
        <v>69228.990000000005</v>
      </c>
      <c r="L528" s="665"/>
      <c r="M528" s="665">
        <v>69228.990000000005</v>
      </c>
      <c r="N528" s="665">
        <v>1</v>
      </c>
      <c r="O528" s="665">
        <v>69228.990000000005</v>
      </c>
      <c r="P528" s="678"/>
      <c r="Q528" s="666">
        <v>69228.990000000005</v>
      </c>
    </row>
    <row r="529" spans="1:17" ht="14.4" customHeight="1" x14ac:dyDescent="0.3">
      <c r="A529" s="661" t="s">
        <v>521</v>
      </c>
      <c r="B529" s="662" t="s">
        <v>4796</v>
      </c>
      <c r="C529" s="662" t="s">
        <v>4714</v>
      </c>
      <c r="D529" s="662" t="s">
        <v>5331</v>
      </c>
      <c r="E529" s="662" t="s">
        <v>5332</v>
      </c>
      <c r="F529" s="665">
        <v>2</v>
      </c>
      <c r="G529" s="665">
        <v>3592</v>
      </c>
      <c r="H529" s="665">
        <v>1</v>
      </c>
      <c r="I529" s="665">
        <v>1796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521</v>
      </c>
      <c r="B530" s="662" t="s">
        <v>4796</v>
      </c>
      <c r="C530" s="662" t="s">
        <v>4714</v>
      </c>
      <c r="D530" s="662" t="s">
        <v>5333</v>
      </c>
      <c r="E530" s="662" t="s">
        <v>5334</v>
      </c>
      <c r="F530" s="665">
        <v>2</v>
      </c>
      <c r="G530" s="665">
        <v>3592</v>
      </c>
      <c r="H530" s="665">
        <v>1</v>
      </c>
      <c r="I530" s="665">
        <v>1796</v>
      </c>
      <c r="J530" s="665">
        <v>1</v>
      </c>
      <c r="K530" s="665">
        <v>1796</v>
      </c>
      <c r="L530" s="665">
        <v>0.5</v>
      </c>
      <c r="M530" s="665">
        <v>1796</v>
      </c>
      <c r="N530" s="665"/>
      <c r="O530" s="665"/>
      <c r="P530" s="678"/>
      <c r="Q530" s="666"/>
    </row>
    <row r="531" spans="1:17" ht="14.4" customHeight="1" x14ac:dyDescent="0.3">
      <c r="A531" s="661" t="s">
        <v>521</v>
      </c>
      <c r="B531" s="662" t="s">
        <v>4796</v>
      </c>
      <c r="C531" s="662" t="s">
        <v>4714</v>
      </c>
      <c r="D531" s="662" t="s">
        <v>5335</v>
      </c>
      <c r="E531" s="662" t="s">
        <v>5336</v>
      </c>
      <c r="F531" s="665">
        <v>1</v>
      </c>
      <c r="G531" s="665">
        <v>3360</v>
      </c>
      <c r="H531" s="665">
        <v>1</v>
      </c>
      <c r="I531" s="665">
        <v>3360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521</v>
      </c>
      <c r="B532" s="662" t="s">
        <v>4796</v>
      </c>
      <c r="C532" s="662" t="s">
        <v>4714</v>
      </c>
      <c r="D532" s="662" t="s">
        <v>5337</v>
      </c>
      <c r="E532" s="662" t="s">
        <v>5338</v>
      </c>
      <c r="F532" s="665"/>
      <c r="G532" s="665"/>
      <c r="H532" s="665"/>
      <c r="I532" s="665"/>
      <c r="J532" s="665">
        <v>1</v>
      </c>
      <c r="K532" s="665">
        <v>361.69</v>
      </c>
      <c r="L532" s="665"/>
      <c r="M532" s="665">
        <v>361.69</v>
      </c>
      <c r="N532" s="665"/>
      <c r="O532" s="665"/>
      <c r="P532" s="678"/>
      <c r="Q532" s="666"/>
    </row>
    <row r="533" spans="1:17" ht="14.4" customHeight="1" x14ac:dyDescent="0.3">
      <c r="A533" s="661" t="s">
        <v>521</v>
      </c>
      <c r="B533" s="662" t="s">
        <v>4796</v>
      </c>
      <c r="C533" s="662" t="s">
        <v>4714</v>
      </c>
      <c r="D533" s="662" t="s">
        <v>5339</v>
      </c>
      <c r="E533" s="662" t="s">
        <v>5340</v>
      </c>
      <c r="F533" s="665"/>
      <c r="G533" s="665"/>
      <c r="H533" s="665"/>
      <c r="I533" s="665"/>
      <c r="J533" s="665"/>
      <c r="K533" s="665"/>
      <c r="L533" s="665"/>
      <c r="M533" s="665"/>
      <c r="N533" s="665">
        <v>2</v>
      </c>
      <c r="O533" s="665">
        <v>11837.34</v>
      </c>
      <c r="P533" s="678"/>
      <c r="Q533" s="666">
        <v>5918.67</v>
      </c>
    </row>
    <row r="534" spans="1:17" ht="14.4" customHeight="1" x14ac:dyDescent="0.3">
      <c r="A534" s="661" t="s">
        <v>521</v>
      </c>
      <c r="B534" s="662" t="s">
        <v>4796</v>
      </c>
      <c r="C534" s="662" t="s">
        <v>4714</v>
      </c>
      <c r="D534" s="662" t="s">
        <v>5341</v>
      </c>
      <c r="E534" s="662" t="s">
        <v>5340</v>
      </c>
      <c r="F534" s="665"/>
      <c r="G534" s="665"/>
      <c r="H534" s="665"/>
      <c r="I534" s="665"/>
      <c r="J534" s="665"/>
      <c r="K534" s="665"/>
      <c r="L534" s="665"/>
      <c r="M534" s="665"/>
      <c r="N534" s="665">
        <v>8</v>
      </c>
      <c r="O534" s="665">
        <v>23098.48</v>
      </c>
      <c r="P534" s="678"/>
      <c r="Q534" s="666">
        <v>2887.31</v>
      </c>
    </row>
    <row r="535" spans="1:17" ht="14.4" customHeight="1" x14ac:dyDescent="0.3">
      <c r="A535" s="661" t="s">
        <v>521</v>
      </c>
      <c r="B535" s="662" t="s">
        <v>4796</v>
      </c>
      <c r="C535" s="662" t="s">
        <v>4714</v>
      </c>
      <c r="D535" s="662" t="s">
        <v>5342</v>
      </c>
      <c r="E535" s="662" t="s">
        <v>5343</v>
      </c>
      <c r="F535" s="665">
        <v>1</v>
      </c>
      <c r="G535" s="665">
        <v>556.5</v>
      </c>
      <c r="H535" s="665">
        <v>1</v>
      </c>
      <c r="I535" s="665">
        <v>556.5</v>
      </c>
      <c r="J535" s="665"/>
      <c r="K535" s="665"/>
      <c r="L535" s="665"/>
      <c r="M535" s="665"/>
      <c r="N535" s="665">
        <v>1</v>
      </c>
      <c r="O535" s="665">
        <v>556.5</v>
      </c>
      <c r="P535" s="678">
        <v>1</v>
      </c>
      <c r="Q535" s="666">
        <v>556.5</v>
      </c>
    </row>
    <row r="536" spans="1:17" ht="14.4" customHeight="1" x14ac:dyDescent="0.3">
      <c r="A536" s="661" t="s">
        <v>521</v>
      </c>
      <c r="B536" s="662" t="s">
        <v>4796</v>
      </c>
      <c r="C536" s="662" t="s">
        <v>4714</v>
      </c>
      <c r="D536" s="662" t="s">
        <v>5344</v>
      </c>
      <c r="E536" s="662" t="s">
        <v>5345</v>
      </c>
      <c r="F536" s="665"/>
      <c r="G536" s="665"/>
      <c r="H536" s="665"/>
      <c r="I536" s="665"/>
      <c r="J536" s="665">
        <v>1</v>
      </c>
      <c r="K536" s="665">
        <v>852.31</v>
      </c>
      <c r="L536" s="665"/>
      <c r="M536" s="665">
        <v>852.31</v>
      </c>
      <c r="N536" s="665"/>
      <c r="O536" s="665"/>
      <c r="P536" s="678"/>
      <c r="Q536" s="666"/>
    </row>
    <row r="537" spans="1:17" ht="14.4" customHeight="1" x14ac:dyDescent="0.3">
      <c r="A537" s="661" t="s">
        <v>521</v>
      </c>
      <c r="B537" s="662" t="s">
        <v>4796</v>
      </c>
      <c r="C537" s="662" t="s">
        <v>4714</v>
      </c>
      <c r="D537" s="662" t="s">
        <v>5346</v>
      </c>
      <c r="E537" s="662" t="s">
        <v>5347</v>
      </c>
      <c r="F537" s="665">
        <v>0.2</v>
      </c>
      <c r="G537" s="665">
        <v>490.76</v>
      </c>
      <c r="H537" s="665">
        <v>1</v>
      </c>
      <c r="I537" s="665">
        <v>2453.7999999999997</v>
      </c>
      <c r="J537" s="665"/>
      <c r="K537" s="665"/>
      <c r="L537" s="665"/>
      <c r="M537" s="665"/>
      <c r="N537" s="665">
        <v>2</v>
      </c>
      <c r="O537" s="665">
        <v>4907.6000000000004</v>
      </c>
      <c r="P537" s="678">
        <v>10.000000000000002</v>
      </c>
      <c r="Q537" s="666">
        <v>2453.8000000000002</v>
      </c>
    </row>
    <row r="538" spans="1:17" ht="14.4" customHeight="1" x14ac:dyDescent="0.3">
      <c r="A538" s="661" t="s">
        <v>521</v>
      </c>
      <c r="B538" s="662" t="s">
        <v>4796</v>
      </c>
      <c r="C538" s="662" t="s">
        <v>4714</v>
      </c>
      <c r="D538" s="662" t="s">
        <v>5348</v>
      </c>
      <c r="E538" s="662" t="s">
        <v>5347</v>
      </c>
      <c r="F538" s="665">
        <v>0.1</v>
      </c>
      <c r="G538" s="665">
        <v>70.36</v>
      </c>
      <c r="H538" s="665">
        <v>1</v>
      </c>
      <c r="I538" s="665">
        <v>703.59999999999991</v>
      </c>
      <c r="J538" s="665"/>
      <c r="K538" s="665"/>
      <c r="L538" s="665"/>
      <c r="M538" s="665"/>
      <c r="N538" s="665">
        <v>0.1</v>
      </c>
      <c r="O538" s="665">
        <v>70.36</v>
      </c>
      <c r="P538" s="678">
        <v>1</v>
      </c>
      <c r="Q538" s="666">
        <v>703.59999999999991</v>
      </c>
    </row>
    <row r="539" spans="1:17" ht="14.4" customHeight="1" x14ac:dyDescent="0.3">
      <c r="A539" s="661" t="s">
        <v>521</v>
      </c>
      <c r="B539" s="662" t="s">
        <v>4796</v>
      </c>
      <c r="C539" s="662" t="s">
        <v>4714</v>
      </c>
      <c r="D539" s="662" t="s">
        <v>5349</v>
      </c>
      <c r="E539" s="662" t="s">
        <v>5347</v>
      </c>
      <c r="F539" s="665">
        <v>0.4</v>
      </c>
      <c r="G539" s="665">
        <v>615.6</v>
      </c>
      <c r="H539" s="665">
        <v>1</v>
      </c>
      <c r="I539" s="665">
        <v>1539</v>
      </c>
      <c r="J539" s="665"/>
      <c r="K539" s="665"/>
      <c r="L539" s="665"/>
      <c r="M539" s="665"/>
      <c r="N539" s="665">
        <v>0.4</v>
      </c>
      <c r="O539" s="665">
        <v>615.6</v>
      </c>
      <c r="P539" s="678">
        <v>1</v>
      </c>
      <c r="Q539" s="666">
        <v>1539</v>
      </c>
    </row>
    <row r="540" spans="1:17" ht="14.4" customHeight="1" x14ac:dyDescent="0.3">
      <c r="A540" s="661" t="s">
        <v>521</v>
      </c>
      <c r="B540" s="662" t="s">
        <v>4796</v>
      </c>
      <c r="C540" s="662" t="s">
        <v>4714</v>
      </c>
      <c r="D540" s="662" t="s">
        <v>5350</v>
      </c>
      <c r="E540" s="662" t="s">
        <v>5347</v>
      </c>
      <c r="F540" s="665">
        <v>0.3</v>
      </c>
      <c r="G540" s="665">
        <v>531.92999999999995</v>
      </c>
      <c r="H540" s="665">
        <v>1</v>
      </c>
      <c r="I540" s="665">
        <v>1773.1</v>
      </c>
      <c r="J540" s="665"/>
      <c r="K540" s="665"/>
      <c r="L540" s="665"/>
      <c r="M540" s="665"/>
      <c r="N540" s="665">
        <v>0.2</v>
      </c>
      <c r="O540" s="665">
        <v>354.62</v>
      </c>
      <c r="P540" s="678">
        <v>0.66666666666666674</v>
      </c>
      <c r="Q540" s="666">
        <v>1773.1</v>
      </c>
    </row>
    <row r="541" spans="1:17" ht="14.4" customHeight="1" x14ac:dyDescent="0.3">
      <c r="A541" s="661" t="s">
        <v>521</v>
      </c>
      <c r="B541" s="662" t="s">
        <v>4796</v>
      </c>
      <c r="C541" s="662" t="s">
        <v>4714</v>
      </c>
      <c r="D541" s="662" t="s">
        <v>5351</v>
      </c>
      <c r="E541" s="662" t="s">
        <v>5278</v>
      </c>
      <c r="F541" s="665">
        <v>1.6</v>
      </c>
      <c r="G541" s="665">
        <v>403.25</v>
      </c>
      <c r="H541" s="665">
        <v>1</v>
      </c>
      <c r="I541" s="665">
        <v>252.03125</v>
      </c>
      <c r="J541" s="665">
        <v>2.1</v>
      </c>
      <c r="K541" s="665">
        <v>529.27</v>
      </c>
      <c r="L541" s="665">
        <v>1.3125108493490389</v>
      </c>
      <c r="M541" s="665">
        <v>252.0333333333333</v>
      </c>
      <c r="N541" s="665">
        <v>1.2</v>
      </c>
      <c r="O541" s="665">
        <v>302.42</v>
      </c>
      <c r="P541" s="678">
        <v>0.74995660260384378</v>
      </c>
      <c r="Q541" s="666">
        <v>252.01666666666668</v>
      </c>
    </row>
    <row r="542" spans="1:17" ht="14.4" customHeight="1" x14ac:dyDescent="0.3">
      <c r="A542" s="661" t="s">
        <v>521</v>
      </c>
      <c r="B542" s="662" t="s">
        <v>4796</v>
      </c>
      <c r="C542" s="662" t="s">
        <v>4714</v>
      </c>
      <c r="D542" s="662" t="s">
        <v>5352</v>
      </c>
      <c r="E542" s="662" t="s">
        <v>5278</v>
      </c>
      <c r="F542" s="665"/>
      <c r="G542" s="665"/>
      <c r="H542" s="665"/>
      <c r="I542" s="665"/>
      <c r="J542" s="665">
        <v>4</v>
      </c>
      <c r="K542" s="665">
        <v>2188.8000000000002</v>
      </c>
      <c r="L542" s="665"/>
      <c r="M542" s="665">
        <v>547.20000000000005</v>
      </c>
      <c r="N542" s="665"/>
      <c r="O542" s="665"/>
      <c r="P542" s="678"/>
      <c r="Q542" s="666"/>
    </row>
    <row r="543" spans="1:17" ht="14.4" customHeight="1" x14ac:dyDescent="0.3">
      <c r="A543" s="661" t="s">
        <v>521</v>
      </c>
      <c r="B543" s="662" t="s">
        <v>4796</v>
      </c>
      <c r="C543" s="662" t="s">
        <v>4714</v>
      </c>
      <c r="D543" s="662" t="s">
        <v>5353</v>
      </c>
      <c r="E543" s="662" t="s">
        <v>5278</v>
      </c>
      <c r="F543" s="665">
        <v>9</v>
      </c>
      <c r="G543" s="665">
        <v>16639.830000000002</v>
      </c>
      <c r="H543" s="665">
        <v>1</v>
      </c>
      <c r="I543" s="665">
        <v>1848.8700000000001</v>
      </c>
      <c r="J543" s="665">
        <v>12</v>
      </c>
      <c r="K543" s="665">
        <v>22186.44</v>
      </c>
      <c r="L543" s="665">
        <v>1.333333333333333</v>
      </c>
      <c r="M543" s="665">
        <v>1848.87</v>
      </c>
      <c r="N543" s="665">
        <v>10</v>
      </c>
      <c r="O543" s="665">
        <v>18488.699999999997</v>
      </c>
      <c r="P543" s="678">
        <v>1.1111111111111107</v>
      </c>
      <c r="Q543" s="666">
        <v>1848.8699999999997</v>
      </c>
    </row>
    <row r="544" spans="1:17" ht="14.4" customHeight="1" x14ac:dyDescent="0.3">
      <c r="A544" s="661" t="s">
        <v>521</v>
      </c>
      <c r="B544" s="662" t="s">
        <v>4796</v>
      </c>
      <c r="C544" s="662" t="s">
        <v>4714</v>
      </c>
      <c r="D544" s="662" t="s">
        <v>5354</v>
      </c>
      <c r="E544" s="662" t="s">
        <v>5355</v>
      </c>
      <c r="F544" s="665"/>
      <c r="G544" s="665"/>
      <c r="H544" s="665"/>
      <c r="I544" s="665"/>
      <c r="J544" s="665"/>
      <c r="K544" s="665"/>
      <c r="L544" s="665"/>
      <c r="M544" s="665"/>
      <c r="N544" s="665">
        <v>1</v>
      </c>
      <c r="O544" s="665">
        <v>2383.64</v>
      </c>
      <c r="P544" s="678"/>
      <c r="Q544" s="666">
        <v>2383.64</v>
      </c>
    </row>
    <row r="545" spans="1:17" ht="14.4" customHeight="1" x14ac:dyDescent="0.3">
      <c r="A545" s="661" t="s">
        <v>521</v>
      </c>
      <c r="B545" s="662" t="s">
        <v>4796</v>
      </c>
      <c r="C545" s="662" t="s">
        <v>4714</v>
      </c>
      <c r="D545" s="662" t="s">
        <v>5356</v>
      </c>
      <c r="E545" s="662" t="s">
        <v>5357</v>
      </c>
      <c r="F545" s="665"/>
      <c r="G545" s="665"/>
      <c r="H545" s="665"/>
      <c r="I545" s="665"/>
      <c r="J545" s="665"/>
      <c r="K545" s="665"/>
      <c r="L545" s="665"/>
      <c r="M545" s="665"/>
      <c r="N545" s="665">
        <v>2</v>
      </c>
      <c r="O545" s="665">
        <v>3025.36</v>
      </c>
      <c r="P545" s="678"/>
      <c r="Q545" s="666">
        <v>1512.68</v>
      </c>
    </row>
    <row r="546" spans="1:17" ht="14.4" customHeight="1" x14ac:dyDescent="0.3">
      <c r="A546" s="661" t="s">
        <v>521</v>
      </c>
      <c r="B546" s="662" t="s">
        <v>4796</v>
      </c>
      <c r="C546" s="662" t="s">
        <v>4714</v>
      </c>
      <c r="D546" s="662" t="s">
        <v>5358</v>
      </c>
      <c r="E546" s="662" t="s">
        <v>5359</v>
      </c>
      <c r="F546" s="665"/>
      <c r="G546" s="665"/>
      <c r="H546" s="665"/>
      <c r="I546" s="665"/>
      <c r="J546" s="665"/>
      <c r="K546" s="665"/>
      <c r="L546" s="665"/>
      <c r="M546" s="665"/>
      <c r="N546" s="665">
        <v>1</v>
      </c>
      <c r="O546" s="665">
        <v>22843.53</v>
      </c>
      <c r="P546" s="678"/>
      <c r="Q546" s="666">
        <v>22843.53</v>
      </c>
    </row>
    <row r="547" spans="1:17" ht="14.4" customHeight="1" x14ac:dyDescent="0.3">
      <c r="A547" s="661" t="s">
        <v>521</v>
      </c>
      <c r="B547" s="662" t="s">
        <v>4796</v>
      </c>
      <c r="C547" s="662" t="s">
        <v>4714</v>
      </c>
      <c r="D547" s="662" t="s">
        <v>5360</v>
      </c>
      <c r="E547" s="662" t="s">
        <v>5361</v>
      </c>
      <c r="F547" s="665"/>
      <c r="G547" s="665"/>
      <c r="H547" s="665"/>
      <c r="I547" s="665"/>
      <c r="J547" s="665"/>
      <c r="K547" s="665"/>
      <c r="L547" s="665"/>
      <c r="M547" s="665"/>
      <c r="N547" s="665">
        <v>3</v>
      </c>
      <c r="O547" s="665">
        <v>8997.7199999999993</v>
      </c>
      <c r="P547" s="678"/>
      <c r="Q547" s="666">
        <v>2999.24</v>
      </c>
    </row>
    <row r="548" spans="1:17" ht="14.4" customHeight="1" x14ac:dyDescent="0.3">
      <c r="A548" s="661" t="s">
        <v>521</v>
      </c>
      <c r="B548" s="662" t="s">
        <v>4796</v>
      </c>
      <c r="C548" s="662" t="s">
        <v>4714</v>
      </c>
      <c r="D548" s="662" t="s">
        <v>5362</v>
      </c>
      <c r="E548" s="662" t="s">
        <v>5363</v>
      </c>
      <c r="F548" s="665"/>
      <c r="G548" s="665"/>
      <c r="H548" s="665"/>
      <c r="I548" s="665"/>
      <c r="J548" s="665">
        <v>2</v>
      </c>
      <c r="K548" s="665">
        <v>2466.54</v>
      </c>
      <c r="L548" s="665"/>
      <c r="M548" s="665">
        <v>1233.27</v>
      </c>
      <c r="N548" s="665"/>
      <c r="O548" s="665"/>
      <c r="P548" s="678"/>
      <c r="Q548" s="666"/>
    </row>
    <row r="549" spans="1:17" ht="14.4" customHeight="1" x14ac:dyDescent="0.3">
      <c r="A549" s="661" t="s">
        <v>521</v>
      </c>
      <c r="B549" s="662" t="s">
        <v>4796</v>
      </c>
      <c r="C549" s="662" t="s">
        <v>4714</v>
      </c>
      <c r="D549" s="662" t="s">
        <v>5364</v>
      </c>
      <c r="E549" s="662" t="s">
        <v>5365</v>
      </c>
      <c r="F549" s="665"/>
      <c r="G549" s="665"/>
      <c r="H549" s="665"/>
      <c r="I549" s="665"/>
      <c r="J549" s="665">
        <v>1</v>
      </c>
      <c r="K549" s="665">
        <v>8704.42</v>
      </c>
      <c r="L549" s="665"/>
      <c r="M549" s="665">
        <v>8704.42</v>
      </c>
      <c r="N549" s="665"/>
      <c r="O549" s="665"/>
      <c r="P549" s="678"/>
      <c r="Q549" s="666"/>
    </row>
    <row r="550" spans="1:17" ht="14.4" customHeight="1" x14ac:dyDescent="0.3">
      <c r="A550" s="661" t="s">
        <v>521</v>
      </c>
      <c r="B550" s="662" t="s">
        <v>4796</v>
      </c>
      <c r="C550" s="662" t="s">
        <v>4714</v>
      </c>
      <c r="D550" s="662" t="s">
        <v>5366</v>
      </c>
      <c r="E550" s="662" t="s">
        <v>5367</v>
      </c>
      <c r="F550" s="665"/>
      <c r="G550" s="665"/>
      <c r="H550" s="665"/>
      <c r="I550" s="665"/>
      <c r="J550" s="665">
        <v>1</v>
      </c>
      <c r="K550" s="665">
        <v>1664.4</v>
      </c>
      <c r="L550" s="665"/>
      <c r="M550" s="665">
        <v>1664.4</v>
      </c>
      <c r="N550" s="665"/>
      <c r="O550" s="665"/>
      <c r="P550" s="678"/>
      <c r="Q550" s="666"/>
    </row>
    <row r="551" spans="1:17" ht="14.4" customHeight="1" x14ac:dyDescent="0.3">
      <c r="A551" s="661" t="s">
        <v>521</v>
      </c>
      <c r="B551" s="662" t="s">
        <v>4796</v>
      </c>
      <c r="C551" s="662" t="s">
        <v>4714</v>
      </c>
      <c r="D551" s="662" t="s">
        <v>5368</v>
      </c>
      <c r="E551" s="662" t="s">
        <v>5369</v>
      </c>
      <c r="F551" s="665"/>
      <c r="G551" s="665"/>
      <c r="H551" s="665"/>
      <c r="I551" s="665"/>
      <c r="J551" s="665"/>
      <c r="K551" s="665"/>
      <c r="L551" s="665"/>
      <c r="M551" s="665"/>
      <c r="N551" s="665">
        <v>1</v>
      </c>
      <c r="O551" s="665">
        <v>10779.22</v>
      </c>
      <c r="P551" s="678"/>
      <c r="Q551" s="666">
        <v>10779.22</v>
      </c>
    </row>
    <row r="552" spans="1:17" ht="14.4" customHeight="1" x14ac:dyDescent="0.3">
      <c r="A552" s="661" t="s">
        <v>521</v>
      </c>
      <c r="B552" s="662" t="s">
        <v>4796</v>
      </c>
      <c r="C552" s="662" t="s">
        <v>4714</v>
      </c>
      <c r="D552" s="662" t="s">
        <v>5370</v>
      </c>
      <c r="E552" s="662" t="s">
        <v>5371</v>
      </c>
      <c r="F552" s="665"/>
      <c r="G552" s="665"/>
      <c r="H552" s="665"/>
      <c r="I552" s="665"/>
      <c r="J552" s="665"/>
      <c r="K552" s="665"/>
      <c r="L552" s="665"/>
      <c r="M552" s="665"/>
      <c r="N552" s="665">
        <v>2</v>
      </c>
      <c r="O552" s="665">
        <v>2449.96</v>
      </c>
      <c r="P552" s="678"/>
      <c r="Q552" s="666">
        <v>1224.98</v>
      </c>
    </row>
    <row r="553" spans="1:17" ht="14.4" customHeight="1" x14ac:dyDescent="0.3">
      <c r="A553" s="661" t="s">
        <v>521</v>
      </c>
      <c r="B553" s="662" t="s">
        <v>4796</v>
      </c>
      <c r="C553" s="662" t="s">
        <v>4714</v>
      </c>
      <c r="D553" s="662" t="s">
        <v>5372</v>
      </c>
      <c r="E553" s="662" t="s">
        <v>5371</v>
      </c>
      <c r="F553" s="665"/>
      <c r="G553" s="665"/>
      <c r="H553" s="665"/>
      <c r="I553" s="665"/>
      <c r="J553" s="665"/>
      <c r="K553" s="665"/>
      <c r="L553" s="665"/>
      <c r="M553" s="665"/>
      <c r="N553" s="665">
        <v>2</v>
      </c>
      <c r="O553" s="665">
        <v>3803.46</v>
      </c>
      <c r="P553" s="678"/>
      <c r="Q553" s="666">
        <v>1901.73</v>
      </c>
    </row>
    <row r="554" spans="1:17" ht="14.4" customHeight="1" x14ac:dyDescent="0.3">
      <c r="A554" s="661" t="s">
        <v>521</v>
      </c>
      <c r="B554" s="662" t="s">
        <v>4796</v>
      </c>
      <c r="C554" s="662" t="s">
        <v>4714</v>
      </c>
      <c r="D554" s="662" t="s">
        <v>5373</v>
      </c>
      <c r="E554" s="662" t="s">
        <v>5374</v>
      </c>
      <c r="F554" s="665">
        <v>1</v>
      </c>
      <c r="G554" s="665">
        <v>1380</v>
      </c>
      <c r="H554" s="665">
        <v>1</v>
      </c>
      <c r="I554" s="665">
        <v>1380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521</v>
      </c>
      <c r="B555" s="662" t="s">
        <v>4796</v>
      </c>
      <c r="C555" s="662" t="s">
        <v>4714</v>
      </c>
      <c r="D555" s="662" t="s">
        <v>5375</v>
      </c>
      <c r="E555" s="662" t="s">
        <v>5376</v>
      </c>
      <c r="F555" s="665"/>
      <c r="G555" s="665"/>
      <c r="H555" s="665"/>
      <c r="I555" s="665"/>
      <c r="J555" s="665">
        <v>2</v>
      </c>
      <c r="K555" s="665">
        <v>2076</v>
      </c>
      <c r="L555" s="665"/>
      <c r="M555" s="665">
        <v>1038</v>
      </c>
      <c r="N555" s="665"/>
      <c r="O555" s="665"/>
      <c r="P555" s="678"/>
      <c r="Q555" s="666"/>
    </row>
    <row r="556" spans="1:17" ht="14.4" customHeight="1" x14ac:dyDescent="0.3">
      <c r="A556" s="661" t="s">
        <v>521</v>
      </c>
      <c r="B556" s="662" t="s">
        <v>4796</v>
      </c>
      <c r="C556" s="662" t="s">
        <v>4714</v>
      </c>
      <c r="D556" s="662" t="s">
        <v>5377</v>
      </c>
      <c r="E556" s="662" t="s">
        <v>5378</v>
      </c>
      <c r="F556" s="665">
        <v>1</v>
      </c>
      <c r="G556" s="665">
        <v>1312</v>
      </c>
      <c r="H556" s="665">
        <v>1</v>
      </c>
      <c r="I556" s="665">
        <v>1312</v>
      </c>
      <c r="J556" s="665">
        <v>1</v>
      </c>
      <c r="K556" s="665">
        <v>1312</v>
      </c>
      <c r="L556" s="665">
        <v>1</v>
      </c>
      <c r="M556" s="665">
        <v>1312</v>
      </c>
      <c r="N556" s="665"/>
      <c r="O556" s="665"/>
      <c r="P556" s="678"/>
      <c r="Q556" s="666"/>
    </row>
    <row r="557" spans="1:17" ht="14.4" customHeight="1" x14ac:dyDescent="0.3">
      <c r="A557" s="661" t="s">
        <v>521</v>
      </c>
      <c r="B557" s="662" t="s">
        <v>4796</v>
      </c>
      <c r="C557" s="662" t="s">
        <v>4714</v>
      </c>
      <c r="D557" s="662" t="s">
        <v>5379</v>
      </c>
      <c r="E557" s="662" t="s">
        <v>5380</v>
      </c>
      <c r="F557" s="665">
        <v>3</v>
      </c>
      <c r="G557" s="665">
        <v>4680</v>
      </c>
      <c r="H557" s="665">
        <v>1</v>
      </c>
      <c r="I557" s="665">
        <v>1560</v>
      </c>
      <c r="J557" s="665">
        <v>1</v>
      </c>
      <c r="K557" s="665">
        <v>1560</v>
      </c>
      <c r="L557" s="665">
        <v>0.33333333333333331</v>
      </c>
      <c r="M557" s="665">
        <v>1560</v>
      </c>
      <c r="N557" s="665"/>
      <c r="O557" s="665"/>
      <c r="P557" s="678"/>
      <c r="Q557" s="666"/>
    </row>
    <row r="558" spans="1:17" ht="14.4" customHeight="1" x14ac:dyDescent="0.3">
      <c r="A558" s="661" t="s">
        <v>521</v>
      </c>
      <c r="B558" s="662" t="s">
        <v>4796</v>
      </c>
      <c r="C558" s="662" t="s">
        <v>4714</v>
      </c>
      <c r="D558" s="662" t="s">
        <v>5381</v>
      </c>
      <c r="E558" s="662" t="s">
        <v>5382</v>
      </c>
      <c r="F558" s="665"/>
      <c r="G558" s="665"/>
      <c r="H558" s="665"/>
      <c r="I558" s="665"/>
      <c r="J558" s="665">
        <v>2</v>
      </c>
      <c r="K558" s="665">
        <v>3228</v>
      </c>
      <c r="L558" s="665"/>
      <c r="M558" s="665">
        <v>1614</v>
      </c>
      <c r="N558" s="665"/>
      <c r="O558" s="665"/>
      <c r="P558" s="678"/>
      <c r="Q558" s="666"/>
    </row>
    <row r="559" spans="1:17" ht="14.4" customHeight="1" x14ac:dyDescent="0.3">
      <c r="A559" s="661" t="s">
        <v>521</v>
      </c>
      <c r="B559" s="662" t="s">
        <v>4796</v>
      </c>
      <c r="C559" s="662" t="s">
        <v>4714</v>
      </c>
      <c r="D559" s="662" t="s">
        <v>5383</v>
      </c>
      <c r="E559" s="662" t="s">
        <v>5384</v>
      </c>
      <c r="F559" s="665"/>
      <c r="G559" s="665"/>
      <c r="H559" s="665"/>
      <c r="I559" s="665"/>
      <c r="J559" s="665"/>
      <c r="K559" s="665"/>
      <c r="L559" s="665"/>
      <c r="M559" s="665"/>
      <c r="N559" s="665">
        <v>3</v>
      </c>
      <c r="O559" s="665">
        <v>175.8</v>
      </c>
      <c r="P559" s="678"/>
      <c r="Q559" s="666">
        <v>58.6</v>
      </c>
    </row>
    <row r="560" spans="1:17" ht="14.4" customHeight="1" x14ac:dyDescent="0.3">
      <c r="A560" s="661" t="s">
        <v>521</v>
      </c>
      <c r="B560" s="662" t="s">
        <v>4796</v>
      </c>
      <c r="C560" s="662" t="s">
        <v>4714</v>
      </c>
      <c r="D560" s="662" t="s">
        <v>5385</v>
      </c>
      <c r="E560" s="662" t="s">
        <v>5384</v>
      </c>
      <c r="F560" s="665"/>
      <c r="G560" s="665"/>
      <c r="H560" s="665"/>
      <c r="I560" s="665"/>
      <c r="J560" s="665">
        <v>1</v>
      </c>
      <c r="K560" s="665">
        <v>96.6</v>
      </c>
      <c r="L560" s="665"/>
      <c r="M560" s="665">
        <v>96.6</v>
      </c>
      <c r="N560" s="665">
        <v>3</v>
      </c>
      <c r="O560" s="665">
        <v>289.79999999999995</v>
      </c>
      <c r="P560" s="678"/>
      <c r="Q560" s="666">
        <v>96.59999999999998</v>
      </c>
    </row>
    <row r="561" spans="1:17" ht="14.4" customHeight="1" x14ac:dyDescent="0.3">
      <c r="A561" s="661" t="s">
        <v>521</v>
      </c>
      <c r="B561" s="662" t="s">
        <v>4796</v>
      </c>
      <c r="C561" s="662" t="s">
        <v>4714</v>
      </c>
      <c r="D561" s="662" t="s">
        <v>5386</v>
      </c>
      <c r="E561" s="662" t="s">
        <v>5387</v>
      </c>
      <c r="F561" s="665"/>
      <c r="G561" s="665"/>
      <c r="H561" s="665"/>
      <c r="I561" s="665"/>
      <c r="J561" s="665"/>
      <c r="K561" s="665"/>
      <c r="L561" s="665"/>
      <c r="M561" s="665"/>
      <c r="N561" s="665">
        <v>1</v>
      </c>
      <c r="O561" s="665">
        <v>3278.02</v>
      </c>
      <c r="P561" s="678"/>
      <c r="Q561" s="666">
        <v>3278.02</v>
      </c>
    </row>
    <row r="562" spans="1:17" ht="14.4" customHeight="1" x14ac:dyDescent="0.3">
      <c r="A562" s="661" t="s">
        <v>521</v>
      </c>
      <c r="B562" s="662" t="s">
        <v>4796</v>
      </c>
      <c r="C562" s="662" t="s">
        <v>4714</v>
      </c>
      <c r="D562" s="662" t="s">
        <v>5388</v>
      </c>
      <c r="E562" s="662" t="s">
        <v>5389</v>
      </c>
      <c r="F562" s="665">
        <v>1</v>
      </c>
      <c r="G562" s="665">
        <v>11384.45</v>
      </c>
      <c r="H562" s="665">
        <v>1</v>
      </c>
      <c r="I562" s="665">
        <v>11384.45</v>
      </c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521</v>
      </c>
      <c r="B563" s="662" t="s">
        <v>4796</v>
      </c>
      <c r="C563" s="662" t="s">
        <v>4714</v>
      </c>
      <c r="D563" s="662" t="s">
        <v>5390</v>
      </c>
      <c r="E563" s="662" t="s">
        <v>5391</v>
      </c>
      <c r="F563" s="665"/>
      <c r="G563" s="665"/>
      <c r="H563" s="665"/>
      <c r="I563" s="665"/>
      <c r="J563" s="665"/>
      <c r="K563" s="665"/>
      <c r="L563" s="665"/>
      <c r="M563" s="665"/>
      <c r="N563" s="665">
        <v>1</v>
      </c>
      <c r="O563" s="665">
        <v>16913</v>
      </c>
      <c r="P563" s="678"/>
      <c r="Q563" s="666">
        <v>16913</v>
      </c>
    </row>
    <row r="564" spans="1:17" ht="14.4" customHeight="1" x14ac:dyDescent="0.3">
      <c r="A564" s="661" t="s">
        <v>521</v>
      </c>
      <c r="B564" s="662" t="s">
        <v>4796</v>
      </c>
      <c r="C564" s="662" t="s">
        <v>4714</v>
      </c>
      <c r="D564" s="662" t="s">
        <v>5392</v>
      </c>
      <c r="E564" s="662" t="s">
        <v>5393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218.67</v>
      </c>
      <c r="P564" s="678"/>
      <c r="Q564" s="666">
        <v>218.67</v>
      </c>
    </row>
    <row r="565" spans="1:17" ht="14.4" customHeight="1" x14ac:dyDescent="0.3">
      <c r="A565" s="661" t="s">
        <v>521</v>
      </c>
      <c r="B565" s="662" t="s">
        <v>4796</v>
      </c>
      <c r="C565" s="662" t="s">
        <v>4714</v>
      </c>
      <c r="D565" s="662" t="s">
        <v>5394</v>
      </c>
      <c r="E565" s="662" t="s">
        <v>5395</v>
      </c>
      <c r="F565" s="665"/>
      <c r="G565" s="665"/>
      <c r="H565" s="665"/>
      <c r="I565" s="665"/>
      <c r="J565" s="665"/>
      <c r="K565" s="665"/>
      <c r="L565" s="665"/>
      <c r="M565" s="665"/>
      <c r="N565" s="665">
        <v>3</v>
      </c>
      <c r="O565" s="665">
        <v>6389.1900000000005</v>
      </c>
      <c r="P565" s="678"/>
      <c r="Q565" s="666">
        <v>2129.73</v>
      </c>
    </row>
    <row r="566" spans="1:17" ht="14.4" customHeight="1" x14ac:dyDescent="0.3">
      <c r="A566" s="661" t="s">
        <v>521</v>
      </c>
      <c r="B566" s="662" t="s">
        <v>4796</v>
      </c>
      <c r="C566" s="662" t="s">
        <v>4714</v>
      </c>
      <c r="D566" s="662" t="s">
        <v>5396</v>
      </c>
      <c r="E566" s="662" t="s">
        <v>5316</v>
      </c>
      <c r="F566" s="665">
        <v>1</v>
      </c>
      <c r="G566" s="665">
        <v>17329.2</v>
      </c>
      <c r="H566" s="665">
        <v>1</v>
      </c>
      <c r="I566" s="665">
        <v>17329.2</v>
      </c>
      <c r="J566" s="665"/>
      <c r="K566" s="665"/>
      <c r="L566" s="665"/>
      <c r="M566" s="665"/>
      <c r="N566" s="665">
        <v>6</v>
      </c>
      <c r="O566" s="665">
        <v>103975.2</v>
      </c>
      <c r="P566" s="678">
        <v>6</v>
      </c>
      <c r="Q566" s="666">
        <v>17329.2</v>
      </c>
    </row>
    <row r="567" spans="1:17" ht="14.4" customHeight="1" x14ac:dyDescent="0.3">
      <c r="A567" s="661" t="s">
        <v>521</v>
      </c>
      <c r="B567" s="662" t="s">
        <v>4796</v>
      </c>
      <c r="C567" s="662" t="s">
        <v>4714</v>
      </c>
      <c r="D567" s="662" t="s">
        <v>5397</v>
      </c>
      <c r="E567" s="662" t="s">
        <v>5398</v>
      </c>
      <c r="F567" s="665"/>
      <c r="G567" s="665"/>
      <c r="H567" s="665"/>
      <c r="I567" s="665"/>
      <c r="J567" s="665"/>
      <c r="K567" s="665"/>
      <c r="L567" s="665"/>
      <c r="M567" s="665"/>
      <c r="N567" s="665">
        <v>4</v>
      </c>
      <c r="O567" s="665">
        <v>56660.08</v>
      </c>
      <c r="P567" s="678"/>
      <c r="Q567" s="666">
        <v>14165.02</v>
      </c>
    </row>
    <row r="568" spans="1:17" ht="14.4" customHeight="1" x14ac:dyDescent="0.3">
      <c r="A568" s="661" t="s">
        <v>521</v>
      </c>
      <c r="B568" s="662" t="s">
        <v>4796</v>
      </c>
      <c r="C568" s="662" t="s">
        <v>4714</v>
      </c>
      <c r="D568" s="662" t="s">
        <v>5399</v>
      </c>
      <c r="E568" s="662" t="s">
        <v>5398</v>
      </c>
      <c r="F568" s="665"/>
      <c r="G568" s="665"/>
      <c r="H568" s="665"/>
      <c r="I568" s="665"/>
      <c r="J568" s="665"/>
      <c r="K568" s="665"/>
      <c r="L568" s="665"/>
      <c r="M568" s="665"/>
      <c r="N568" s="665">
        <v>4</v>
      </c>
      <c r="O568" s="665">
        <v>13410.56</v>
      </c>
      <c r="P568" s="678"/>
      <c r="Q568" s="666">
        <v>3352.64</v>
      </c>
    </row>
    <row r="569" spans="1:17" ht="14.4" customHeight="1" x14ac:dyDescent="0.3">
      <c r="A569" s="661" t="s">
        <v>521</v>
      </c>
      <c r="B569" s="662" t="s">
        <v>4796</v>
      </c>
      <c r="C569" s="662" t="s">
        <v>4714</v>
      </c>
      <c r="D569" s="662" t="s">
        <v>5400</v>
      </c>
      <c r="E569" s="662" t="s">
        <v>5398</v>
      </c>
      <c r="F569" s="665"/>
      <c r="G569" s="665"/>
      <c r="H569" s="665"/>
      <c r="I569" s="665"/>
      <c r="J569" s="665"/>
      <c r="K569" s="665"/>
      <c r="L569" s="665"/>
      <c r="M569" s="665"/>
      <c r="N569" s="665">
        <v>4</v>
      </c>
      <c r="O569" s="665">
        <v>12855.04</v>
      </c>
      <c r="P569" s="678"/>
      <c r="Q569" s="666">
        <v>3213.76</v>
      </c>
    </row>
    <row r="570" spans="1:17" ht="14.4" customHeight="1" x14ac:dyDescent="0.3">
      <c r="A570" s="661" t="s">
        <v>521</v>
      </c>
      <c r="B570" s="662" t="s">
        <v>4796</v>
      </c>
      <c r="C570" s="662" t="s">
        <v>4714</v>
      </c>
      <c r="D570" s="662" t="s">
        <v>5401</v>
      </c>
      <c r="E570" s="662" t="s">
        <v>5398</v>
      </c>
      <c r="F570" s="665"/>
      <c r="G570" s="665"/>
      <c r="H570" s="665"/>
      <c r="I570" s="665"/>
      <c r="J570" s="665"/>
      <c r="K570" s="665"/>
      <c r="L570" s="665"/>
      <c r="M570" s="665"/>
      <c r="N570" s="665">
        <v>2</v>
      </c>
      <c r="O570" s="665">
        <v>8570.7199999999993</v>
      </c>
      <c r="P570" s="678"/>
      <c r="Q570" s="666">
        <v>4285.3599999999997</v>
      </c>
    </row>
    <row r="571" spans="1:17" ht="14.4" customHeight="1" x14ac:dyDescent="0.3">
      <c r="A571" s="661" t="s">
        <v>521</v>
      </c>
      <c r="B571" s="662" t="s">
        <v>4796</v>
      </c>
      <c r="C571" s="662" t="s">
        <v>4714</v>
      </c>
      <c r="D571" s="662" t="s">
        <v>5402</v>
      </c>
      <c r="E571" s="662" t="s">
        <v>5403</v>
      </c>
      <c r="F571" s="665">
        <v>1</v>
      </c>
      <c r="G571" s="665">
        <v>196.91</v>
      </c>
      <c r="H571" s="665">
        <v>1</v>
      </c>
      <c r="I571" s="665">
        <v>196.91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521</v>
      </c>
      <c r="B572" s="662" t="s">
        <v>4796</v>
      </c>
      <c r="C572" s="662" t="s">
        <v>4714</v>
      </c>
      <c r="D572" s="662" t="s">
        <v>5404</v>
      </c>
      <c r="E572" s="662" t="s">
        <v>5405</v>
      </c>
      <c r="F572" s="665"/>
      <c r="G572" s="665"/>
      <c r="H572" s="665"/>
      <c r="I572" s="665"/>
      <c r="J572" s="665"/>
      <c r="K572" s="665"/>
      <c r="L572" s="665"/>
      <c r="M572" s="665"/>
      <c r="N572" s="665">
        <v>4</v>
      </c>
      <c r="O572" s="665">
        <v>2252</v>
      </c>
      <c r="P572" s="678"/>
      <c r="Q572" s="666">
        <v>563</v>
      </c>
    </row>
    <row r="573" spans="1:17" ht="14.4" customHeight="1" x14ac:dyDescent="0.3">
      <c r="A573" s="661" t="s">
        <v>521</v>
      </c>
      <c r="B573" s="662" t="s">
        <v>4796</v>
      </c>
      <c r="C573" s="662" t="s">
        <v>4714</v>
      </c>
      <c r="D573" s="662" t="s">
        <v>5406</v>
      </c>
      <c r="E573" s="662" t="s">
        <v>5407</v>
      </c>
      <c r="F573" s="665"/>
      <c r="G573" s="665"/>
      <c r="H573" s="665"/>
      <c r="I573" s="665"/>
      <c r="J573" s="665"/>
      <c r="K573" s="665"/>
      <c r="L573" s="665"/>
      <c r="M573" s="665"/>
      <c r="N573" s="665">
        <v>1</v>
      </c>
      <c r="O573" s="665">
        <v>10188.49</v>
      </c>
      <c r="P573" s="678"/>
      <c r="Q573" s="666">
        <v>10188.49</v>
      </c>
    </row>
    <row r="574" spans="1:17" ht="14.4" customHeight="1" x14ac:dyDescent="0.3">
      <c r="A574" s="661" t="s">
        <v>521</v>
      </c>
      <c r="B574" s="662" t="s">
        <v>4796</v>
      </c>
      <c r="C574" s="662" t="s">
        <v>4714</v>
      </c>
      <c r="D574" s="662" t="s">
        <v>5408</v>
      </c>
      <c r="E574" s="662" t="s">
        <v>5409</v>
      </c>
      <c r="F574" s="665"/>
      <c r="G574" s="665"/>
      <c r="H574" s="665"/>
      <c r="I574" s="665"/>
      <c r="J574" s="665"/>
      <c r="K574" s="665"/>
      <c r="L574" s="665"/>
      <c r="M574" s="665"/>
      <c r="N574" s="665">
        <v>1</v>
      </c>
      <c r="O574" s="665">
        <v>1430.18</v>
      </c>
      <c r="P574" s="678"/>
      <c r="Q574" s="666">
        <v>1430.18</v>
      </c>
    </row>
    <row r="575" spans="1:17" ht="14.4" customHeight="1" x14ac:dyDescent="0.3">
      <c r="A575" s="661" t="s">
        <v>521</v>
      </c>
      <c r="B575" s="662" t="s">
        <v>4796</v>
      </c>
      <c r="C575" s="662" t="s">
        <v>4714</v>
      </c>
      <c r="D575" s="662" t="s">
        <v>5410</v>
      </c>
      <c r="E575" s="662" t="s">
        <v>5411</v>
      </c>
      <c r="F575" s="665"/>
      <c r="G575" s="665"/>
      <c r="H575" s="665"/>
      <c r="I575" s="665"/>
      <c r="J575" s="665">
        <v>1</v>
      </c>
      <c r="K575" s="665">
        <v>1359.71</v>
      </c>
      <c r="L575" s="665"/>
      <c r="M575" s="665">
        <v>1359.71</v>
      </c>
      <c r="N575" s="665">
        <v>2</v>
      </c>
      <c r="O575" s="665">
        <v>2719.42</v>
      </c>
      <c r="P575" s="678"/>
      <c r="Q575" s="666">
        <v>1359.71</v>
      </c>
    </row>
    <row r="576" spans="1:17" ht="14.4" customHeight="1" x14ac:dyDescent="0.3">
      <c r="A576" s="661" t="s">
        <v>521</v>
      </c>
      <c r="B576" s="662" t="s">
        <v>4796</v>
      </c>
      <c r="C576" s="662" t="s">
        <v>4714</v>
      </c>
      <c r="D576" s="662" t="s">
        <v>5412</v>
      </c>
      <c r="E576" s="662" t="s">
        <v>5413</v>
      </c>
      <c r="F576" s="665"/>
      <c r="G576" s="665"/>
      <c r="H576" s="665"/>
      <c r="I576" s="665"/>
      <c r="J576" s="665">
        <v>2</v>
      </c>
      <c r="K576" s="665">
        <v>14180.56</v>
      </c>
      <c r="L576" s="665"/>
      <c r="M576" s="665">
        <v>7090.28</v>
      </c>
      <c r="N576" s="665">
        <v>4</v>
      </c>
      <c r="O576" s="665">
        <v>28361.119999999999</v>
      </c>
      <c r="P576" s="678"/>
      <c r="Q576" s="666">
        <v>7090.28</v>
      </c>
    </row>
    <row r="577" spans="1:17" ht="14.4" customHeight="1" x14ac:dyDescent="0.3">
      <c r="A577" s="661" t="s">
        <v>521</v>
      </c>
      <c r="B577" s="662" t="s">
        <v>4796</v>
      </c>
      <c r="C577" s="662" t="s">
        <v>4714</v>
      </c>
      <c r="D577" s="662" t="s">
        <v>5414</v>
      </c>
      <c r="E577" s="662" t="s">
        <v>5415</v>
      </c>
      <c r="F577" s="665"/>
      <c r="G577" s="665"/>
      <c r="H577" s="665"/>
      <c r="I577" s="665"/>
      <c r="J577" s="665">
        <v>3</v>
      </c>
      <c r="K577" s="665">
        <v>3227.25</v>
      </c>
      <c r="L577" s="665"/>
      <c r="M577" s="665">
        <v>1075.75</v>
      </c>
      <c r="N577" s="665">
        <v>1</v>
      </c>
      <c r="O577" s="665">
        <v>1075.75</v>
      </c>
      <c r="P577" s="678"/>
      <c r="Q577" s="666">
        <v>1075.75</v>
      </c>
    </row>
    <row r="578" spans="1:17" ht="14.4" customHeight="1" x14ac:dyDescent="0.3">
      <c r="A578" s="661" t="s">
        <v>521</v>
      </c>
      <c r="B578" s="662" t="s">
        <v>4796</v>
      </c>
      <c r="C578" s="662" t="s">
        <v>4714</v>
      </c>
      <c r="D578" s="662" t="s">
        <v>5416</v>
      </c>
      <c r="E578" s="662" t="s">
        <v>5417</v>
      </c>
      <c r="F578" s="665"/>
      <c r="G578" s="665"/>
      <c r="H578" s="665"/>
      <c r="I578" s="665"/>
      <c r="J578" s="665">
        <v>9</v>
      </c>
      <c r="K578" s="665">
        <v>14550.57</v>
      </c>
      <c r="L578" s="665"/>
      <c r="M578" s="665">
        <v>1616.73</v>
      </c>
      <c r="N578" s="665">
        <v>7</v>
      </c>
      <c r="O578" s="665">
        <v>11317.109999999999</v>
      </c>
      <c r="P578" s="678"/>
      <c r="Q578" s="666">
        <v>1616.7299999999998</v>
      </c>
    </row>
    <row r="579" spans="1:17" ht="14.4" customHeight="1" x14ac:dyDescent="0.3">
      <c r="A579" s="661" t="s">
        <v>521</v>
      </c>
      <c r="B579" s="662" t="s">
        <v>4796</v>
      </c>
      <c r="C579" s="662" t="s">
        <v>4714</v>
      </c>
      <c r="D579" s="662" t="s">
        <v>5418</v>
      </c>
      <c r="E579" s="662" t="s">
        <v>5419</v>
      </c>
      <c r="F579" s="665"/>
      <c r="G579" s="665"/>
      <c r="H579" s="665"/>
      <c r="I579" s="665"/>
      <c r="J579" s="665"/>
      <c r="K579" s="665"/>
      <c r="L579" s="665"/>
      <c r="M579" s="665"/>
      <c r="N579" s="665">
        <v>4</v>
      </c>
      <c r="O579" s="665">
        <v>994.92</v>
      </c>
      <c r="P579" s="678"/>
      <c r="Q579" s="666">
        <v>248.73</v>
      </c>
    </row>
    <row r="580" spans="1:17" ht="14.4" customHeight="1" x14ac:dyDescent="0.3">
      <c r="A580" s="661" t="s">
        <v>521</v>
      </c>
      <c r="B580" s="662" t="s">
        <v>4796</v>
      </c>
      <c r="C580" s="662" t="s">
        <v>4714</v>
      </c>
      <c r="D580" s="662" t="s">
        <v>5420</v>
      </c>
      <c r="E580" s="662" t="s">
        <v>5421</v>
      </c>
      <c r="F580" s="665"/>
      <c r="G580" s="665"/>
      <c r="H580" s="665"/>
      <c r="I580" s="665"/>
      <c r="J580" s="665">
        <v>1</v>
      </c>
      <c r="K580" s="665">
        <v>10707.71</v>
      </c>
      <c r="L580" s="665"/>
      <c r="M580" s="665">
        <v>10707.71</v>
      </c>
      <c r="N580" s="665"/>
      <c r="O580" s="665"/>
      <c r="P580" s="678"/>
      <c r="Q580" s="666"/>
    </row>
    <row r="581" spans="1:17" ht="14.4" customHeight="1" x14ac:dyDescent="0.3">
      <c r="A581" s="661" t="s">
        <v>521</v>
      </c>
      <c r="B581" s="662" t="s">
        <v>4796</v>
      </c>
      <c r="C581" s="662" t="s">
        <v>4714</v>
      </c>
      <c r="D581" s="662" t="s">
        <v>5422</v>
      </c>
      <c r="E581" s="662" t="s">
        <v>5423</v>
      </c>
      <c r="F581" s="665"/>
      <c r="G581" s="665"/>
      <c r="H581" s="665"/>
      <c r="I581" s="665"/>
      <c r="J581" s="665"/>
      <c r="K581" s="665"/>
      <c r="L581" s="665"/>
      <c r="M581" s="665"/>
      <c r="N581" s="665">
        <v>2</v>
      </c>
      <c r="O581" s="665">
        <v>36570</v>
      </c>
      <c r="P581" s="678"/>
      <c r="Q581" s="666">
        <v>18285</v>
      </c>
    </row>
    <row r="582" spans="1:17" ht="14.4" customHeight="1" x14ac:dyDescent="0.3">
      <c r="A582" s="661" t="s">
        <v>521</v>
      </c>
      <c r="B582" s="662" t="s">
        <v>4796</v>
      </c>
      <c r="C582" s="662" t="s">
        <v>4714</v>
      </c>
      <c r="D582" s="662" t="s">
        <v>5424</v>
      </c>
      <c r="E582" s="662"/>
      <c r="F582" s="665"/>
      <c r="G582" s="665"/>
      <c r="H582" s="665"/>
      <c r="I582" s="665"/>
      <c r="J582" s="665">
        <v>1</v>
      </c>
      <c r="K582" s="665">
        <v>39232</v>
      </c>
      <c r="L582" s="665"/>
      <c r="M582" s="665">
        <v>39232</v>
      </c>
      <c r="N582" s="665"/>
      <c r="O582" s="665"/>
      <c r="P582" s="678"/>
      <c r="Q582" s="666"/>
    </row>
    <row r="583" spans="1:17" ht="14.4" customHeight="1" x14ac:dyDescent="0.3">
      <c r="A583" s="661" t="s">
        <v>521</v>
      </c>
      <c r="B583" s="662" t="s">
        <v>4796</v>
      </c>
      <c r="C583" s="662" t="s">
        <v>4714</v>
      </c>
      <c r="D583" s="662" t="s">
        <v>5425</v>
      </c>
      <c r="E583" s="662" t="s">
        <v>5426</v>
      </c>
      <c r="F583" s="665"/>
      <c r="G583" s="665"/>
      <c r="H583" s="665"/>
      <c r="I583" s="665"/>
      <c r="J583" s="665"/>
      <c r="K583" s="665"/>
      <c r="L583" s="665"/>
      <c r="M583" s="665"/>
      <c r="N583" s="665">
        <v>0.8</v>
      </c>
      <c r="O583" s="665">
        <v>53.6</v>
      </c>
      <c r="P583" s="678"/>
      <c r="Q583" s="666">
        <v>67</v>
      </c>
    </row>
    <row r="584" spans="1:17" ht="14.4" customHeight="1" x14ac:dyDescent="0.3">
      <c r="A584" s="661" t="s">
        <v>521</v>
      </c>
      <c r="B584" s="662" t="s">
        <v>4796</v>
      </c>
      <c r="C584" s="662" t="s">
        <v>4725</v>
      </c>
      <c r="D584" s="662" t="s">
        <v>5427</v>
      </c>
      <c r="E584" s="662" t="s">
        <v>5428</v>
      </c>
      <c r="F584" s="665">
        <v>176</v>
      </c>
      <c r="G584" s="665">
        <v>5626016</v>
      </c>
      <c r="H584" s="665">
        <v>1</v>
      </c>
      <c r="I584" s="665">
        <v>31966</v>
      </c>
      <c r="J584" s="665">
        <v>232</v>
      </c>
      <c r="K584" s="665">
        <v>7416112</v>
      </c>
      <c r="L584" s="665">
        <v>1.3181818181818181</v>
      </c>
      <c r="M584" s="665">
        <v>31966</v>
      </c>
      <c r="N584" s="665">
        <v>228</v>
      </c>
      <c r="O584" s="665">
        <v>7288248</v>
      </c>
      <c r="P584" s="678">
        <v>1.2954545454545454</v>
      </c>
      <c r="Q584" s="666">
        <v>31966</v>
      </c>
    </row>
    <row r="585" spans="1:17" ht="14.4" customHeight="1" x14ac:dyDescent="0.3">
      <c r="A585" s="661" t="s">
        <v>521</v>
      </c>
      <c r="B585" s="662" t="s">
        <v>4796</v>
      </c>
      <c r="C585" s="662" t="s">
        <v>4725</v>
      </c>
      <c r="D585" s="662" t="s">
        <v>5429</v>
      </c>
      <c r="E585" s="662" t="s">
        <v>5430</v>
      </c>
      <c r="F585" s="665">
        <v>60</v>
      </c>
      <c r="G585" s="665">
        <v>713820</v>
      </c>
      <c r="H585" s="665">
        <v>1</v>
      </c>
      <c r="I585" s="665">
        <v>11897</v>
      </c>
      <c r="J585" s="665">
        <v>42</v>
      </c>
      <c r="K585" s="665">
        <v>499674</v>
      </c>
      <c r="L585" s="665">
        <v>0.7</v>
      </c>
      <c r="M585" s="665">
        <v>11897</v>
      </c>
      <c r="N585" s="665">
        <v>31</v>
      </c>
      <c r="O585" s="665">
        <v>368807</v>
      </c>
      <c r="P585" s="678">
        <v>0.51666666666666672</v>
      </c>
      <c r="Q585" s="666">
        <v>11897</v>
      </c>
    </row>
    <row r="586" spans="1:17" ht="14.4" customHeight="1" x14ac:dyDescent="0.3">
      <c r="A586" s="661" t="s">
        <v>521</v>
      </c>
      <c r="B586" s="662" t="s">
        <v>4796</v>
      </c>
      <c r="C586" s="662" t="s">
        <v>4725</v>
      </c>
      <c r="D586" s="662" t="s">
        <v>5431</v>
      </c>
      <c r="E586" s="662" t="s">
        <v>5432</v>
      </c>
      <c r="F586" s="665">
        <v>2</v>
      </c>
      <c r="G586" s="665">
        <v>4588</v>
      </c>
      <c r="H586" s="665">
        <v>1</v>
      </c>
      <c r="I586" s="665">
        <v>2294</v>
      </c>
      <c r="J586" s="665"/>
      <c r="K586" s="665"/>
      <c r="L586" s="665"/>
      <c r="M586" s="665"/>
      <c r="N586" s="665"/>
      <c r="O586" s="665"/>
      <c r="P586" s="678"/>
      <c r="Q586" s="666"/>
    </row>
    <row r="587" spans="1:17" ht="14.4" customHeight="1" x14ac:dyDescent="0.3">
      <c r="A587" s="661" t="s">
        <v>521</v>
      </c>
      <c r="B587" s="662" t="s">
        <v>4796</v>
      </c>
      <c r="C587" s="662" t="s">
        <v>4725</v>
      </c>
      <c r="D587" s="662" t="s">
        <v>4891</v>
      </c>
      <c r="E587" s="662" t="s">
        <v>4892</v>
      </c>
      <c r="F587" s="665">
        <v>24</v>
      </c>
      <c r="G587" s="665">
        <v>19434</v>
      </c>
      <c r="H587" s="665">
        <v>1</v>
      </c>
      <c r="I587" s="665">
        <v>809.75</v>
      </c>
      <c r="J587" s="665">
        <v>19</v>
      </c>
      <c r="K587" s="665">
        <v>15553</v>
      </c>
      <c r="L587" s="665">
        <v>0.80029844602243494</v>
      </c>
      <c r="M587" s="665">
        <v>818.57894736842104</v>
      </c>
      <c r="N587" s="665">
        <v>27</v>
      </c>
      <c r="O587" s="665">
        <v>22555</v>
      </c>
      <c r="P587" s="678">
        <v>1.1605948337964391</v>
      </c>
      <c r="Q587" s="666">
        <v>835.37037037037032</v>
      </c>
    </row>
    <row r="588" spans="1:17" ht="14.4" customHeight="1" x14ac:dyDescent="0.3">
      <c r="A588" s="661" t="s">
        <v>521</v>
      </c>
      <c r="B588" s="662" t="s">
        <v>4796</v>
      </c>
      <c r="C588" s="662" t="s">
        <v>4725</v>
      </c>
      <c r="D588" s="662" t="s">
        <v>4736</v>
      </c>
      <c r="E588" s="662" t="s">
        <v>4737</v>
      </c>
      <c r="F588" s="665">
        <v>145</v>
      </c>
      <c r="G588" s="665">
        <v>33770</v>
      </c>
      <c r="H588" s="665">
        <v>1</v>
      </c>
      <c r="I588" s="665">
        <v>232.89655172413794</v>
      </c>
      <c r="J588" s="665">
        <v>153</v>
      </c>
      <c r="K588" s="665">
        <v>35955</v>
      </c>
      <c r="L588" s="665">
        <v>1.0647023985786201</v>
      </c>
      <c r="M588" s="665">
        <v>235</v>
      </c>
      <c r="N588" s="665">
        <v>168</v>
      </c>
      <c r="O588" s="665">
        <v>42152</v>
      </c>
      <c r="P588" s="678">
        <v>1.2482084690553745</v>
      </c>
      <c r="Q588" s="666">
        <v>250.9047619047619</v>
      </c>
    </row>
    <row r="589" spans="1:17" ht="14.4" customHeight="1" x14ac:dyDescent="0.3">
      <c r="A589" s="661" t="s">
        <v>521</v>
      </c>
      <c r="B589" s="662" t="s">
        <v>4796</v>
      </c>
      <c r="C589" s="662" t="s">
        <v>4725</v>
      </c>
      <c r="D589" s="662" t="s">
        <v>5433</v>
      </c>
      <c r="E589" s="662" t="s">
        <v>5434</v>
      </c>
      <c r="F589" s="665">
        <v>61</v>
      </c>
      <c r="G589" s="665">
        <v>568520</v>
      </c>
      <c r="H589" s="665">
        <v>1</v>
      </c>
      <c r="I589" s="665">
        <v>9320</v>
      </c>
      <c r="J589" s="665">
        <v>124</v>
      </c>
      <c r="K589" s="665">
        <v>1155680</v>
      </c>
      <c r="L589" s="665">
        <v>2.0327868852459017</v>
      </c>
      <c r="M589" s="665">
        <v>9320</v>
      </c>
      <c r="N589" s="665">
        <v>165</v>
      </c>
      <c r="O589" s="665">
        <v>1537800</v>
      </c>
      <c r="P589" s="678">
        <v>2.7049180327868854</v>
      </c>
      <c r="Q589" s="666">
        <v>9320</v>
      </c>
    </row>
    <row r="590" spans="1:17" ht="14.4" customHeight="1" x14ac:dyDescent="0.3">
      <c r="A590" s="661" t="s">
        <v>521</v>
      </c>
      <c r="B590" s="662" t="s">
        <v>4796</v>
      </c>
      <c r="C590" s="662" t="s">
        <v>4725</v>
      </c>
      <c r="D590" s="662" t="s">
        <v>5435</v>
      </c>
      <c r="E590" s="662" t="s">
        <v>5436</v>
      </c>
      <c r="F590" s="665">
        <v>0</v>
      </c>
      <c r="G590" s="665">
        <v>0</v>
      </c>
      <c r="H590" s="665"/>
      <c r="I590" s="665"/>
      <c r="J590" s="665">
        <v>0</v>
      </c>
      <c r="K590" s="665">
        <v>0</v>
      </c>
      <c r="L590" s="665"/>
      <c r="M590" s="665"/>
      <c r="N590" s="665">
        <v>0</v>
      </c>
      <c r="O590" s="665">
        <v>0</v>
      </c>
      <c r="P590" s="678"/>
      <c r="Q590" s="666"/>
    </row>
    <row r="591" spans="1:17" ht="14.4" customHeight="1" x14ac:dyDescent="0.3">
      <c r="A591" s="661" t="s">
        <v>521</v>
      </c>
      <c r="B591" s="662" t="s">
        <v>4796</v>
      </c>
      <c r="C591" s="662" t="s">
        <v>4725</v>
      </c>
      <c r="D591" s="662" t="s">
        <v>5437</v>
      </c>
      <c r="E591" s="662" t="s">
        <v>5438</v>
      </c>
      <c r="F591" s="665">
        <v>173</v>
      </c>
      <c r="G591" s="665">
        <v>0</v>
      </c>
      <c r="H591" s="665"/>
      <c r="I591" s="665">
        <v>0</v>
      </c>
      <c r="J591" s="665">
        <v>230</v>
      </c>
      <c r="K591" s="665">
        <v>0</v>
      </c>
      <c r="L591" s="665"/>
      <c r="M591" s="665">
        <v>0</v>
      </c>
      <c r="N591" s="665">
        <v>288</v>
      </c>
      <c r="O591" s="665">
        <v>0</v>
      </c>
      <c r="P591" s="678"/>
      <c r="Q591" s="666">
        <v>0</v>
      </c>
    </row>
    <row r="592" spans="1:17" ht="14.4" customHeight="1" x14ac:dyDescent="0.3">
      <c r="A592" s="661" t="s">
        <v>521</v>
      </c>
      <c r="B592" s="662" t="s">
        <v>4796</v>
      </c>
      <c r="C592" s="662" t="s">
        <v>4725</v>
      </c>
      <c r="D592" s="662" t="s">
        <v>5439</v>
      </c>
      <c r="E592" s="662" t="s">
        <v>5440</v>
      </c>
      <c r="F592" s="665">
        <v>36</v>
      </c>
      <c r="G592" s="665">
        <v>0</v>
      </c>
      <c r="H592" s="665"/>
      <c r="I592" s="665">
        <v>0</v>
      </c>
      <c r="J592" s="665">
        <v>37</v>
      </c>
      <c r="K592" s="665">
        <v>0</v>
      </c>
      <c r="L592" s="665"/>
      <c r="M592" s="665">
        <v>0</v>
      </c>
      <c r="N592" s="665">
        <v>24</v>
      </c>
      <c r="O592" s="665">
        <v>0</v>
      </c>
      <c r="P592" s="678"/>
      <c r="Q592" s="666">
        <v>0</v>
      </c>
    </row>
    <row r="593" spans="1:17" ht="14.4" customHeight="1" x14ac:dyDescent="0.3">
      <c r="A593" s="661" t="s">
        <v>521</v>
      </c>
      <c r="B593" s="662" t="s">
        <v>4796</v>
      </c>
      <c r="C593" s="662" t="s">
        <v>4725</v>
      </c>
      <c r="D593" s="662" t="s">
        <v>5441</v>
      </c>
      <c r="E593" s="662" t="s">
        <v>5442</v>
      </c>
      <c r="F593" s="665">
        <v>42</v>
      </c>
      <c r="G593" s="665">
        <v>0</v>
      </c>
      <c r="H593" s="665"/>
      <c r="I593" s="665">
        <v>0</v>
      </c>
      <c r="J593" s="665">
        <v>42</v>
      </c>
      <c r="K593" s="665">
        <v>0</v>
      </c>
      <c r="L593" s="665"/>
      <c r="M593" s="665">
        <v>0</v>
      </c>
      <c r="N593" s="665">
        <v>40</v>
      </c>
      <c r="O593" s="665">
        <v>0</v>
      </c>
      <c r="P593" s="678"/>
      <c r="Q593" s="666">
        <v>0</v>
      </c>
    </row>
    <row r="594" spans="1:17" ht="14.4" customHeight="1" x14ac:dyDescent="0.3">
      <c r="A594" s="661" t="s">
        <v>521</v>
      </c>
      <c r="B594" s="662" t="s">
        <v>4796</v>
      </c>
      <c r="C594" s="662" t="s">
        <v>4725</v>
      </c>
      <c r="D594" s="662" t="s">
        <v>5443</v>
      </c>
      <c r="E594" s="662" t="s">
        <v>5444</v>
      </c>
      <c r="F594" s="665">
        <v>6</v>
      </c>
      <c r="G594" s="665">
        <v>0</v>
      </c>
      <c r="H594" s="665"/>
      <c r="I594" s="665">
        <v>0</v>
      </c>
      <c r="J594" s="665">
        <v>1</v>
      </c>
      <c r="K594" s="665">
        <v>0</v>
      </c>
      <c r="L594" s="665"/>
      <c r="M594" s="665">
        <v>0</v>
      </c>
      <c r="N594" s="665">
        <v>1</v>
      </c>
      <c r="O594" s="665">
        <v>0</v>
      </c>
      <c r="P594" s="678"/>
      <c r="Q594" s="666">
        <v>0</v>
      </c>
    </row>
    <row r="595" spans="1:17" ht="14.4" customHeight="1" x14ac:dyDescent="0.3">
      <c r="A595" s="661" t="s">
        <v>521</v>
      </c>
      <c r="B595" s="662" t="s">
        <v>4796</v>
      </c>
      <c r="C595" s="662" t="s">
        <v>4725</v>
      </c>
      <c r="D595" s="662" t="s">
        <v>5445</v>
      </c>
      <c r="E595" s="662" t="s">
        <v>5442</v>
      </c>
      <c r="F595" s="665">
        <v>47</v>
      </c>
      <c r="G595" s="665">
        <v>0</v>
      </c>
      <c r="H595" s="665"/>
      <c r="I595" s="665">
        <v>0</v>
      </c>
      <c r="J595" s="665">
        <v>35</v>
      </c>
      <c r="K595" s="665">
        <v>0</v>
      </c>
      <c r="L595" s="665"/>
      <c r="M595" s="665">
        <v>0</v>
      </c>
      <c r="N595" s="665">
        <v>57</v>
      </c>
      <c r="O595" s="665">
        <v>0</v>
      </c>
      <c r="P595" s="678"/>
      <c r="Q595" s="666">
        <v>0</v>
      </c>
    </row>
    <row r="596" spans="1:17" ht="14.4" customHeight="1" x14ac:dyDescent="0.3">
      <c r="A596" s="661" t="s">
        <v>521</v>
      </c>
      <c r="B596" s="662" t="s">
        <v>4796</v>
      </c>
      <c r="C596" s="662" t="s">
        <v>4725</v>
      </c>
      <c r="D596" s="662" t="s">
        <v>5446</v>
      </c>
      <c r="E596" s="662" t="s">
        <v>5447</v>
      </c>
      <c r="F596" s="665"/>
      <c r="G596" s="665"/>
      <c r="H596" s="665"/>
      <c r="I596" s="665"/>
      <c r="J596" s="665">
        <v>18</v>
      </c>
      <c r="K596" s="665">
        <v>98568</v>
      </c>
      <c r="L596" s="665"/>
      <c r="M596" s="665">
        <v>5476</v>
      </c>
      <c r="N596" s="665"/>
      <c r="O596" s="665"/>
      <c r="P596" s="678"/>
      <c r="Q596" s="666"/>
    </row>
    <row r="597" spans="1:17" ht="14.4" customHeight="1" x14ac:dyDescent="0.3">
      <c r="A597" s="661" t="s">
        <v>521</v>
      </c>
      <c r="B597" s="662" t="s">
        <v>4796</v>
      </c>
      <c r="C597" s="662" t="s">
        <v>4725</v>
      </c>
      <c r="D597" s="662" t="s">
        <v>5448</v>
      </c>
      <c r="E597" s="662" t="s">
        <v>5449</v>
      </c>
      <c r="F597" s="665">
        <v>320</v>
      </c>
      <c r="G597" s="665">
        <v>7669120</v>
      </c>
      <c r="H597" s="665">
        <v>1</v>
      </c>
      <c r="I597" s="665">
        <v>23966</v>
      </c>
      <c r="J597" s="665">
        <v>330</v>
      </c>
      <c r="K597" s="665">
        <v>7908780</v>
      </c>
      <c r="L597" s="665">
        <v>1.03125</v>
      </c>
      <c r="M597" s="665">
        <v>23966</v>
      </c>
      <c r="N597" s="665">
        <v>384</v>
      </c>
      <c r="O597" s="665">
        <v>9202944</v>
      </c>
      <c r="P597" s="678">
        <v>1.2</v>
      </c>
      <c r="Q597" s="666">
        <v>23966</v>
      </c>
    </row>
    <row r="598" spans="1:17" ht="14.4" customHeight="1" x14ac:dyDescent="0.3">
      <c r="A598" s="661" t="s">
        <v>521</v>
      </c>
      <c r="B598" s="662" t="s">
        <v>4796</v>
      </c>
      <c r="C598" s="662" t="s">
        <v>4725</v>
      </c>
      <c r="D598" s="662" t="s">
        <v>5450</v>
      </c>
      <c r="E598" s="662" t="s">
        <v>5451</v>
      </c>
      <c r="F598" s="665">
        <v>3</v>
      </c>
      <c r="G598" s="665">
        <v>20028</v>
      </c>
      <c r="H598" s="665">
        <v>1</v>
      </c>
      <c r="I598" s="665">
        <v>6676</v>
      </c>
      <c r="J598" s="665">
        <v>6</v>
      </c>
      <c r="K598" s="665">
        <v>40056</v>
      </c>
      <c r="L598" s="665">
        <v>2</v>
      </c>
      <c r="M598" s="665">
        <v>6676</v>
      </c>
      <c r="N598" s="665"/>
      <c r="O598" s="665"/>
      <c r="P598" s="678"/>
      <c r="Q598" s="666"/>
    </row>
    <row r="599" spans="1:17" ht="14.4" customHeight="1" x14ac:dyDescent="0.3">
      <c r="A599" s="661" t="s">
        <v>521</v>
      </c>
      <c r="B599" s="662" t="s">
        <v>4796</v>
      </c>
      <c r="C599" s="662" t="s">
        <v>4725</v>
      </c>
      <c r="D599" s="662" t="s">
        <v>5452</v>
      </c>
      <c r="E599" s="662" t="s">
        <v>5442</v>
      </c>
      <c r="F599" s="665">
        <v>25</v>
      </c>
      <c r="G599" s="665">
        <v>0</v>
      </c>
      <c r="H599" s="665"/>
      <c r="I599" s="665">
        <v>0</v>
      </c>
      <c r="J599" s="665">
        <v>16</v>
      </c>
      <c r="K599" s="665">
        <v>0</v>
      </c>
      <c r="L599" s="665"/>
      <c r="M599" s="665">
        <v>0</v>
      </c>
      <c r="N599" s="665">
        <v>21</v>
      </c>
      <c r="O599" s="665">
        <v>0</v>
      </c>
      <c r="P599" s="678"/>
      <c r="Q599" s="666">
        <v>0</v>
      </c>
    </row>
    <row r="600" spans="1:17" ht="14.4" customHeight="1" x14ac:dyDescent="0.3">
      <c r="A600" s="661" t="s">
        <v>521</v>
      </c>
      <c r="B600" s="662" t="s">
        <v>4796</v>
      </c>
      <c r="C600" s="662" t="s">
        <v>4725</v>
      </c>
      <c r="D600" s="662" t="s">
        <v>5453</v>
      </c>
      <c r="E600" s="662" t="s">
        <v>5454</v>
      </c>
      <c r="F600" s="665">
        <v>566</v>
      </c>
      <c r="G600" s="665">
        <v>15828756</v>
      </c>
      <c r="H600" s="665">
        <v>1</v>
      </c>
      <c r="I600" s="665">
        <v>27966</v>
      </c>
      <c r="J600" s="665">
        <v>409</v>
      </c>
      <c r="K600" s="665">
        <v>11438094</v>
      </c>
      <c r="L600" s="665">
        <v>0.72261484098939932</v>
      </c>
      <c r="M600" s="665">
        <v>27966</v>
      </c>
      <c r="N600" s="665">
        <v>591</v>
      </c>
      <c r="O600" s="665">
        <v>16527906</v>
      </c>
      <c r="P600" s="678">
        <v>1.0441696113074206</v>
      </c>
      <c r="Q600" s="666">
        <v>27966</v>
      </c>
    </row>
    <row r="601" spans="1:17" ht="14.4" customHeight="1" x14ac:dyDescent="0.3">
      <c r="A601" s="661" t="s">
        <v>521</v>
      </c>
      <c r="B601" s="662" t="s">
        <v>4796</v>
      </c>
      <c r="C601" s="662" t="s">
        <v>4725</v>
      </c>
      <c r="D601" s="662" t="s">
        <v>5455</v>
      </c>
      <c r="E601" s="662" t="s">
        <v>5456</v>
      </c>
      <c r="F601" s="665">
        <v>46</v>
      </c>
      <c r="G601" s="665">
        <v>51340</v>
      </c>
      <c r="H601" s="665">
        <v>1</v>
      </c>
      <c r="I601" s="665">
        <v>1116.0869565217392</v>
      </c>
      <c r="J601" s="665">
        <v>50</v>
      </c>
      <c r="K601" s="665">
        <v>56000</v>
      </c>
      <c r="L601" s="665">
        <v>1.0907674328009349</v>
      </c>
      <c r="M601" s="665">
        <v>1120</v>
      </c>
      <c r="N601" s="665">
        <v>55</v>
      </c>
      <c r="O601" s="665">
        <v>63360</v>
      </c>
      <c r="P601" s="678">
        <v>1.2341254382547722</v>
      </c>
      <c r="Q601" s="666">
        <v>1152</v>
      </c>
    </row>
    <row r="602" spans="1:17" ht="14.4" customHeight="1" x14ac:dyDescent="0.3">
      <c r="A602" s="661" t="s">
        <v>521</v>
      </c>
      <c r="B602" s="662" t="s">
        <v>4796</v>
      </c>
      <c r="C602" s="662" t="s">
        <v>4725</v>
      </c>
      <c r="D602" s="662" t="s">
        <v>5457</v>
      </c>
      <c r="E602" s="662" t="s">
        <v>5458</v>
      </c>
      <c r="F602" s="665">
        <v>15</v>
      </c>
      <c r="G602" s="665">
        <v>0</v>
      </c>
      <c r="H602" s="665"/>
      <c r="I602" s="665">
        <v>0</v>
      </c>
      <c r="J602" s="665">
        <v>5</v>
      </c>
      <c r="K602" s="665">
        <v>0</v>
      </c>
      <c r="L602" s="665"/>
      <c r="M602" s="665">
        <v>0</v>
      </c>
      <c r="N602" s="665">
        <v>14</v>
      </c>
      <c r="O602" s="665">
        <v>0</v>
      </c>
      <c r="P602" s="678"/>
      <c r="Q602" s="666">
        <v>0</v>
      </c>
    </row>
    <row r="603" spans="1:17" ht="14.4" customHeight="1" x14ac:dyDescent="0.3">
      <c r="A603" s="661" t="s">
        <v>521</v>
      </c>
      <c r="B603" s="662" t="s">
        <v>4796</v>
      </c>
      <c r="C603" s="662" t="s">
        <v>4725</v>
      </c>
      <c r="D603" s="662" t="s">
        <v>5459</v>
      </c>
      <c r="E603" s="662" t="s">
        <v>5460</v>
      </c>
      <c r="F603" s="665">
        <v>129</v>
      </c>
      <c r="G603" s="665">
        <v>44616</v>
      </c>
      <c r="H603" s="665">
        <v>1</v>
      </c>
      <c r="I603" s="665">
        <v>345.86046511627904</v>
      </c>
      <c r="J603" s="665">
        <v>129</v>
      </c>
      <c r="K603" s="665">
        <v>45014</v>
      </c>
      <c r="L603" s="665">
        <v>1.0089205666128742</v>
      </c>
      <c r="M603" s="665">
        <v>348.94573643410854</v>
      </c>
      <c r="N603" s="665">
        <v>134</v>
      </c>
      <c r="O603" s="665">
        <v>49779</v>
      </c>
      <c r="P603" s="678">
        <v>1.1157208176438946</v>
      </c>
      <c r="Q603" s="666">
        <v>371.4850746268657</v>
      </c>
    </row>
    <row r="604" spans="1:17" ht="14.4" customHeight="1" x14ac:dyDescent="0.3">
      <c r="A604" s="661" t="s">
        <v>521</v>
      </c>
      <c r="B604" s="662" t="s">
        <v>4796</v>
      </c>
      <c r="C604" s="662" t="s">
        <v>4725</v>
      </c>
      <c r="D604" s="662" t="s">
        <v>4844</v>
      </c>
      <c r="E604" s="662" t="s">
        <v>4845</v>
      </c>
      <c r="F604" s="665">
        <v>9</v>
      </c>
      <c r="G604" s="665">
        <v>5474</v>
      </c>
      <c r="H604" s="665">
        <v>1</v>
      </c>
      <c r="I604" s="665">
        <v>608.22222222222217</v>
      </c>
      <c r="J604" s="665">
        <v>16</v>
      </c>
      <c r="K604" s="665">
        <v>9775</v>
      </c>
      <c r="L604" s="665">
        <v>1.7857142857142858</v>
      </c>
      <c r="M604" s="665">
        <v>610.9375</v>
      </c>
      <c r="N604" s="665">
        <v>3</v>
      </c>
      <c r="O604" s="665">
        <v>1869</v>
      </c>
      <c r="P604" s="678">
        <v>0.34143222506393861</v>
      </c>
      <c r="Q604" s="666">
        <v>623</v>
      </c>
    </row>
    <row r="605" spans="1:17" ht="14.4" customHeight="1" x14ac:dyDescent="0.3">
      <c r="A605" s="661" t="s">
        <v>521</v>
      </c>
      <c r="B605" s="662" t="s">
        <v>4796</v>
      </c>
      <c r="C605" s="662" t="s">
        <v>4725</v>
      </c>
      <c r="D605" s="662" t="s">
        <v>4846</v>
      </c>
      <c r="E605" s="662" t="s">
        <v>4845</v>
      </c>
      <c r="F605" s="665">
        <v>1</v>
      </c>
      <c r="G605" s="665">
        <v>524</v>
      </c>
      <c r="H605" s="665">
        <v>1</v>
      </c>
      <c r="I605" s="665">
        <v>524</v>
      </c>
      <c r="J605" s="665">
        <v>6</v>
      </c>
      <c r="K605" s="665">
        <v>3150</v>
      </c>
      <c r="L605" s="665">
        <v>6.0114503816793894</v>
      </c>
      <c r="M605" s="665">
        <v>525</v>
      </c>
      <c r="N605" s="665">
        <v>2</v>
      </c>
      <c r="O605" s="665">
        <v>1074</v>
      </c>
      <c r="P605" s="678">
        <v>2.0496183206106871</v>
      </c>
      <c r="Q605" s="666">
        <v>537</v>
      </c>
    </row>
    <row r="606" spans="1:17" ht="14.4" customHeight="1" x14ac:dyDescent="0.3">
      <c r="A606" s="661" t="s">
        <v>521</v>
      </c>
      <c r="B606" s="662" t="s">
        <v>4796</v>
      </c>
      <c r="C606" s="662" t="s">
        <v>4725</v>
      </c>
      <c r="D606" s="662" t="s">
        <v>5461</v>
      </c>
      <c r="E606" s="662" t="s">
        <v>5442</v>
      </c>
      <c r="F606" s="665">
        <v>5</v>
      </c>
      <c r="G606" s="665">
        <v>0</v>
      </c>
      <c r="H606" s="665"/>
      <c r="I606" s="665">
        <v>0</v>
      </c>
      <c r="J606" s="665">
        <v>10</v>
      </c>
      <c r="K606" s="665">
        <v>0</v>
      </c>
      <c r="L606" s="665"/>
      <c r="M606" s="665">
        <v>0</v>
      </c>
      <c r="N606" s="665">
        <v>5</v>
      </c>
      <c r="O606" s="665">
        <v>0</v>
      </c>
      <c r="P606" s="678"/>
      <c r="Q606" s="666">
        <v>0</v>
      </c>
    </row>
    <row r="607" spans="1:17" ht="14.4" customHeight="1" x14ac:dyDescent="0.3">
      <c r="A607" s="661" t="s">
        <v>5462</v>
      </c>
      <c r="B607" s="662" t="s">
        <v>4683</v>
      </c>
      <c r="C607" s="662" t="s">
        <v>4714</v>
      </c>
      <c r="D607" s="662" t="s">
        <v>4826</v>
      </c>
      <c r="E607" s="662" t="s">
        <v>4827</v>
      </c>
      <c r="F607" s="665">
        <v>153</v>
      </c>
      <c r="G607" s="665">
        <v>138426.75</v>
      </c>
      <c r="H607" s="665">
        <v>1</v>
      </c>
      <c r="I607" s="665">
        <v>904.75</v>
      </c>
      <c r="J607" s="665">
        <v>160</v>
      </c>
      <c r="K607" s="665">
        <v>144760</v>
      </c>
      <c r="L607" s="665">
        <v>1.0457516339869282</v>
      </c>
      <c r="M607" s="665">
        <v>904.75</v>
      </c>
      <c r="N607" s="665">
        <v>190</v>
      </c>
      <c r="O607" s="665">
        <v>171902.5</v>
      </c>
      <c r="P607" s="678">
        <v>1.2418300653594772</v>
      </c>
      <c r="Q607" s="666">
        <v>904.75</v>
      </c>
    </row>
    <row r="608" spans="1:17" ht="14.4" customHeight="1" x14ac:dyDescent="0.3">
      <c r="A608" s="661" t="s">
        <v>5462</v>
      </c>
      <c r="B608" s="662" t="s">
        <v>4683</v>
      </c>
      <c r="C608" s="662" t="s">
        <v>4714</v>
      </c>
      <c r="D608" s="662" t="s">
        <v>4719</v>
      </c>
      <c r="E608" s="662" t="s">
        <v>4720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242.64</v>
      </c>
      <c r="P608" s="678"/>
      <c r="Q608" s="666">
        <v>242.64</v>
      </c>
    </row>
    <row r="609" spans="1:17" ht="14.4" customHeight="1" x14ac:dyDescent="0.3">
      <c r="A609" s="661" t="s">
        <v>5462</v>
      </c>
      <c r="B609" s="662" t="s">
        <v>4683</v>
      </c>
      <c r="C609" s="662" t="s">
        <v>4725</v>
      </c>
      <c r="D609" s="662" t="s">
        <v>4828</v>
      </c>
      <c r="E609" s="662" t="s">
        <v>4829</v>
      </c>
      <c r="F609" s="665"/>
      <c r="G609" s="665"/>
      <c r="H609" s="665"/>
      <c r="I609" s="665"/>
      <c r="J609" s="665">
        <v>4</v>
      </c>
      <c r="K609" s="665">
        <v>756</v>
      </c>
      <c r="L609" s="665"/>
      <c r="M609" s="665">
        <v>189</v>
      </c>
      <c r="N609" s="665"/>
      <c r="O609" s="665"/>
      <c r="P609" s="678"/>
      <c r="Q609" s="666"/>
    </row>
    <row r="610" spans="1:17" ht="14.4" customHeight="1" x14ac:dyDescent="0.3">
      <c r="A610" s="661" t="s">
        <v>5462</v>
      </c>
      <c r="B610" s="662" t="s">
        <v>4683</v>
      </c>
      <c r="C610" s="662" t="s">
        <v>4725</v>
      </c>
      <c r="D610" s="662" t="s">
        <v>4730</v>
      </c>
      <c r="E610" s="662" t="s">
        <v>4731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37</v>
      </c>
      <c r="P610" s="678"/>
      <c r="Q610" s="666">
        <v>37</v>
      </c>
    </row>
    <row r="611" spans="1:17" ht="14.4" customHeight="1" x14ac:dyDescent="0.3">
      <c r="A611" s="661" t="s">
        <v>5462</v>
      </c>
      <c r="B611" s="662" t="s">
        <v>4683</v>
      </c>
      <c r="C611" s="662" t="s">
        <v>4725</v>
      </c>
      <c r="D611" s="662" t="s">
        <v>4736</v>
      </c>
      <c r="E611" s="662" t="s">
        <v>4737</v>
      </c>
      <c r="F611" s="665">
        <v>1379</v>
      </c>
      <c r="G611" s="665">
        <v>321106</v>
      </c>
      <c r="H611" s="665">
        <v>1</v>
      </c>
      <c r="I611" s="665">
        <v>232.85424220449602</v>
      </c>
      <c r="J611" s="665">
        <v>1348</v>
      </c>
      <c r="K611" s="665">
        <v>316780</v>
      </c>
      <c r="L611" s="665">
        <v>0.98652781324547034</v>
      </c>
      <c r="M611" s="665">
        <v>235</v>
      </c>
      <c r="N611" s="665">
        <v>1452</v>
      </c>
      <c r="O611" s="665">
        <v>364452</v>
      </c>
      <c r="P611" s="678">
        <v>1.1349896918774485</v>
      </c>
      <c r="Q611" s="666">
        <v>251</v>
      </c>
    </row>
    <row r="612" spans="1:17" ht="14.4" customHeight="1" x14ac:dyDescent="0.3">
      <c r="A612" s="661" t="s">
        <v>5462</v>
      </c>
      <c r="B612" s="662" t="s">
        <v>4683</v>
      </c>
      <c r="C612" s="662" t="s">
        <v>4725</v>
      </c>
      <c r="D612" s="662" t="s">
        <v>4768</v>
      </c>
      <c r="E612" s="662" t="s">
        <v>4769</v>
      </c>
      <c r="F612" s="665">
        <v>738</v>
      </c>
      <c r="G612" s="665">
        <v>86208</v>
      </c>
      <c r="H612" s="665">
        <v>1</v>
      </c>
      <c r="I612" s="665">
        <v>116.8130081300813</v>
      </c>
      <c r="J612" s="665">
        <v>699</v>
      </c>
      <c r="K612" s="665">
        <v>82482</v>
      </c>
      <c r="L612" s="665">
        <v>0.95677895322939865</v>
      </c>
      <c r="M612" s="665">
        <v>118</v>
      </c>
      <c r="N612" s="665">
        <v>898</v>
      </c>
      <c r="O612" s="665">
        <v>113148</v>
      </c>
      <c r="P612" s="678">
        <v>1.3125</v>
      </c>
      <c r="Q612" s="666">
        <v>126</v>
      </c>
    </row>
    <row r="613" spans="1:17" ht="14.4" customHeight="1" x14ac:dyDescent="0.3">
      <c r="A613" s="661" t="s">
        <v>5462</v>
      </c>
      <c r="B613" s="662" t="s">
        <v>4683</v>
      </c>
      <c r="C613" s="662" t="s">
        <v>4725</v>
      </c>
      <c r="D613" s="662" t="s">
        <v>4772</v>
      </c>
      <c r="E613" s="662" t="s">
        <v>4773</v>
      </c>
      <c r="F613" s="665">
        <v>53</v>
      </c>
      <c r="G613" s="665">
        <v>25698</v>
      </c>
      <c r="H613" s="665">
        <v>1</v>
      </c>
      <c r="I613" s="665">
        <v>484.8679245283019</v>
      </c>
      <c r="J613" s="665">
        <v>62</v>
      </c>
      <c r="K613" s="665">
        <v>30194</v>
      </c>
      <c r="L613" s="665">
        <v>1.1749552494357538</v>
      </c>
      <c r="M613" s="665">
        <v>487</v>
      </c>
      <c r="N613" s="665">
        <v>53</v>
      </c>
      <c r="O613" s="665">
        <v>26235</v>
      </c>
      <c r="P613" s="678">
        <v>1.02089656782629</v>
      </c>
      <c r="Q613" s="666">
        <v>495</v>
      </c>
    </row>
    <row r="614" spans="1:17" ht="14.4" customHeight="1" x14ac:dyDescent="0.3">
      <c r="A614" s="661" t="s">
        <v>5462</v>
      </c>
      <c r="B614" s="662" t="s">
        <v>4683</v>
      </c>
      <c r="C614" s="662" t="s">
        <v>4725</v>
      </c>
      <c r="D614" s="662" t="s">
        <v>4774</v>
      </c>
      <c r="E614" s="662" t="s">
        <v>4775</v>
      </c>
      <c r="F614" s="665">
        <v>31</v>
      </c>
      <c r="G614" s="665">
        <v>21041</v>
      </c>
      <c r="H614" s="665">
        <v>1</v>
      </c>
      <c r="I614" s="665">
        <v>678.74193548387098</v>
      </c>
      <c r="J614" s="665">
        <v>15</v>
      </c>
      <c r="K614" s="665">
        <v>10200</v>
      </c>
      <c r="L614" s="665">
        <v>0.48476783422841119</v>
      </c>
      <c r="M614" s="665">
        <v>680</v>
      </c>
      <c r="N614" s="665">
        <v>5</v>
      </c>
      <c r="O614" s="665">
        <v>3440</v>
      </c>
      <c r="P614" s="678">
        <v>0.16349032840644456</v>
      </c>
      <c r="Q614" s="666">
        <v>688</v>
      </c>
    </row>
    <row r="615" spans="1:17" ht="14.4" customHeight="1" x14ac:dyDescent="0.3">
      <c r="A615" s="661" t="s">
        <v>5462</v>
      </c>
      <c r="B615" s="662" t="s">
        <v>4683</v>
      </c>
      <c r="C615" s="662" t="s">
        <v>4725</v>
      </c>
      <c r="D615" s="662" t="s">
        <v>4857</v>
      </c>
      <c r="E615" s="662" t="s">
        <v>4791</v>
      </c>
      <c r="F615" s="665">
        <v>176</v>
      </c>
      <c r="G615" s="665">
        <v>132004</v>
      </c>
      <c r="H615" s="665">
        <v>1</v>
      </c>
      <c r="I615" s="665">
        <v>750.02272727272725</v>
      </c>
      <c r="J615" s="665">
        <v>191</v>
      </c>
      <c r="K615" s="665">
        <v>143632</v>
      </c>
      <c r="L615" s="665">
        <v>1.0880882397503107</v>
      </c>
      <c r="M615" s="665">
        <v>752</v>
      </c>
      <c r="N615" s="665">
        <v>255</v>
      </c>
      <c r="O615" s="665">
        <v>193800</v>
      </c>
      <c r="P615" s="678">
        <v>1.4681373291718434</v>
      </c>
      <c r="Q615" s="666">
        <v>760</v>
      </c>
    </row>
    <row r="616" spans="1:17" ht="14.4" customHeight="1" x14ac:dyDescent="0.3">
      <c r="A616" s="661" t="s">
        <v>5462</v>
      </c>
      <c r="B616" s="662" t="s">
        <v>4683</v>
      </c>
      <c r="C616" s="662" t="s">
        <v>4725</v>
      </c>
      <c r="D616" s="662" t="s">
        <v>4776</v>
      </c>
      <c r="E616" s="662" t="s">
        <v>4773</v>
      </c>
      <c r="F616" s="665">
        <v>253</v>
      </c>
      <c r="G616" s="665">
        <v>140293</v>
      </c>
      <c r="H616" s="665">
        <v>1</v>
      </c>
      <c r="I616" s="665">
        <v>554.51778656126487</v>
      </c>
      <c r="J616" s="665">
        <v>221</v>
      </c>
      <c r="K616" s="665">
        <v>123539</v>
      </c>
      <c r="L616" s="665">
        <v>0.88057850356040568</v>
      </c>
      <c r="M616" s="665">
        <v>559</v>
      </c>
      <c r="N616" s="665">
        <v>172</v>
      </c>
      <c r="O616" s="665">
        <v>97696</v>
      </c>
      <c r="P616" s="678">
        <v>0.69637116605960381</v>
      </c>
      <c r="Q616" s="666">
        <v>568</v>
      </c>
    </row>
    <row r="617" spans="1:17" ht="14.4" customHeight="1" x14ac:dyDescent="0.3">
      <c r="A617" s="661" t="s">
        <v>5462</v>
      </c>
      <c r="B617" s="662" t="s">
        <v>4683</v>
      </c>
      <c r="C617" s="662" t="s">
        <v>4725</v>
      </c>
      <c r="D617" s="662" t="s">
        <v>4777</v>
      </c>
      <c r="E617" s="662" t="s">
        <v>4775</v>
      </c>
      <c r="F617" s="665">
        <v>34</v>
      </c>
      <c r="G617" s="665">
        <v>25404</v>
      </c>
      <c r="H617" s="665">
        <v>1</v>
      </c>
      <c r="I617" s="665">
        <v>747.17647058823525</v>
      </c>
      <c r="J617" s="665">
        <v>79</v>
      </c>
      <c r="K617" s="665">
        <v>59408</v>
      </c>
      <c r="L617" s="665">
        <v>2.3385293654542592</v>
      </c>
      <c r="M617" s="665">
        <v>752</v>
      </c>
      <c r="N617" s="665">
        <v>91</v>
      </c>
      <c r="O617" s="665">
        <v>69251</v>
      </c>
      <c r="P617" s="678">
        <v>2.7259880333805699</v>
      </c>
      <c r="Q617" s="666">
        <v>761</v>
      </c>
    </row>
    <row r="618" spans="1:17" ht="14.4" customHeight="1" x14ac:dyDescent="0.3">
      <c r="A618" s="661" t="s">
        <v>5462</v>
      </c>
      <c r="B618" s="662" t="s">
        <v>4683</v>
      </c>
      <c r="C618" s="662" t="s">
        <v>4725</v>
      </c>
      <c r="D618" s="662" t="s">
        <v>4832</v>
      </c>
      <c r="E618" s="662" t="s">
        <v>4833</v>
      </c>
      <c r="F618" s="665">
        <v>1095</v>
      </c>
      <c r="G618" s="665">
        <v>880885</v>
      </c>
      <c r="H618" s="665">
        <v>1</v>
      </c>
      <c r="I618" s="665">
        <v>804.46118721461187</v>
      </c>
      <c r="J618" s="665">
        <v>1085</v>
      </c>
      <c r="K618" s="665">
        <v>877765</v>
      </c>
      <c r="L618" s="665">
        <v>0.99645810747146335</v>
      </c>
      <c r="M618" s="665">
        <v>809</v>
      </c>
      <c r="N618" s="665">
        <v>1098</v>
      </c>
      <c r="O618" s="665">
        <v>898164</v>
      </c>
      <c r="P618" s="678">
        <v>1.0196155003207001</v>
      </c>
      <c r="Q618" s="666">
        <v>818</v>
      </c>
    </row>
    <row r="619" spans="1:17" ht="14.4" customHeight="1" x14ac:dyDescent="0.3">
      <c r="A619" s="661" t="s">
        <v>5462</v>
      </c>
      <c r="B619" s="662" t="s">
        <v>4683</v>
      </c>
      <c r="C619" s="662" t="s">
        <v>4725</v>
      </c>
      <c r="D619" s="662" t="s">
        <v>4778</v>
      </c>
      <c r="E619" s="662" t="s">
        <v>4761</v>
      </c>
      <c r="F619" s="665">
        <v>2</v>
      </c>
      <c r="G619" s="665">
        <v>892</v>
      </c>
      <c r="H619" s="665">
        <v>1</v>
      </c>
      <c r="I619" s="665">
        <v>446</v>
      </c>
      <c r="J619" s="665">
        <v>6</v>
      </c>
      <c r="K619" s="665">
        <v>2694</v>
      </c>
      <c r="L619" s="665">
        <v>3.0201793721973096</v>
      </c>
      <c r="M619" s="665">
        <v>449</v>
      </c>
      <c r="N619" s="665">
        <v>5</v>
      </c>
      <c r="O619" s="665">
        <v>2310</v>
      </c>
      <c r="P619" s="678">
        <v>2.5896860986547083</v>
      </c>
      <c r="Q619" s="666">
        <v>462</v>
      </c>
    </row>
    <row r="620" spans="1:17" ht="14.4" customHeight="1" x14ac:dyDescent="0.3">
      <c r="A620" s="661" t="s">
        <v>5462</v>
      </c>
      <c r="B620" s="662" t="s">
        <v>4683</v>
      </c>
      <c r="C620" s="662" t="s">
        <v>4725</v>
      </c>
      <c r="D620" s="662" t="s">
        <v>4849</v>
      </c>
      <c r="E620" s="662" t="s">
        <v>4759</v>
      </c>
      <c r="F620" s="665">
        <v>109</v>
      </c>
      <c r="G620" s="665">
        <v>77244</v>
      </c>
      <c r="H620" s="665">
        <v>1</v>
      </c>
      <c r="I620" s="665">
        <v>708.66055045871565</v>
      </c>
      <c r="J620" s="665">
        <v>101</v>
      </c>
      <c r="K620" s="665">
        <v>72215</v>
      </c>
      <c r="L620" s="665">
        <v>0.9348946196468334</v>
      </c>
      <c r="M620" s="665">
        <v>715</v>
      </c>
      <c r="N620" s="665">
        <v>119</v>
      </c>
      <c r="O620" s="665">
        <v>86632</v>
      </c>
      <c r="P620" s="678">
        <v>1.1215369478535551</v>
      </c>
      <c r="Q620" s="666">
        <v>728</v>
      </c>
    </row>
    <row r="621" spans="1:17" ht="14.4" customHeight="1" x14ac:dyDescent="0.3">
      <c r="A621" s="661" t="s">
        <v>5462</v>
      </c>
      <c r="B621" s="662" t="s">
        <v>4683</v>
      </c>
      <c r="C621" s="662" t="s">
        <v>4725</v>
      </c>
      <c r="D621" s="662" t="s">
        <v>4790</v>
      </c>
      <c r="E621" s="662" t="s">
        <v>4791</v>
      </c>
      <c r="F621" s="665">
        <v>2</v>
      </c>
      <c r="G621" s="665">
        <v>1640</v>
      </c>
      <c r="H621" s="665">
        <v>1</v>
      </c>
      <c r="I621" s="665">
        <v>820</v>
      </c>
      <c r="J621" s="665"/>
      <c r="K621" s="665"/>
      <c r="L621" s="665"/>
      <c r="M621" s="665"/>
      <c r="N621" s="665">
        <v>1</v>
      </c>
      <c r="O621" s="665">
        <v>833</v>
      </c>
      <c r="P621" s="678">
        <v>0.50792682926829269</v>
      </c>
      <c r="Q621" s="666">
        <v>833</v>
      </c>
    </row>
    <row r="622" spans="1:17" ht="14.4" customHeight="1" x14ac:dyDescent="0.3">
      <c r="A622" s="661" t="s">
        <v>5462</v>
      </c>
      <c r="B622" s="662" t="s">
        <v>4683</v>
      </c>
      <c r="C622" s="662" t="s">
        <v>4725</v>
      </c>
      <c r="D622" s="662" t="s">
        <v>4780</v>
      </c>
      <c r="E622" s="662" t="s">
        <v>4781</v>
      </c>
      <c r="F622" s="665">
        <v>439</v>
      </c>
      <c r="G622" s="665">
        <v>91225</v>
      </c>
      <c r="H622" s="665">
        <v>1</v>
      </c>
      <c r="I622" s="665">
        <v>207.8018223234624</v>
      </c>
      <c r="J622" s="665">
        <v>437</v>
      </c>
      <c r="K622" s="665">
        <v>91770</v>
      </c>
      <c r="L622" s="665">
        <v>1.0059742395176761</v>
      </c>
      <c r="M622" s="665">
        <v>210</v>
      </c>
      <c r="N622" s="665">
        <v>476</v>
      </c>
      <c r="O622" s="665">
        <v>102340</v>
      </c>
      <c r="P622" s="678">
        <v>1.1218416004384764</v>
      </c>
      <c r="Q622" s="666">
        <v>215</v>
      </c>
    </row>
    <row r="623" spans="1:17" ht="14.4" customHeight="1" x14ac:dyDescent="0.3">
      <c r="A623" s="661" t="s">
        <v>5462</v>
      </c>
      <c r="B623" s="662" t="s">
        <v>4683</v>
      </c>
      <c r="C623" s="662" t="s">
        <v>4725</v>
      </c>
      <c r="D623" s="662" t="s">
        <v>4740</v>
      </c>
      <c r="E623" s="662" t="s">
        <v>4741</v>
      </c>
      <c r="F623" s="665">
        <v>1</v>
      </c>
      <c r="G623" s="665">
        <v>330</v>
      </c>
      <c r="H623" s="665">
        <v>1</v>
      </c>
      <c r="I623" s="665">
        <v>330</v>
      </c>
      <c r="J623" s="665">
        <v>1</v>
      </c>
      <c r="K623" s="665">
        <v>331</v>
      </c>
      <c r="L623" s="665">
        <v>1.0030303030303029</v>
      </c>
      <c r="M623" s="665">
        <v>331</v>
      </c>
      <c r="N623" s="665"/>
      <c r="O623" s="665"/>
      <c r="P623" s="678"/>
      <c r="Q623" s="666"/>
    </row>
    <row r="624" spans="1:17" ht="14.4" customHeight="1" x14ac:dyDescent="0.3">
      <c r="A624" s="661" t="s">
        <v>5462</v>
      </c>
      <c r="B624" s="662" t="s">
        <v>4683</v>
      </c>
      <c r="C624" s="662" t="s">
        <v>4725</v>
      </c>
      <c r="D624" s="662" t="s">
        <v>4782</v>
      </c>
      <c r="E624" s="662" t="s">
        <v>4783</v>
      </c>
      <c r="F624" s="665">
        <v>2249</v>
      </c>
      <c r="G624" s="665">
        <v>186276</v>
      </c>
      <c r="H624" s="665">
        <v>1</v>
      </c>
      <c r="I624" s="665">
        <v>82.826144953312578</v>
      </c>
      <c r="J624" s="665">
        <v>2114</v>
      </c>
      <c r="K624" s="665">
        <v>179690</v>
      </c>
      <c r="L624" s="665">
        <v>0.9646438617964741</v>
      </c>
      <c r="M624" s="665">
        <v>85</v>
      </c>
      <c r="N624" s="665">
        <v>2273</v>
      </c>
      <c r="O624" s="665">
        <v>193205</v>
      </c>
      <c r="P624" s="678">
        <v>1.037197491893749</v>
      </c>
      <c r="Q624" s="666">
        <v>85</v>
      </c>
    </row>
    <row r="625" spans="1:17" ht="14.4" customHeight="1" x14ac:dyDescent="0.3">
      <c r="A625" s="661" t="s">
        <v>5462</v>
      </c>
      <c r="B625" s="662" t="s">
        <v>4683</v>
      </c>
      <c r="C625" s="662" t="s">
        <v>4725</v>
      </c>
      <c r="D625" s="662" t="s">
        <v>4792</v>
      </c>
      <c r="E625" s="662" t="s">
        <v>4793</v>
      </c>
      <c r="F625" s="665"/>
      <c r="G625" s="665"/>
      <c r="H625" s="665"/>
      <c r="I625" s="665"/>
      <c r="J625" s="665">
        <v>2</v>
      </c>
      <c r="K625" s="665">
        <v>1414</v>
      </c>
      <c r="L625" s="665"/>
      <c r="M625" s="665">
        <v>707</v>
      </c>
      <c r="N625" s="665"/>
      <c r="O625" s="665"/>
      <c r="P625" s="678"/>
      <c r="Q625" s="666"/>
    </row>
    <row r="626" spans="1:17" ht="14.4" customHeight="1" x14ac:dyDescent="0.3">
      <c r="A626" s="661" t="s">
        <v>5462</v>
      </c>
      <c r="B626" s="662" t="s">
        <v>4683</v>
      </c>
      <c r="C626" s="662" t="s">
        <v>4725</v>
      </c>
      <c r="D626" s="662" t="s">
        <v>4834</v>
      </c>
      <c r="E626" s="662" t="s">
        <v>4833</v>
      </c>
      <c r="F626" s="665">
        <v>842</v>
      </c>
      <c r="G626" s="665">
        <v>783618</v>
      </c>
      <c r="H626" s="665">
        <v>1</v>
      </c>
      <c r="I626" s="665">
        <v>930.66270783847983</v>
      </c>
      <c r="J626" s="665">
        <v>777</v>
      </c>
      <c r="K626" s="665">
        <v>726495</v>
      </c>
      <c r="L626" s="665">
        <v>0.92710351217047082</v>
      </c>
      <c r="M626" s="665">
        <v>935</v>
      </c>
      <c r="N626" s="665">
        <v>1010</v>
      </c>
      <c r="O626" s="665">
        <v>961520</v>
      </c>
      <c r="P626" s="678">
        <v>1.2270264337981005</v>
      </c>
      <c r="Q626" s="666">
        <v>952</v>
      </c>
    </row>
    <row r="627" spans="1:17" ht="14.4" customHeight="1" x14ac:dyDescent="0.3">
      <c r="A627" s="661" t="s">
        <v>5462</v>
      </c>
      <c r="B627" s="662" t="s">
        <v>4683</v>
      </c>
      <c r="C627" s="662" t="s">
        <v>4725</v>
      </c>
      <c r="D627" s="662" t="s">
        <v>4748</v>
      </c>
      <c r="E627" s="662" t="s">
        <v>4749</v>
      </c>
      <c r="F627" s="665">
        <v>8</v>
      </c>
      <c r="G627" s="665">
        <v>896</v>
      </c>
      <c r="H627" s="665">
        <v>1</v>
      </c>
      <c r="I627" s="665">
        <v>112</v>
      </c>
      <c r="J627" s="665">
        <v>6</v>
      </c>
      <c r="K627" s="665">
        <v>684</v>
      </c>
      <c r="L627" s="665">
        <v>0.7633928571428571</v>
      </c>
      <c r="M627" s="665">
        <v>114</v>
      </c>
      <c r="N627" s="665">
        <v>12</v>
      </c>
      <c r="O627" s="665">
        <v>1440</v>
      </c>
      <c r="P627" s="678">
        <v>1.6071428571428572</v>
      </c>
      <c r="Q627" s="666">
        <v>120</v>
      </c>
    </row>
    <row r="628" spans="1:17" ht="14.4" customHeight="1" x14ac:dyDescent="0.3">
      <c r="A628" s="661" t="s">
        <v>5462</v>
      </c>
      <c r="B628" s="662" t="s">
        <v>4683</v>
      </c>
      <c r="C628" s="662" t="s">
        <v>4725</v>
      </c>
      <c r="D628" s="662" t="s">
        <v>4835</v>
      </c>
      <c r="E628" s="662" t="s">
        <v>4833</v>
      </c>
      <c r="F628" s="665">
        <v>114</v>
      </c>
      <c r="G628" s="665">
        <v>83836</v>
      </c>
      <c r="H628" s="665">
        <v>1</v>
      </c>
      <c r="I628" s="665">
        <v>735.40350877192986</v>
      </c>
      <c r="J628" s="665">
        <v>111</v>
      </c>
      <c r="K628" s="665">
        <v>81807</v>
      </c>
      <c r="L628" s="665">
        <v>0.97579798654515959</v>
      </c>
      <c r="M628" s="665">
        <v>737</v>
      </c>
      <c r="N628" s="665">
        <v>67</v>
      </c>
      <c r="O628" s="665">
        <v>49915</v>
      </c>
      <c r="P628" s="678">
        <v>0.59538861586907776</v>
      </c>
      <c r="Q628" s="666">
        <v>745</v>
      </c>
    </row>
    <row r="629" spans="1:17" ht="14.4" customHeight="1" x14ac:dyDescent="0.3">
      <c r="A629" s="661" t="s">
        <v>5462</v>
      </c>
      <c r="B629" s="662" t="s">
        <v>4683</v>
      </c>
      <c r="C629" s="662" t="s">
        <v>4725</v>
      </c>
      <c r="D629" s="662" t="s">
        <v>4836</v>
      </c>
      <c r="E629" s="662" t="s">
        <v>4837</v>
      </c>
      <c r="F629" s="665"/>
      <c r="G629" s="665"/>
      <c r="H629" s="665"/>
      <c r="I629" s="665"/>
      <c r="J629" s="665">
        <v>4</v>
      </c>
      <c r="K629" s="665">
        <v>228</v>
      </c>
      <c r="L629" s="665"/>
      <c r="M629" s="665">
        <v>57</v>
      </c>
      <c r="N629" s="665"/>
      <c r="O629" s="665"/>
      <c r="P629" s="678"/>
      <c r="Q629" s="666"/>
    </row>
    <row r="630" spans="1:17" ht="14.4" customHeight="1" x14ac:dyDescent="0.3">
      <c r="A630" s="661" t="s">
        <v>5462</v>
      </c>
      <c r="B630" s="662" t="s">
        <v>4683</v>
      </c>
      <c r="C630" s="662" t="s">
        <v>4725</v>
      </c>
      <c r="D630" s="662" t="s">
        <v>4838</v>
      </c>
      <c r="E630" s="662" t="s">
        <v>4839</v>
      </c>
      <c r="F630" s="665">
        <v>4</v>
      </c>
      <c r="G630" s="665">
        <v>2100</v>
      </c>
      <c r="H630" s="665">
        <v>1</v>
      </c>
      <c r="I630" s="665">
        <v>525</v>
      </c>
      <c r="J630" s="665">
        <v>12</v>
      </c>
      <c r="K630" s="665">
        <v>6324</v>
      </c>
      <c r="L630" s="665">
        <v>3.0114285714285716</v>
      </c>
      <c r="M630" s="665">
        <v>527</v>
      </c>
      <c r="N630" s="665">
        <v>13</v>
      </c>
      <c r="O630" s="665">
        <v>7059</v>
      </c>
      <c r="P630" s="678">
        <v>3.3614285714285712</v>
      </c>
      <c r="Q630" s="666">
        <v>543</v>
      </c>
    </row>
    <row r="631" spans="1:17" ht="14.4" customHeight="1" x14ac:dyDescent="0.3">
      <c r="A631" s="661" t="s">
        <v>5462</v>
      </c>
      <c r="B631" s="662" t="s">
        <v>4683</v>
      </c>
      <c r="C631" s="662" t="s">
        <v>4725</v>
      </c>
      <c r="D631" s="662" t="s">
        <v>4784</v>
      </c>
      <c r="E631" s="662" t="s">
        <v>4785</v>
      </c>
      <c r="F631" s="665">
        <v>80</v>
      </c>
      <c r="G631" s="665">
        <v>23738</v>
      </c>
      <c r="H631" s="665">
        <v>1</v>
      </c>
      <c r="I631" s="665">
        <v>296.72500000000002</v>
      </c>
      <c r="J631" s="665">
        <v>72</v>
      </c>
      <c r="K631" s="665">
        <v>21528</v>
      </c>
      <c r="L631" s="665">
        <v>0.90690032858707559</v>
      </c>
      <c r="M631" s="665">
        <v>299</v>
      </c>
      <c r="N631" s="665">
        <v>66</v>
      </c>
      <c r="O631" s="665">
        <v>20262</v>
      </c>
      <c r="P631" s="678">
        <v>0.85356811862835957</v>
      </c>
      <c r="Q631" s="666">
        <v>307</v>
      </c>
    </row>
    <row r="632" spans="1:17" ht="14.4" customHeight="1" x14ac:dyDescent="0.3">
      <c r="A632" s="661" t="s">
        <v>5462</v>
      </c>
      <c r="B632" s="662" t="s">
        <v>4683</v>
      </c>
      <c r="C632" s="662" t="s">
        <v>4725</v>
      </c>
      <c r="D632" s="662" t="s">
        <v>4840</v>
      </c>
      <c r="E632" s="662" t="s">
        <v>4781</v>
      </c>
      <c r="F632" s="665">
        <v>38</v>
      </c>
      <c r="G632" s="665">
        <v>6584</v>
      </c>
      <c r="H632" s="665">
        <v>1</v>
      </c>
      <c r="I632" s="665">
        <v>173.26315789473685</v>
      </c>
      <c r="J632" s="665">
        <v>32</v>
      </c>
      <c r="K632" s="665">
        <v>5568</v>
      </c>
      <c r="L632" s="665">
        <v>0.84568651275820172</v>
      </c>
      <c r="M632" s="665">
        <v>174</v>
      </c>
      <c r="N632" s="665">
        <v>22</v>
      </c>
      <c r="O632" s="665">
        <v>3916</v>
      </c>
      <c r="P632" s="678">
        <v>0.59477521263669497</v>
      </c>
      <c r="Q632" s="666">
        <v>178</v>
      </c>
    </row>
    <row r="633" spans="1:17" ht="14.4" customHeight="1" x14ac:dyDescent="0.3">
      <c r="A633" s="661" t="s">
        <v>5462</v>
      </c>
      <c r="B633" s="662" t="s">
        <v>4683</v>
      </c>
      <c r="C633" s="662" t="s">
        <v>4725</v>
      </c>
      <c r="D633" s="662" t="s">
        <v>4786</v>
      </c>
      <c r="E633" s="662" t="s">
        <v>4785</v>
      </c>
      <c r="F633" s="665">
        <v>73</v>
      </c>
      <c r="G633" s="665">
        <v>26769</v>
      </c>
      <c r="H633" s="665">
        <v>1</v>
      </c>
      <c r="I633" s="665">
        <v>366.69863013698631</v>
      </c>
      <c r="J633" s="665">
        <v>84</v>
      </c>
      <c r="K633" s="665">
        <v>31164</v>
      </c>
      <c r="L633" s="665">
        <v>1.1641824498487057</v>
      </c>
      <c r="M633" s="665">
        <v>371</v>
      </c>
      <c r="N633" s="665">
        <v>107</v>
      </c>
      <c r="O633" s="665">
        <v>40660</v>
      </c>
      <c r="P633" s="678">
        <v>1.5189211401247711</v>
      </c>
      <c r="Q633" s="666">
        <v>380</v>
      </c>
    </row>
    <row r="634" spans="1:17" ht="14.4" customHeight="1" x14ac:dyDescent="0.3">
      <c r="A634" s="661" t="s">
        <v>5462</v>
      </c>
      <c r="B634" s="662" t="s">
        <v>4683</v>
      </c>
      <c r="C634" s="662" t="s">
        <v>4725</v>
      </c>
      <c r="D634" s="662" t="s">
        <v>4758</v>
      </c>
      <c r="E634" s="662" t="s">
        <v>4759</v>
      </c>
      <c r="F634" s="665">
        <v>188</v>
      </c>
      <c r="G634" s="665">
        <v>113368</v>
      </c>
      <c r="H634" s="665">
        <v>1</v>
      </c>
      <c r="I634" s="665">
        <v>603.02127659574467</v>
      </c>
      <c r="J634" s="665">
        <v>199</v>
      </c>
      <c r="K634" s="665">
        <v>120594</v>
      </c>
      <c r="L634" s="665">
        <v>1.0637393267941571</v>
      </c>
      <c r="M634" s="665">
        <v>606</v>
      </c>
      <c r="N634" s="665">
        <v>258</v>
      </c>
      <c r="O634" s="665">
        <v>159444</v>
      </c>
      <c r="P634" s="678">
        <v>1.4064286218333215</v>
      </c>
      <c r="Q634" s="666">
        <v>618</v>
      </c>
    </row>
    <row r="635" spans="1:17" ht="14.4" customHeight="1" x14ac:dyDescent="0.3">
      <c r="A635" s="661" t="s">
        <v>5462</v>
      </c>
      <c r="B635" s="662" t="s">
        <v>4683</v>
      </c>
      <c r="C635" s="662" t="s">
        <v>4725</v>
      </c>
      <c r="D635" s="662" t="s">
        <v>4787</v>
      </c>
      <c r="E635" s="662" t="s">
        <v>4788</v>
      </c>
      <c r="F635" s="665"/>
      <c r="G635" s="665"/>
      <c r="H635" s="665"/>
      <c r="I635" s="665"/>
      <c r="J635" s="665">
        <v>1</v>
      </c>
      <c r="K635" s="665">
        <v>272</v>
      </c>
      <c r="L635" s="665"/>
      <c r="M635" s="665">
        <v>272</v>
      </c>
      <c r="N635" s="665"/>
      <c r="O635" s="665"/>
      <c r="P635" s="678"/>
      <c r="Q635" s="666"/>
    </row>
    <row r="636" spans="1:17" ht="14.4" customHeight="1" x14ac:dyDescent="0.3">
      <c r="A636" s="661" t="s">
        <v>5462</v>
      </c>
      <c r="B636" s="662" t="s">
        <v>4683</v>
      </c>
      <c r="C636" s="662" t="s">
        <v>4725</v>
      </c>
      <c r="D636" s="662" t="s">
        <v>4841</v>
      </c>
      <c r="E636" s="662" t="s">
        <v>4842</v>
      </c>
      <c r="F636" s="665">
        <v>5</v>
      </c>
      <c r="G636" s="665">
        <v>500</v>
      </c>
      <c r="H636" s="665">
        <v>1</v>
      </c>
      <c r="I636" s="665">
        <v>100</v>
      </c>
      <c r="J636" s="665">
        <v>3</v>
      </c>
      <c r="K636" s="665">
        <v>300</v>
      </c>
      <c r="L636" s="665">
        <v>0.6</v>
      </c>
      <c r="M636" s="665">
        <v>100</v>
      </c>
      <c r="N636" s="665">
        <v>3</v>
      </c>
      <c r="O636" s="665">
        <v>300</v>
      </c>
      <c r="P636" s="678">
        <v>0.6</v>
      </c>
      <c r="Q636" s="666">
        <v>100</v>
      </c>
    </row>
    <row r="637" spans="1:17" ht="14.4" customHeight="1" x14ac:dyDescent="0.3">
      <c r="A637" s="661" t="s">
        <v>5462</v>
      </c>
      <c r="B637" s="662" t="s">
        <v>4683</v>
      </c>
      <c r="C637" s="662" t="s">
        <v>4725</v>
      </c>
      <c r="D637" s="662" t="s">
        <v>4860</v>
      </c>
      <c r="E637" s="662" t="s">
        <v>4833</v>
      </c>
      <c r="F637" s="665">
        <v>11</v>
      </c>
      <c r="G637" s="665">
        <v>11132</v>
      </c>
      <c r="H637" s="665">
        <v>1</v>
      </c>
      <c r="I637" s="665">
        <v>1012</v>
      </c>
      <c r="J637" s="665"/>
      <c r="K637" s="665"/>
      <c r="L637" s="665"/>
      <c r="M637" s="665"/>
      <c r="N637" s="665">
        <v>19</v>
      </c>
      <c r="O637" s="665">
        <v>19665</v>
      </c>
      <c r="P637" s="678">
        <v>1.7665289256198347</v>
      </c>
      <c r="Q637" s="666">
        <v>1035</v>
      </c>
    </row>
    <row r="638" spans="1:17" ht="14.4" customHeight="1" x14ac:dyDescent="0.3">
      <c r="A638" s="661" t="s">
        <v>5462</v>
      </c>
      <c r="B638" s="662" t="s">
        <v>4683</v>
      </c>
      <c r="C638" s="662" t="s">
        <v>4725</v>
      </c>
      <c r="D638" s="662" t="s">
        <v>4760</v>
      </c>
      <c r="E638" s="662" t="s">
        <v>4761</v>
      </c>
      <c r="F638" s="665"/>
      <c r="G638" s="665"/>
      <c r="H638" s="665"/>
      <c r="I638" s="665"/>
      <c r="J638" s="665">
        <v>1</v>
      </c>
      <c r="K638" s="665">
        <v>340</v>
      </c>
      <c r="L638" s="665"/>
      <c r="M638" s="665">
        <v>340</v>
      </c>
      <c r="N638" s="665"/>
      <c r="O638" s="665"/>
      <c r="P638" s="678"/>
      <c r="Q638" s="666"/>
    </row>
    <row r="639" spans="1:17" ht="14.4" customHeight="1" x14ac:dyDescent="0.3">
      <c r="A639" s="661" t="s">
        <v>5462</v>
      </c>
      <c r="B639" s="662" t="s">
        <v>4683</v>
      </c>
      <c r="C639" s="662" t="s">
        <v>4725</v>
      </c>
      <c r="D639" s="662" t="s">
        <v>4843</v>
      </c>
      <c r="E639" s="662" t="s">
        <v>4833</v>
      </c>
      <c r="F639" s="665">
        <v>3</v>
      </c>
      <c r="G639" s="665">
        <v>2586</v>
      </c>
      <c r="H639" s="665">
        <v>1</v>
      </c>
      <c r="I639" s="665">
        <v>862</v>
      </c>
      <c r="J639" s="665">
        <v>31</v>
      </c>
      <c r="K639" s="665">
        <v>26753</v>
      </c>
      <c r="L639" s="665">
        <v>10.345320959010055</v>
      </c>
      <c r="M639" s="665">
        <v>863</v>
      </c>
      <c r="N639" s="665"/>
      <c r="O639" s="665"/>
      <c r="P639" s="678"/>
      <c r="Q639" s="666"/>
    </row>
    <row r="640" spans="1:17" ht="14.4" customHeight="1" x14ac:dyDescent="0.3">
      <c r="A640" s="661" t="s">
        <v>5462</v>
      </c>
      <c r="B640" s="662" t="s">
        <v>4683</v>
      </c>
      <c r="C640" s="662" t="s">
        <v>4725</v>
      </c>
      <c r="D640" s="662" t="s">
        <v>4861</v>
      </c>
      <c r="E640" s="662" t="s">
        <v>4851</v>
      </c>
      <c r="F640" s="665">
        <v>1162</v>
      </c>
      <c r="G640" s="665">
        <v>605480</v>
      </c>
      <c r="H640" s="665">
        <v>1</v>
      </c>
      <c r="I640" s="665">
        <v>521.06712564543886</v>
      </c>
      <c r="J640" s="665">
        <v>1213</v>
      </c>
      <c r="K640" s="665">
        <v>634399</v>
      </c>
      <c r="L640" s="665">
        <v>1.0477621060976416</v>
      </c>
      <c r="M640" s="665">
        <v>523</v>
      </c>
      <c r="N640" s="665">
        <v>1729</v>
      </c>
      <c r="O640" s="665">
        <v>918099</v>
      </c>
      <c r="P640" s="678">
        <v>1.5163159807095197</v>
      </c>
      <c r="Q640" s="666">
        <v>531</v>
      </c>
    </row>
    <row r="641" spans="1:17" ht="14.4" customHeight="1" x14ac:dyDescent="0.3">
      <c r="A641" s="661" t="s">
        <v>5462</v>
      </c>
      <c r="B641" s="662" t="s">
        <v>4683</v>
      </c>
      <c r="C641" s="662" t="s">
        <v>4725</v>
      </c>
      <c r="D641" s="662" t="s">
        <v>4862</v>
      </c>
      <c r="E641" s="662" t="s">
        <v>4851</v>
      </c>
      <c r="F641" s="665">
        <v>19</v>
      </c>
      <c r="G641" s="665">
        <v>15255</v>
      </c>
      <c r="H641" s="665">
        <v>1</v>
      </c>
      <c r="I641" s="665">
        <v>802.89473684210532</v>
      </c>
      <c r="J641" s="665">
        <v>42</v>
      </c>
      <c r="K641" s="665">
        <v>33894</v>
      </c>
      <c r="L641" s="665">
        <v>2.2218289085545724</v>
      </c>
      <c r="M641" s="665">
        <v>807</v>
      </c>
      <c r="N641" s="665">
        <v>34</v>
      </c>
      <c r="O641" s="665">
        <v>28016</v>
      </c>
      <c r="P641" s="678">
        <v>1.8365126188135037</v>
      </c>
      <c r="Q641" s="666">
        <v>824</v>
      </c>
    </row>
    <row r="642" spans="1:17" ht="14.4" customHeight="1" x14ac:dyDescent="0.3">
      <c r="A642" s="661" t="s">
        <v>5462</v>
      </c>
      <c r="B642" s="662" t="s">
        <v>4683</v>
      </c>
      <c r="C642" s="662" t="s">
        <v>4725</v>
      </c>
      <c r="D642" s="662" t="s">
        <v>4850</v>
      </c>
      <c r="E642" s="662" t="s">
        <v>4851</v>
      </c>
      <c r="F642" s="665">
        <v>334</v>
      </c>
      <c r="G642" s="665">
        <v>197382</v>
      </c>
      <c r="H642" s="665">
        <v>1</v>
      </c>
      <c r="I642" s="665">
        <v>590.96407185628743</v>
      </c>
      <c r="J642" s="665">
        <v>307</v>
      </c>
      <c r="K642" s="665">
        <v>182665</v>
      </c>
      <c r="L642" s="665">
        <v>0.92543899646370997</v>
      </c>
      <c r="M642" s="665">
        <v>595</v>
      </c>
      <c r="N642" s="665">
        <v>373</v>
      </c>
      <c r="O642" s="665">
        <v>225292</v>
      </c>
      <c r="P642" s="678">
        <v>1.1414009382821129</v>
      </c>
      <c r="Q642" s="666">
        <v>604</v>
      </c>
    </row>
    <row r="643" spans="1:17" ht="14.4" customHeight="1" x14ac:dyDescent="0.3">
      <c r="A643" s="661" t="s">
        <v>5462</v>
      </c>
      <c r="B643" s="662" t="s">
        <v>4683</v>
      </c>
      <c r="C643" s="662" t="s">
        <v>4725</v>
      </c>
      <c r="D643" s="662" t="s">
        <v>4789</v>
      </c>
      <c r="E643" s="662" t="s">
        <v>4771</v>
      </c>
      <c r="F643" s="665">
        <v>7</v>
      </c>
      <c r="G643" s="665">
        <v>2751</v>
      </c>
      <c r="H643" s="665">
        <v>1</v>
      </c>
      <c r="I643" s="665">
        <v>393</v>
      </c>
      <c r="J643" s="665"/>
      <c r="K643" s="665"/>
      <c r="L643" s="665"/>
      <c r="M643" s="665"/>
      <c r="N643" s="665">
        <v>3</v>
      </c>
      <c r="O643" s="665">
        <v>1212</v>
      </c>
      <c r="P643" s="678">
        <v>0.44056706652126498</v>
      </c>
      <c r="Q643" s="666">
        <v>404</v>
      </c>
    </row>
    <row r="644" spans="1:17" ht="14.4" customHeight="1" x14ac:dyDescent="0.3">
      <c r="A644" s="661" t="s">
        <v>5462</v>
      </c>
      <c r="B644" s="662" t="s">
        <v>4683</v>
      </c>
      <c r="C644" s="662" t="s">
        <v>4725</v>
      </c>
      <c r="D644" s="662" t="s">
        <v>4870</v>
      </c>
      <c r="E644" s="662" t="s">
        <v>4871</v>
      </c>
      <c r="F644" s="665"/>
      <c r="G644" s="665"/>
      <c r="H644" s="665"/>
      <c r="I644" s="665"/>
      <c r="J644" s="665">
        <v>1</v>
      </c>
      <c r="K644" s="665">
        <v>1371</v>
      </c>
      <c r="L644" s="665"/>
      <c r="M644" s="665">
        <v>1371</v>
      </c>
      <c r="N644" s="665"/>
      <c r="O644" s="665"/>
      <c r="P644" s="678"/>
      <c r="Q644" s="666"/>
    </row>
    <row r="645" spans="1:17" ht="14.4" customHeight="1" x14ac:dyDescent="0.3">
      <c r="A645" s="661" t="s">
        <v>5462</v>
      </c>
      <c r="B645" s="662" t="s">
        <v>4683</v>
      </c>
      <c r="C645" s="662" t="s">
        <v>4725</v>
      </c>
      <c r="D645" s="662" t="s">
        <v>4863</v>
      </c>
      <c r="E645" s="662" t="s">
        <v>4851</v>
      </c>
      <c r="F645" s="665">
        <v>7</v>
      </c>
      <c r="G645" s="665">
        <v>5957</v>
      </c>
      <c r="H645" s="665">
        <v>1</v>
      </c>
      <c r="I645" s="665">
        <v>851</v>
      </c>
      <c r="J645" s="665">
        <v>4</v>
      </c>
      <c r="K645" s="665">
        <v>3428</v>
      </c>
      <c r="L645" s="665">
        <v>0.57545744502266238</v>
      </c>
      <c r="M645" s="665">
        <v>857</v>
      </c>
      <c r="N645" s="665"/>
      <c r="O645" s="665"/>
      <c r="P645" s="678"/>
      <c r="Q645" s="666"/>
    </row>
    <row r="646" spans="1:17" ht="14.4" customHeight="1" x14ac:dyDescent="0.3">
      <c r="A646" s="661" t="s">
        <v>5463</v>
      </c>
      <c r="B646" s="662" t="s">
        <v>4683</v>
      </c>
      <c r="C646" s="662" t="s">
        <v>4714</v>
      </c>
      <c r="D646" s="662" t="s">
        <v>4826</v>
      </c>
      <c r="E646" s="662" t="s">
        <v>4827</v>
      </c>
      <c r="F646" s="665">
        <v>4</v>
      </c>
      <c r="G646" s="665">
        <v>3619</v>
      </c>
      <c r="H646" s="665">
        <v>1</v>
      </c>
      <c r="I646" s="665">
        <v>904.75</v>
      </c>
      <c r="J646" s="665">
        <v>5</v>
      </c>
      <c r="K646" s="665">
        <v>4523.75</v>
      </c>
      <c r="L646" s="665">
        <v>1.25</v>
      </c>
      <c r="M646" s="665">
        <v>904.75</v>
      </c>
      <c r="N646" s="665">
        <v>1</v>
      </c>
      <c r="O646" s="665">
        <v>904.75</v>
      </c>
      <c r="P646" s="678">
        <v>0.25</v>
      </c>
      <c r="Q646" s="666">
        <v>904.75</v>
      </c>
    </row>
    <row r="647" spans="1:17" ht="14.4" customHeight="1" x14ac:dyDescent="0.3">
      <c r="A647" s="661" t="s">
        <v>5463</v>
      </c>
      <c r="B647" s="662" t="s">
        <v>4683</v>
      </c>
      <c r="C647" s="662" t="s">
        <v>4725</v>
      </c>
      <c r="D647" s="662" t="s">
        <v>4736</v>
      </c>
      <c r="E647" s="662" t="s">
        <v>4737</v>
      </c>
      <c r="F647" s="665">
        <v>19</v>
      </c>
      <c r="G647" s="665">
        <v>4426</v>
      </c>
      <c r="H647" s="665">
        <v>1</v>
      </c>
      <c r="I647" s="665">
        <v>232.94736842105263</v>
      </c>
      <c r="J647" s="665">
        <v>27</v>
      </c>
      <c r="K647" s="665">
        <v>6345</v>
      </c>
      <c r="L647" s="665">
        <v>1.4335743334839584</v>
      </c>
      <c r="M647" s="665">
        <v>235</v>
      </c>
      <c r="N647" s="665">
        <v>15</v>
      </c>
      <c r="O647" s="665">
        <v>3765</v>
      </c>
      <c r="P647" s="678">
        <v>0.85065521915951192</v>
      </c>
      <c r="Q647" s="666">
        <v>251</v>
      </c>
    </row>
    <row r="648" spans="1:17" ht="14.4" customHeight="1" x14ac:dyDescent="0.3">
      <c r="A648" s="661" t="s">
        <v>5463</v>
      </c>
      <c r="B648" s="662" t="s">
        <v>4683</v>
      </c>
      <c r="C648" s="662" t="s">
        <v>4725</v>
      </c>
      <c r="D648" s="662" t="s">
        <v>4768</v>
      </c>
      <c r="E648" s="662" t="s">
        <v>4769</v>
      </c>
      <c r="F648" s="665">
        <v>7</v>
      </c>
      <c r="G648" s="665">
        <v>820</v>
      </c>
      <c r="H648" s="665">
        <v>1</v>
      </c>
      <c r="I648" s="665">
        <v>117.14285714285714</v>
      </c>
      <c r="J648" s="665">
        <v>11</v>
      </c>
      <c r="K648" s="665">
        <v>1298</v>
      </c>
      <c r="L648" s="665">
        <v>1.5829268292682928</v>
      </c>
      <c r="M648" s="665">
        <v>118</v>
      </c>
      <c r="N648" s="665">
        <v>8</v>
      </c>
      <c r="O648" s="665">
        <v>1008</v>
      </c>
      <c r="P648" s="678">
        <v>1.2292682926829268</v>
      </c>
      <c r="Q648" s="666">
        <v>126</v>
      </c>
    </row>
    <row r="649" spans="1:17" ht="14.4" customHeight="1" x14ac:dyDescent="0.3">
      <c r="A649" s="661" t="s">
        <v>5463</v>
      </c>
      <c r="B649" s="662" t="s">
        <v>4683</v>
      </c>
      <c r="C649" s="662" t="s">
        <v>4725</v>
      </c>
      <c r="D649" s="662" t="s">
        <v>4770</v>
      </c>
      <c r="E649" s="662" t="s">
        <v>4771</v>
      </c>
      <c r="F649" s="665">
        <v>3</v>
      </c>
      <c r="G649" s="665">
        <v>960</v>
      </c>
      <c r="H649" s="665">
        <v>1</v>
      </c>
      <c r="I649" s="665">
        <v>320</v>
      </c>
      <c r="J649" s="665">
        <v>2</v>
      </c>
      <c r="K649" s="665">
        <v>646</v>
      </c>
      <c r="L649" s="665">
        <v>0.67291666666666672</v>
      </c>
      <c r="M649" s="665">
        <v>323</v>
      </c>
      <c r="N649" s="665"/>
      <c r="O649" s="665"/>
      <c r="P649" s="678"/>
      <c r="Q649" s="666"/>
    </row>
    <row r="650" spans="1:17" ht="14.4" customHeight="1" x14ac:dyDescent="0.3">
      <c r="A650" s="661" t="s">
        <v>5463</v>
      </c>
      <c r="B650" s="662" t="s">
        <v>4683</v>
      </c>
      <c r="C650" s="662" t="s">
        <v>4725</v>
      </c>
      <c r="D650" s="662" t="s">
        <v>4772</v>
      </c>
      <c r="E650" s="662" t="s">
        <v>4773</v>
      </c>
      <c r="F650" s="665"/>
      <c r="G650" s="665"/>
      <c r="H650" s="665"/>
      <c r="I650" s="665"/>
      <c r="J650" s="665"/>
      <c r="K650" s="665"/>
      <c r="L650" s="665"/>
      <c r="M650" s="665"/>
      <c r="N650" s="665">
        <v>2</v>
      </c>
      <c r="O650" s="665">
        <v>990</v>
      </c>
      <c r="P650" s="678"/>
      <c r="Q650" s="666">
        <v>495</v>
      </c>
    </row>
    <row r="651" spans="1:17" ht="14.4" customHeight="1" x14ac:dyDescent="0.3">
      <c r="A651" s="661" t="s">
        <v>5463</v>
      </c>
      <c r="B651" s="662" t="s">
        <v>4683</v>
      </c>
      <c r="C651" s="662" t="s">
        <v>4725</v>
      </c>
      <c r="D651" s="662" t="s">
        <v>4776</v>
      </c>
      <c r="E651" s="662" t="s">
        <v>4773</v>
      </c>
      <c r="F651" s="665">
        <v>4</v>
      </c>
      <c r="G651" s="665">
        <v>2224</v>
      </c>
      <c r="H651" s="665">
        <v>1</v>
      </c>
      <c r="I651" s="665">
        <v>556</v>
      </c>
      <c r="J651" s="665">
        <v>5</v>
      </c>
      <c r="K651" s="665">
        <v>2795</v>
      </c>
      <c r="L651" s="665">
        <v>1.2567446043165467</v>
      </c>
      <c r="M651" s="665">
        <v>559</v>
      </c>
      <c r="N651" s="665"/>
      <c r="O651" s="665"/>
      <c r="P651" s="678"/>
      <c r="Q651" s="666"/>
    </row>
    <row r="652" spans="1:17" ht="14.4" customHeight="1" x14ac:dyDescent="0.3">
      <c r="A652" s="661" t="s">
        <v>5463</v>
      </c>
      <c r="B652" s="662" t="s">
        <v>4683</v>
      </c>
      <c r="C652" s="662" t="s">
        <v>4725</v>
      </c>
      <c r="D652" s="662" t="s">
        <v>4777</v>
      </c>
      <c r="E652" s="662" t="s">
        <v>4775</v>
      </c>
      <c r="F652" s="665"/>
      <c r="G652" s="665"/>
      <c r="H652" s="665"/>
      <c r="I652" s="665"/>
      <c r="J652" s="665">
        <v>6</v>
      </c>
      <c r="K652" s="665">
        <v>4512</v>
      </c>
      <c r="L652" s="665"/>
      <c r="M652" s="665">
        <v>752</v>
      </c>
      <c r="N652" s="665">
        <v>2</v>
      </c>
      <c r="O652" s="665">
        <v>1522</v>
      </c>
      <c r="P652" s="678"/>
      <c r="Q652" s="666">
        <v>761</v>
      </c>
    </row>
    <row r="653" spans="1:17" ht="14.4" customHeight="1" x14ac:dyDescent="0.3">
      <c r="A653" s="661" t="s">
        <v>5463</v>
      </c>
      <c r="B653" s="662" t="s">
        <v>4683</v>
      </c>
      <c r="C653" s="662" t="s">
        <v>4725</v>
      </c>
      <c r="D653" s="662" t="s">
        <v>4832</v>
      </c>
      <c r="E653" s="662" t="s">
        <v>4833</v>
      </c>
      <c r="F653" s="665">
        <v>4</v>
      </c>
      <c r="G653" s="665">
        <v>3220</v>
      </c>
      <c r="H653" s="665">
        <v>1</v>
      </c>
      <c r="I653" s="665">
        <v>805</v>
      </c>
      <c r="J653" s="665">
        <v>4</v>
      </c>
      <c r="K653" s="665">
        <v>3236</v>
      </c>
      <c r="L653" s="665">
        <v>1.004968944099379</v>
      </c>
      <c r="M653" s="665">
        <v>809</v>
      </c>
      <c r="N653" s="665">
        <v>6</v>
      </c>
      <c r="O653" s="665">
        <v>4908</v>
      </c>
      <c r="P653" s="678">
        <v>1.524223602484472</v>
      </c>
      <c r="Q653" s="666">
        <v>818</v>
      </c>
    </row>
    <row r="654" spans="1:17" ht="14.4" customHeight="1" x14ac:dyDescent="0.3">
      <c r="A654" s="661" t="s">
        <v>5463</v>
      </c>
      <c r="B654" s="662" t="s">
        <v>4683</v>
      </c>
      <c r="C654" s="662" t="s">
        <v>4725</v>
      </c>
      <c r="D654" s="662" t="s">
        <v>4849</v>
      </c>
      <c r="E654" s="662" t="s">
        <v>4759</v>
      </c>
      <c r="F654" s="665">
        <v>2</v>
      </c>
      <c r="G654" s="665">
        <v>1410</v>
      </c>
      <c r="H654" s="665">
        <v>1</v>
      </c>
      <c r="I654" s="665">
        <v>705</v>
      </c>
      <c r="J654" s="665">
        <v>6</v>
      </c>
      <c r="K654" s="665">
        <v>4290</v>
      </c>
      <c r="L654" s="665">
        <v>3.0425531914893615</v>
      </c>
      <c r="M654" s="665">
        <v>715</v>
      </c>
      <c r="N654" s="665">
        <v>1</v>
      </c>
      <c r="O654" s="665">
        <v>728</v>
      </c>
      <c r="P654" s="678">
        <v>0.51631205673758862</v>
      </c>
      <c r="Q654" s="666">
        <v>728</v>
      </c>
    </row>
    <row r="655" spans="1:17" ht="14.4" customHeight="1" x14ac:dyDescent="0.3">
      <c r="A655" s="661" t="s">
        <v>5463</v>
      </c>
      <c r="B655" s="662" t="s">
        <v>4683</v>
      </c>
      <c r="C655" s="662" t="s">
        <v>4725</v>
      </c>
      <c r="D655" s="662" t="s">
        <v>4780</v>
      </c>
      <c r="E655" s="662" t="s">
        <v>4781</v>
      </c>
      <c r="F655" s="665">
        <v>8</v>
      </c>
      <c r="G655" s="665">
        <v>1662</v>
      </c>
      <c r="H655" s="665">
        <v>1</v>
      </c>
      <c r="I655" s="665">
        <v>207.75</v>
      </c>
      <c r="J655" s="665">
        <v>5</v>
      </c>
      <c r="K655" s="665">
        <v>1050</v>
      </c>
      <c r="L655" s="665">
        <v>0.63176895306859204</v>
      </c>
      <c r="M655" s="665">
        <v>210</v>
      </c>
      <c r="N655" s="665">
        <v>4</v>
      </c>
      <c r="O655" s="665">
        <v>860</v>
      </c>
      <c r="P655" s="678">
        <v>0.51744885679903729</v>
      </c>
      <c r="Q655" s="666">
        <v>215</v>
      </c>
    </row>
    <row r="656" spans="1:17" ht="14.4" customHeight="1" x14ac:dyDescent="0.3">
      <c r="A656" s="661" t="s">
        <v>5463</v>
      </c>
      <c r="B656" s="662" t="s">
        <v>4683</v>
      </c>
      <c r="C656" s="662" t="s">
        <v>4725</v>
      </c>
      <c r="D656" s="662" t="s">
        <v>4782</v>
      </c>
      <c r="E656" s="662" t="s">
        <v>4783</v>
      </c>
      <c r="F656" s="665">
        <v>45</v>
      </c>
      <c r="G656" s="665">
        <v>3716</v>
      </c>
      <c r="H656" s="665">
        <v>1</v>
      </c>
      <c r="I656" s="665">
        <v>82.577777777777783</v>
      </c>
      <c r="J656" s="665">
        <v>53</v>
      </c>
      <c r="K656" s="665">
        <v>4505</v>
      </c>
      <c r="L656" s="665">
        <v>1.2123250807319699</v>
      </c>
      <c r="M656" s="665">
        <v>85</v>
      </c>
      <c r="N656" s="665">
        <v>25</v>
      </c>
      <c r="O656" s="665">
        <v>2125</v>
      </c>
      <c r="P656" s="678">
        <v>0.57185145317545749</v>
      </c>
      <c r="Q656" s="666">
        <v>85</v>
      </c>
    </row>
    <row r="657" spans="1:17" ht="14.4" customHeight="1" x14ac:dyDescent="0.3">
      <c r="A657" s="661" t="s">
        <v>5463</v>
      </c>
      <c r="B657" s="662" t="s">
        <v>4683</v>
      </c>
      <c r="C657" s="662" t="s">
        <v>4725</v>
      </c>
      <c r="D657" s="662" t="s">
        <v>4792</v>
      </c>
      <c r="E657" s="662" t="s">
        <v>4793</v>
      </c>
      <c r="F657" s="665"/>
      <c r="G657" s="665"/>
      <c r="H657" s="665"/>
      <c r="I657" s="665"/>
      <c r="J657" s="665"/>
      <c r="K657" s="665"/>
      <c r="L657" s="665"/>
      <c r="M657" s="665"/>
      <c r="N657" s="665">
        <v>1</v>
      </c>
      <c r="O657" s="665">
        <v>719</v>
      </c>
      <c r="P657" s="678"/>
      <c r="Q657" s="666">
        <v>719</v>
      </c>
    </row>
    <row r="658" spans="1:17" ht="14.4" customHeight="1" x14ac:dyDescent="0.3">
      <c r="A658" s="661" t="s">
        <v>5463</v>
      </c>
      <c r="B658" s="662" t="s">
        <v>4683</v>
      </c>
      <c r="C658" s="662" t="s">
        <v>4725</v>
      </c>
      <c r="D658" s="662" t="s">
        <v>4834</v>
      </c>
      <c r="E658" s="662" t="s">
        <v>4833</v>
      </c>
      <c r="F658" s="665">
        <v>36</v>
      </c>
      <c r="G658" s="665">
        <v>33476</v>
      </c>
      <c r="H658" s="665">
        <v>1</v>
      </c>
      <c r="I658" s="665">
        <v>929.88888888888891</v>
      </c>
      <c r="J658" s="665">
        <v>38</v>
      </c>
      <c r="K658" s="665">
        <v>35530</v>
      </c>
      <c r="L658" s="665">
        <v>1.0613573903692197</v>
      </c>
      <c r="M658" s="665">
        <v>935</v>
      </c>
      <c r="N658" s="665">
        <v>6</v>
      </c>
      <c r="O658" s="665">
        <v>5712</v>
      </c>
      <c r="P658" s="678">
        <v>0.17062970486318557</v>
      </c>
      <c r="Q658" s="666">
        <v>952</v>
      </c>
    </row>
    <row r="659" spans="1:17" ht="14.4" customHeight="1" x14ac:dyDescent="0.3">
      <c r="A659" s="661" t="s">
        <v>5463</v>
      </c>
      <c r="B659" s="662" t="s">
        <v>4683</v>
      </c>
      <c r="C659" s="662" t="s">
        <v>4725</v>
      </c>
      <c r="D659" s="662" t="s">
        <v>4748</v>
      </c>
      <c r="E659" s="662" t="s">
        <v>4749</v>
      </c>
      <c r="F659" s="665"/>
      <c r="G659" s="665"/>
      <c r="H659" s="665"/>
      <c r="I659" s="665"/>
      <c r="J659" s="665">
        <v>3</v>
      </c>
      <c r="K659" s="665">
        <v>342</v>
      </c>
      <c r="L659" s="665"/>
      <c r="M659" s="665">
        <v>114</v>
      </c>
      <c r="N659" s="665"/>
      <c r="O659" s="665"/>
      <c r="P659" s="678"/>
      <c r="Q659" s="666"/>
    </row>
    <row r="660" spans="1:17" ht="14.4" customHeight="1" x14ac:dyDescent="0.3">
      <c r="A660" s="661" t="s">
        <v>5463</v>
      </c>
      <c r="B660" s="662" t="s">
        <v>4683</v>
      </c>
      <c r="C660" s="662" t="s">
        <v>4725</v>
      </c>
      <c r="D660" s="662" t="s">
        <v>4835</v>
      </c>
      <c r="E660" s="662" t="s">
        <v>4833</v>
      </c>
      <c r="F660" s="665">
        <v>2</v>
      </c>
      <c r="G660" s="665">
        <v>1472</v>
      </c>
      <c r="H660" s="665">
        <v>1</v>
      </c>
      <c r="I660" s="665">
        <v>736</v>
      </c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5463</v>
      </c>
      <c r="B661" s="662" t="s">
        <v>4683</v>
      </c>
      <c r="C661" s="662" t="s">
        <v>4725</v>
      </c>
      <c r="D661" s="662" t="s">
        <v>4836</v>
      </c>
      <c r="E661" s="662" t="s">
        <v>4837</v>
      </c>
      <c r="F661" s="665"/>
      <c r="G661" s="665"/>
      <c r="H661" s="665"/>
      <c r="I661" s="665"/>
      <c r="J661" s="665">
        <v>1</v>
      </c>
      <c r="K661" s="665">
        <v>57</v>
      </c>
      <c r="L661" s="665"/>
      <c r="M661" s="665">
        <v>57</v>
      </c>
      <c r="N661" s="665">
        <v>1</v>
      </c>
      <c r="O661" s="665">
        <v>58</v>
      </c>
      <c r="P661" s="678"/>
      <c r="Q661" s="666">
        <v>58</v>
      </c>
    </row>
    <row r="662" spans="1:17" ht="14.4" customHeight="1" x14ac:dyDescent="0.3">
      <c r="A662" s="661" t="s">
        <v>5463</v>
      </c>
      <c r="B662" s="662" t="s">
        <v>4683</v>
      </c>
      <c r="C662" s="662" t="s">
        <v>4725</v>
      </c>
      <c r="D662" s="662" t="s">
        <v>4838</v>
      </c>
      <c r="E662" s="662" t="s">
        <v>4839</v>
      </c>
      <c r="F662" s="665">
        <v>33</v>
      </c>
      <c r="G662" s="665">
        <v>17308</v>
      </c>
      <c r="H662" s="665">
        <v>1</v>
      </c>
      <c r="I662" s="665">
        <v>524.4848484848485</v>
      </c>
      <c r="J662" s="665">
        <v>11</v>
      </c>
      <c r="K662" s="665">
        <v>5797</v>
      </c>
      <c r="L662" s="665">
        <v>0.33493182343425004</v>
      </c>
      <c r="M662" s="665">
        <v>527</v>
      </c>
      <c r="N662" s="665">
        <v>8</v>
      </c>
      <c r="O662" s="665">
        <v>4344</v>
      </c>
      <c r="P662" s="678">
        <v>0.25098220476080424</v>
      </c>
      <c r="Q662" s="666">
        <v>543</v>
      </c>
    </row>
    <row r="663" spans="1:17" ht="14.4" customHeight="1" x14ac:dyDescent="0.3">
      <c r="A663" s="661" t="s">
        <v>5463</v>
      </c>
      <c r="B663" s="662" t="s">
        <v>4683</v>
      </c>
      <c r="C663" s="662" t="s">
        <v>4725</v>
      </c>
      <c r="D663" s="662" t="s">
        <v>4840</v>
      </c>
      <c r="E663" s="662" t="s">
        <v>4781</v>
      </c>
      <c r="F663" s="665">
        <v>1</v>
      </c>
      <c r="G663" s="665">
        <v>174</v>
      </c>
      <c r="H663" s="665">
        <v>1</v>
      </c>
      <c r="I663" s="665">
        <v>174</v>
      </c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5463</v>
      </c>
      <c r="B664" s="662" t="s">
        <v>4683</v>
      </c>
      <c r="C664" s="662" t="s">
        <v>4725</v>
      </c>
      <c r="D664" s="662" t="s">
        <v>4786</v>
      </c>
      <c r="E664" s="662" t="s">
        <v>4785</v>
      </c>
      <c r="F664" s="665">
        <v>1</v>
      </c>
      <c r="G664" s="665">
        <v>365</v>
      </c>
      <c r="H664" s="665">
        <v>1</v>
      </c>
      <c r="I664" s="665">
        <v>365</v>
      </c>
      <c r="J664" s="665">
        <v>1</v>
      </c>
      <c r="K664" s="665">
        <v>371</v>
      </c>
      <c r="L664" s="665">
        <v>1.0164383561643835</v>
      </c>
      <c r="M664" s="665">
        <v>371</v>
      </c>
      <c r="N664" s="665"/>
      <c r="O664" s="665"/>
      <c r="P664" s="678"/>
      <c r="Q664" s="666"/>
    </row>
    <row r="665" spans="1:17" ht="14.4" customHeight="1" x14ac:dyDescent="0.3">
      <c r="A665" s="661" t="s">
        <v>5463</v>
      </c>
      <c r="B665" s="662" t="s">
        <v>4683</v>
      </c>
      <c r="C665" s="662" t="s">
        <v>4725</v>
      </c>
      <c r="D665" s="662" t="s">
        <v>4787</v>
      </c>
      <c r="E665" s="662" t="s">
        <v>4788</v>
      </c>
      <c r="F665" s="665">
        <v>11</v>
      </c>
      <c r="G665" s="665">
        <v>2973</v>
      </c>
      <c r="H665" s="665">
        <v>1</v>
      </c>
      <c r="I665" s="665">
        <v>270.27272727272725</v>
      </c>
      <c r="J665" s="665">
        <v>12</v>
      </c>
      <c r="K665" s="665">
        <v>3264</v>
      </c>
      <c r="L665" s="665">
        <v>1.0978809283551967</v>
      </c>
      <c r="M665" s="665">
        <v>272</v>
      </c>
      <c r="N665" s="665">
        <v>10</v>
      </c>
      <c r="O665" s="665">
        <v>2720</v>
      </c>
      <c r="P665" s="678">
        <v>0.91490077362933064</v>
      </c>
      <c r="Q665" s="666">
        <v>272</v>
      </c>
    </row>
    <row r="666" spans="1:17" ht="14.4" customHeight="1" x14ac:dyDescent="0.3">
      <c r="A666" s="661" t="s">
        <v>5463</v>
      </c>
      <c r="B666" s="662" t="s">
        <v>4683</v>
      </c>
      <c r="C666" s="662" t="s">
        <v>4725</v>
      </c>
      <c r="D666" s="662" t="s">
        <v>4841</v>
      </c>
      <c r="E666" s="662" t="s">
        <v>4842</v>
      </c>
      <c r="F666" s="665"/>
      <c r="G666" s="665"/>
      <c r="H666" s="665"/>
      <c r="I666" s="665"/>
      <c r="J666" s="665">
        <v>2</v>
      </c>
      <c r="K666" s="665">
        <v>200</v>
      </c>
      <c r="L666" s="665"/>
      <c r="M666" s="665">
        <v>100</v>
      </c>
      <c r="N666" s="665"/>
      <c r="O666" s="665"/>
      <c r="P666" s="678"/>
      <c r="Q666" s="666"/>
    </row>
    <row r="667" spans="1:17" ht="14.4" customHeight="1" x14ac:dyDescent="0.3">
      <c r="A667" s="661" t="s">
        <v>5463</v>
      </c>
      <c r="B667" s="662" t="s">
        <v>4683</v>
      </c>
      <c r="C667" s="662" t="s">
        <v>4725</v>
      </c>
      <c r="D667" s="662" t="s">
        <v>4862</v>
      </c>
      <c r="E667" s="662" t="s">
        <v>4851</v>
      </c>
      <c r="F667" s="665">
        <v>2</v>
      </c>
      <c r="G667" s="665">
        <v>1602</v>
      </c>
      <c r="H667" s="665">
        <v>1</v>
      </c>
      <c r="I667" s="665">
        <v>801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5463</v>
      </c>
      <c r="B668" s="662" t="s">
        <v>4683</v>
      </c>
      <c r="C668" s="662" t="s">
        <v>4725</v>
      </c>
      <c r="D668" s="662" t="s">
        <v>4850</v>
      </c>
      <c r="E668" s="662" t="s">
        <v>4851</v>
      </c>
      <c r="F668" s="665"/>
      <c r="G668" s="665"/>
      <c r="H668" s="665"/>
      <c r="I668" s="665"/>
      <c r="J668" s="665">
        <v>7</v>
      </c>
      <c r="K668" s="665">
        <v>4165</v>
      </c>
      <c r="L668" s="665"/>
      <c r="M668" s="665">
        <v>595</v>
      </c>
      <c r="N668" s="665"/>
      <c r="O668" s="665"/>
      <c r="P668" s="678"/>
      <c r="Q668" s="666"/>
    </row>
    <row r="669" spans="1:17" ht="14.4" customHeight="1" x14ac:dyDescent="0.3">
      <c r="A669" s="661" t="s">
        <v>5463</v>
      </c>
      <c r="B669" s="662" t="s">
        <v>4683</v>
      </c>
      <c r="C669" s="662" t="s">
        <v>4725</v>
      </c>
      <c r="D669" s="662" t="s">
        <v>4789</v>
      </c>
      <c r="E669" s="662" t="s">
        <v>4771</v>
      </c>
      <c r="F669" s="665">
        <v>9</v>
      </c>
      <c r="G669" s="665">
        <v>3537</v>
      </c>
      <c r="H669" s="665">
        <v>1</v>
      </c>
      <c r="I669" s="665">
        <v>393</v>
      </c>
      <c r="J669" s="665">
        <v>4</v>
      </c>
      <c r="K669" s="665">
        <v>1580</v>
      </c>
      <c r="L669" s="665">
        <v>0.44670624823296579</v>
      </c>
      <c r="M669" s="665">
        <v>395</v>
      </c>
      <c r="N669" s="665">
        <v>15</v>
      </c>
      <c r="O669" s="665">
        <v>6060</v>
      </c>
      <c r="P669" s="678">
        <v>1.7133163698049194</v>
      </c>
      <c r="Q669" s="666">
        <v>404</v>
      </c>
    </row>
    <row r="670" spans="1:17" ht="14.4" customHeight="1" x14ac:dyDescent="0.3">
      <c r="A670" s="661" t="s">
        <v>5464</v>
      </c>
      <c r="B670" s="662" t="s">
        <v>4683</v>
      </c>
      <c r="C670" s="662" t="s">
        <v>4714</v>
      </c>
      <c r="D670" s="662" t="s">
        <v>4826</v>
      </c>
      <c r="E670" s="662" t="s">
        <v>4827</v>
      </c>
      <c r="F670" s="665">
        <v>53</v>
      </c>
      <c r="G670" s="665">
        <v>47951.75</v>
      </c>
      <c r="H670" s="665">
        <v>1</v>
      </c>
      <c r="I670" s="665">
        <v>904.75</v>
      </c>
      <c r="J670" s="665">
        <v>44</v>
      </c>
      <c r="K670" s="665">
        <v>39809</v>
      </c>
      <c r="L670" s="665">
        <v>0.83018867924528306</v>
      </c>
      <c r="M670" s="665">
        <v>904.75</v>
      </c>
      <c r="N670" s="665">
        <v>57</v>
      </c>
      <c r="O670" s="665">
        <v>51570.75</v>
      </c>
      <c r="P670" s="678">
        <v>1.0754716981132075</v>
      </c>
      <c r="Q670" s="666">
        <v>904.75</v>
      </c>
    </row>
    <row r="671" spans="1:17" ht="14.4" customHeight="1" x14ac:dyDescent="0.3">
      <c r="A671" s="661" t="s">
        <v>5464</v>
      </c>
      <c r="B671" s="662" t="s">
        <v>4683</v>
      </c>
      <c r="C671" s="662" t="s">
        <v>4714</v>
      </c>
      <c r="D671" s="662" t="s">
        <v>4717</v>
      </c>
      <c r="E671" s="662" t="s">
        <v>4718</v>
      </c>
      <c r="F671" s="665"/>
      <c r="G671" s="665"/>
      <c r="H671" s="665"/>
      <c r="I671" s="665"/>
      <c r="J671" s="665">
        <v>1</v>
      </c>
      <c r="K671" s="665">
        <v>242.64</v>
      </c>
      <c r="L671" s="665"/>
      <c r="M671" s="665">
        <v>242.64</v>
      </c>
      <c r="N671" s="665">
        <v>3</v>
      </c>
      <c r="O671" s="665">
        <v>727.92</v>
      </c>
      <c r="P671" s="678"/>
      <c r="Q671" s="666">
        <v>242.64</v>
      </c>
    </row>
    <row r="672" spans="1:17" ht="14.4" customHeight="1" x14ac:dyDescent="0.3">
      <c r="A672" s="661" t="s">
        <v>5464</v>
      </c>
      <c r="B672" s="662" t="s">
        <v>4683</v>
      </c>
      <c r="C672" s="662" t="s">
        <v>4725</v>
      </c>
      <c r="D672" s="662" t="s">
        <v>4828</v>
      </c>
      <c r="E672" s="662" t="s">
        <v>4829</v>
      </c>
      <c r="F672" s="665">
        <v>2</v>
      </c>
      <c r="G672" s="665">
        <v>370</v>
      </c>
      <c r="H672" s="665">
        <v>1</v>
      </c>
      <c r="I672" s="665">
        <v>185</v>
      </c>
      <c r="J672" s="665">
        <v>13</v>
      </c>
      <c r="K672" s="665">
        <v>2457</v>
      </c>
      <c r="L672" s="665">
        <v>6.6405405405405409</v>
      </c>
      <c r="M672" s="665">
        <v>189</v>
      </c>
      <c r="N672" s="665">
        <v>1</v>
      </c>
      <c r="O672" s="665">
        <v>195</v>
      </c>
      <c r="P672" s="678">
        <v>0.52702702702702697</v>
      </c>
      <c r="Q672" s="666">
        <v>195</v>
      </c>
    </row>
    <row r="673" spans="1:17" ht="14.4" customHeight="1" x14ac:dyDescent="0.3">
      <c r="A673" s="661" t="s">
        <v>5464</v>
      </c>
      <c r="B673" s="662" t="s">
        <v>4683</v>
      </c>
      <c r="C673" s="662" t="s">
        <v>4725</v>
      </c>
      <c r="D673" s="662" t="s">
        <v>4830</v>
      </c>
      <c r="E673" s="662" t="s">
        <v>4831</v>
      </c>
      <c r="F673" s="665">
        <v>2</v>
      </c>
      <c r="G673" s="665">
        <v>2268</v>
      </c>
      <c r="H673" s="665">
        <v>1</v>
      </c>
      <c r="I673" s="665">
        <v>1134</v>
      </c>
      <c r="J673" s="665">
        <v>6</v>
      </c>
      <c r="K673" s="665">
        <v>6840</v>
      </c>
      <c r="L673" s="665">
        <v>3.0158730158730158</v>
      </c>
      <c r="M673" s="665">
        <v>1140</v>
      </c>
      <c r="N673" s="665">
        <v>3</v>
      </c>
      <c r="O673" s="665">
        <v>3474</v>
      </c>
      <c r="P673" s="678">
        <v>1.5317460317460319</v>
      </c>
      <c r="Q673" s="666">
        <v>1158</v>
      </c>
    </row>
    <row r="674" spans="1:17" ht="14.4" customHeight="1" x14ac:dyDescent="0.3">
      <c r="A674" s="661" t="s">
        <v>5464</v>
      </c>
      <c r="B674" s="662" t="s">
        <v>4683</v>
      </c>
      <c r="C674" s="662" t="s">
        <v>4725</v>
      </c>
      <c r="D674" s="662" t="s">
        <v>4736</v>
      </c>
      <c r="E674" s="662" t="s">
        <v>4737</v>
      </c>
      <c r="F674" s="665">
        <v>1300</v>
      </c>
      <c r="G674" s="665">
        <v>302704</v>
      </c>
      <c r="H674" s="665">
        <v>1</v>
      </c>
      <c r="I674" s="665">
        <v>232.84923076923076</v>
      </c>
      <c r="J674" s="665">
        <v>1548</v>
      </c>
      <c r="K674" s="665">
        <v>363780</v>
      </c>
      <c r="L674" s="665">
        <v>1.201768063851155</v>
      </c>
      <c r="M674" s="665">
        <v>235</v>
      </c>
      <c r="N674" s="665">
        <v>1683</v>
      </c>
      <c r="O674" s="665">
        <v>422433</v>
      </c>
      <c r="P674" s="678">
        <v>1.3955316084359639</v>
      </c>
      <c r="Q674" s="666">
        <v>251</v>
      </c>
    </row>
    <row r="675" spans="1:17" ht="14.4" customHeight="1" x14ac:dyDescent="0.3">
      <c r="A675" s="661" t="s">
        <v>5464</v>
      </c>
      <c r="B675" s="662" t="s">
        <v>4683</v>
      </c>
      <c r="C675" s="662" t="s">
        <v>4725</v>
      </c>
      <c r="D675" s="662" t="s">
        <v>4768</v>
      </c>
      <c r="E675" s="662" t="s">
        <v>4769</v>
      </c>
      <c r="F675" s="665">
        <v>513</v>
      </c>
      <c r="G675" s="665">
        <v>59930</v>
      </c>
      <c r="H675" s="665">
        <v>1</v>
      </c>
      <c r="I675" s="665">
        <v>116.82261208576998</v>
      </c>
      <c r="J675" s="665">
        <v>674</v>
      </c>
      <c r="K675" s="665">
        <v>79532</v>
      </c>
      <c r="L675" s="665">
        <v>1.3270815951943935</v>
      </c>
      <c r="M675" s="665">
        <v>118</v>
      </c>
      <c r="N675" s="665">
        <v>1018</v>
      </c>
      <c r="O675" s="665">
        <v>128268</v>
      </c>
      <c r="P675" s="678">
        <v>2.1402970131820456</v>
      </c>
      <c r="Q675" s="666">
        <v>126</v>
      </c>
    </row>
    <row r="676" spans="1:17" ht="14.4" customHeight="1" x14ac:dyDescent="0.3">
      <c r="A676" s="661" t="s">
        <v>5464</v>
      </c>
      <c r="B676" s="662" t="s">
        <v>4683</v>
      </c>
      <c r="C676" s="662" t="s">
        <v>4725</v>
      </c>
      <c r="D676" s="662" t="s">
        <v>4770</v>
      </c>
      <c r="E676" s="662" t="s">
        <v>4771</v>
      </c>
      <c r="F676" s="665">
        <v>26</v>
      </c>
      <c r="G676" s="665">
        <v>8344</v>
      </c>
      <c r="H676" s="665">
        <v>1</v>
      </c>
      <c r="I676" s="665">
        <v>320.92307692307691</v>
      </c>
      <c r="J676" s="665">
        <v>14</v>
      </c>
      <c r="K676" s="665">
        <v>4522</v>
      </c>
      <c r="L676" s="665">
        <v>0.54194630872483218</v>
      </c>
      <c r="M676" s="665">
        <v>323</v>
      </c>
      <c r="N676" s="665">
        <v>9</v>
      </c>
      <c r="O676" s="665">
        <v>2979</v>
      </c>
      <c r="P676" s="678">
        <v>0.35702301054650049</v>
      </c>
      <c r="Q676" s="666">
        <v>331</v>
      </c>
    </row>
    <row r="677" spans="1:17" ht="14.4" customHeight="1" x14ac:dyDescent="0.3">
      <c r="A677" s="661" t="s">
        <v>5464</v>
      </c>
      <c r="B677" s="662" t="s">
        <v>4683</v>
      </c>
      <c r="C677" s="662" t="s">
        <v>4725</v>
      </c>
      <c r="D677" s="662" t="s">
        <v>4772</v>
      </c>
      <c r="E677" s="662" t="s">
        <v>4773</v>
      </c>
      <c r="F677" s="665">
        <v>136</v>
      </c>
      <c r="G677" s="665">
        <v>65892</v>
      </c>
      <c r="H677" s="665">
        <v>1</v>
      </c>
      <c r="I677" s="665">
        <v>484.5</v>
      </c>
      <c r="J677" s="665">
        <v>98</v>
      </c>
      <c r="K677" s="665">
        <v>47726</v>
      </c>
      <c r="L677" s="665">
        <v>0.72430644084259088</v>
      </c>
      <c r="M677" s="665">
        <v>487</v>
      </c>
      <c r="N677" s="665">
        <v>61</v>
      </c>
      <c r="O677" s="665">
        <v>30195</v>
      </c>
      <c r="P677" s="678">
        <v>0.45824986341285739</v>
      </c>
      <c r="Q677" s="666">
        <v>495</v>
      </c>
    </row>
    <row r="678" spans="1:17" ht="14.4" customHeight="1" x14ac:dyDescent="0.3">
      <c r="A678" s="661" t="s">
        <v>5464</v>
      </c>
      <c r="B678" s="662" t="s">
        <v>4683</v>
      </c>
      <c r="C678" s="662" t="s">
        <v>4725</v>
      </c>
      <c r="D678" s="662" t="s">
        <v>4774</v>
      </c>
      <c r="E678" s="662" t="s">
        <v>4775</v>
      </c>
      <c r="F678" s="665">
        <v>53</v>
      </c>
      <c r="G678" s="665">
        <v>35933</v>
      </c>
      <c r="H678" s="665">
        <v>1</v>
      </c>
      <c r="I678" s="665">
        <v>677.98113207547169</v>
      </c>
      <c r="J678" s="665">
        <v>16</v>
      </c>
      <c r="K678" s="665">
        <v>10880</v>
      </c>
      <c r="L678" s="665">
        <v>0.30278574012745946</v>
      </c>
      <c r="M678" s="665">
        <v>680</v>
      </c>
      <c r="N678" s="665">
        <v>21</v>
      </c>
      <c r="O678" s="665">
        <v>14448</v>
      </c>
      <c r="P678" s="678">
        <v>0.40208165196337631</v>
      </c>
      <c r="Q678" s="666">
        <v>688</v>
      </c>
    </row>
    <row r="679" spans="1:17" ht="14.4" customHeight="1" x14ac:dyDescent="0.3">
      <c r="A679" s="661" t="s">
        <v>5464</v>
      </c>
      <c r="B679" s="662" t="s">
        <v>4683</v>
      </c>
      <c r="C679" s="662" t="s">
        <v>4725</v>
      </c>
      <c r="D679" s="662" t="s">
        <v>4857</v>
      </c>
      <c r="E679" s="662" t="s">
        <v>4791</v>
      </c>
      <c r="F679" s="665"/>
      <c r="G679" s="665"/>
      <c r="H679" s="665"/>
      <c r="I679" s="665"/>
      <c r="J679" s="665">
        <v>1</v>
      </c>
      <c r="K679" s="665">
        <v>752</v>
      </c>
      <c r="L679" s="665"/>
      <c r="M679" s="665">
        <v>752</v>
      </c>
      <c r="N679" s="665">
        <v>1</v>
      </c>
      <c r="O679" s="665">
        <v>760</v>
      </c>
      <c r="P679" s="678"/>
      <c r="Q679" s="666">
        <v>760</v>
      </c>
    </row>
    <row r="680" spans="1:17" ht="14.4" customHeight="1" x14ac:dyDescent="0.3">
      <c r="A680" s="661" t="s">
        <v>5464</v>
      </c>
      <c r="B680" s="662" t="s">
        <v>4683</v>
      </c>
      <c r="C680" s="662" t="s">
        <v>4725</v>
      </c>
      <c r="D680" s="662" t="s">
        <v>4776</v>
      </c>
      <c r="E680" s="662" t="s">
        <v>4773</v>
      </c>
      <c r="F680" s="665">
        <v>233</v>
      </c>
      <c r="G680" s="665">
        <v>129265</v>
      </c>
      <c r="H680" s="665">
        <v>1</v>
      </c>
      <c r="I680" s="665">
        <v>554.78540772532187</v>
      </c>
      <c r="J680" s="665">
        <v>444</v>
      </c>
      <c r="K680" s="665">
        <v>248196</v>
      </c>
      <c r="L680" s="665">
        <v>1.9200556995319693</v>
      </c>
      <c r="M680" s="665">
        <v>559</v>
      </c>
      <c r="N680" s="665">
        <v>458</v>
      </c>
      <c r="O680" s="665">
        <v>260144</v>
      </c>
      <c r="P680" s="678">
        <v>2.0124859784164313</v>
      </c>
      <c r="Q680" s="666">
        <v>568</v>
      </c>
    </row>
    <row r="681" spans="1:17" ht="14.4" customHeight="1" x14ac:dyDescent="0.3">
      <c r="A681" s="661" t="s">
        <v>5464</v>
      </c>
      <c r="B681" s="662" t="s">
        <v>4683</v>
      </c>
      <c r="C681" s="662" t="s">
        <v>4725</v>
      </c>
      <c r="D681" s="662" t="s">
        <v>4777</v>
      </c>
      <c r="E681" s="662" t="s">
        <v>4775</v>
      </c>
      <c r="F681" s="665">
        <v>126</v>
      </c>
      <c r="G681" s="665">
        <v>94296</v>
      </c>
      <c r="H681" s="665">
        <v>1</v>
      </c>
      <c r="I681" s="665">
        <v>748.38095238095241</v>
      </c>
      <c r="J681" s="665">
        <v>100</v>
      </c>
      <c r="K681" s="665">
        <v>75200</v>
      </c>
      <c r="L681" s="665">
        <v>0.79748875880207004</v>
      </c>
      <c r="M681" s="665">
        <v>752</v>
      </c>
      <c r="N681" s="665">
        <v>98</v>
      </c>
      <c r="O681" s="665">
        <v>74578</v>
      </c>
      <c r="P681" s="678">
        <v>0.79089250869602101</v>
      </c>
      <c r="Q681" s="666">
        <v>761</v>
      </c>
    </row>
    <row r="682" spans="1:17" ht="14.4" customHeight="1" x14ac:dyDescent="0.3">
      <c r="A682" s="661" t="s">
        <v>5464</v>
      </c>
      <c r="B682" s="662" t="s">
        <v>4683</v>
      </c>
      <c r="C682" s="662" t="s">
        <v>4725</v>
      </c>
      <c r="D682" s="662" t="s">
        <v>4832</v>
      </c>
      <c r="E682" s="662" t="s">
        <v>4833</v>
      </c>
      <c r="F682" s="665">
        <v>1224</v>
      </c>
      <c r="G682" s="665">
        <v>985008</v>
      </c>
      <c r="H682" s="665">
        <v>1</v>
      </c>
      <c r="I682" s="665">
        <v>804.74509803921569</v>
      </c>
      <c r="J682" s="665">
        <v>1582</v>
      </c>
      <c r="K682" s="665">
        <v>1279838</v>
      </c>
      <c r="L682" s="665">
        <v>1.2993173659503272</v>
      </c>
      <c r="M682" s="665">
        <v>809</v>
      </c>
      <c r="N682" s="665">
        <v>2073</v>
      </c>
      <c r="O682" s="665">
        <v>1695714</v>
      </c>
      <c r="P682" s="678">
        <v>1.7215230739242726</v>
      </c>
      <c r="Q682" s="666">
        <v>818</v>
      </c>
    </row>
    <row r="683" spans="1:17" ht="14.4" customHeight="1" x14ac:dyDescent="0.3">
      <c r="A683" s="661" t="s">
        <v>5464</v>
      </c>
      <c r="B683" s="662" t="s">
        <v>4683</v>
      </c>
      <c r="C683" s="662" t="s">
        <v>4725</v>
      </c>
      <c r="D683" s="662" t="s">
        <v>4778</v>
      </c>
      <c r="E683" s="662" t="s">
        <v>4761</v>
      </c>
      <c r="F683" s="665">
        <v>1</v>
      </c>
      <c r="G683" s="665">
        <v>446</v>
      </c>
      <c r="H683" s="665">
        <v>1</v>
      </c>
      <c r="I683" s="665">
        <v>446</v>
      </c>
      <c r="J683" s="665">
        <v>1</v>
      </c>
      <c r="K683" s="665">
        <v>449</v>
      </c>
      <c r="L683" s="665">
        <v>1.006726457399103</v>
      </c>
      <c r="M683" s="665">
        <v>449</v>
      </c>
      <c r="N683" s="665"/>
      <c r="O683" s="665"/>
      <c r="P683" s="678"/>
      <c r="Q683" s="666"/>
    </row>
    <row r="684" spans="1:17" ht="14.4" customHeight="1" x14ac:dyDescent="0.3">
      <c r="A684" s="661" t="s">
        <v>5464</v>
      </c>
      <c r="B684" s="662" t="s">
        <v>4683</v>
      </c>
      <c r="C684" s="662" t="s">
        <v>4725</v>
      </c>
      <c r="D684" s="662" t="s">
        <v>4779</v>
      </c>
      <c r="E684" s="662" t="s">
        <v>4763</v>
      </c>
      <c r="F684" s="665"/>
      <c r="G684" s="665"/>
      <c r="H684" s="665"/>
      <c r="I684" s="665"/>
      <c r="J684" s="665">
        <v>4</v>
      </c>
      <c r="K684" s="665">
        <v>1748</v>
      </c>
      <c r="L684" s="665"/>
      <c r="M684" s="665">
        <v>437</v>
      </c>
      <c r="N684" s="665">
        <v>3</v>
      </c>
      <c r="O684" s="665">
        <v>1338</v>
      </c>
      <c r="P684" s="678"/>
      <c r="Q684" s="666">
        <v>446</v>
      </c>
    </row>
    <row r="685" spans="1:17" ht="14.4" customHeight="1" x14ac:dyDescent="0.3">
      <c r="A685" s="661" t="s">
        <v>5464</v>
      </c>
      <c r="B685" s="662" t="s">
        <v>4683</v>
      </c>
      <c r="C685" s="662" t="s">
        <v>4725</v>
      </c>
      <c r="D685" s="662" t="s">
        <v>4849</v>
      </c>
      <c r="E685" s="662" t="s">
        <v>4759</v>
      </c>
      <c r="F685" s="665">
        <v>118</v>
      </c>
      <c r="G685" s="665">
        <v>83561</v>
      </c>
      <c r="H685" s="665">
        <v>1</v>
      </c>
      <c r="I685" s="665">
        <v>708.14406779661022</v>
      </c>
      <c r="J685" s="665">
        <v>132</v>
      </c>
      <c r="K685" s="665">
        <v>94380</v>
      </c>
      <c r="L685" s="665">
        <v>1.1294742762772108</v>
      </c>
      <c r="M685" s="665">
        <v>715</v>
      </c>
      <c r="N685" s="665">
        <v>176</v>
      </c>
      <c r="O685" s="665">
        <v>128128</v>
      </c>
      <c r="P685" s="678">
        <v>1.5333468962793648</v>
      </c>
      <c r="Q685" s="666">
        <v>728</v>
      </c>
    </row>
    <row r="686" spans="1:17" ht="14.4" customHeight="1" x14ac:dyDescent="0.3">
      <c r="A686" s="661" t="s">
        <v>5464</v>
      </c>
      <c r="B686" s="662" t="s">
        <v>4683</v>
      </c>
      <c r="C686" s="662" t="s">
        <v>4725</v>
      </c>
      <c r="D686" s="662" t="s">
        <v>4790</v>
      </c>
      <c r="E686" s="662" t="s">
        <v>4791</v>
      </c>
      <c r="F686" s="665">
        <v>7</v>
      </c>
      <c r="G686" s="665">
        <v>5730</v>
      </c>
      <c r="H686" s="665">
        <v>1</v>
      </c>
      <c r="I686" s="665">
        <v>818.57142857142856</v>
      </c>
      <c r="J686" s="665">
        <v>7</v>
      </c>
      <c r="K686" s="665">
        <v>5768</v>
      </c>
      <c r="L686" s="665">
        <v>1.006631762652705</v>
      </c>
      <c r="M686" s="665">
        <v>824</v>
      </c>
      <c r="N686" s="665">
        <v>10</v>
      </c>
      <c r="O686" s="665">
        <v>8330</v>
      </c>
      <c r="P686" s="678">
        <v>1.4537521815008727</v>
      </c>
      <c r="Q686" s="666">
        <v>833</v>
      </c>
    </row>
    <row r="687" spans="1:17" ht="14.4" customHeight="1" x14ac:dyDescent="0.3">
      <c r="A687" s="661" t="s">
        <v>5464</v>
      </c>
      <c r="B687" s="662" t="s">
        <v>4683</v>
      </c>
      <c r="C687" s="662" t="s">
        <v>4725</v>
      </c>
      <c r="D687" s="662" t="s">
        <v>4780</v>
      </c>
      <c r="E687" s="662" t="s">
        <v>4781</v>
      </c>
      <c r="F687" s="665">
        <v>331</v>
      </c>
      <c r="G687" s="665">
        <v>68811</v>
      </c>
      <c r="H687" s="665">
        <v>1</v>
      </c>
      <c r="I687" s="665">
        <v>207.88821752265861</v>
      </c>
      <c r="J687" s="665">
        <v>452</v>
      </c>
      <c r="K687" s="665">
        <v>94920</v>
      </c>
      <c r="L687" s="665">
        <v>1.3794306142913197</v>
      </c>
      <c r="M687" s="665">
        <v>210</v>
      </c>
      <c r="N687" s="665">
        <v>601</v>
      </c>
      <c r="O687" s="665">
        <v>129215</v>
      </c>
      <c r="P687" s="678">
        <v>1.8778247663890948</v>
      </c>
      <c r="Q687" s="666">
        <v>215</v>
      </c>
    </row>
    <row r="688" spans="1:17" ht="14.4" customHeight="1" x14ac:dyDescent="0.3">
      <c r="A688" s="661" t="s">
        <v>5464</v>
      </c>
      <c r="B688" s="662" t="s">
        <v>4683</v>
      </c>
      <c r="C688" s="662" t="s">
        <v>4725</v>
      </c>
      <c r="D688" s="662" t="s">
        <v>4740</v>
      </c>
      <c r="E688" s="662" t="s">
        <v>4741</v>
      </c>
      <c r="F688" s="665"/>
      <c r="G688" s="665"/>
      <c r="H688" s="665"/>
      <c r="I688" s="665"/>
      <c r="J688" s="665"/>
      <c r="K688" s="665"/>
      <c r="L688" s="665"/>
      <c r="M688" s="665"/>
      <c r="N688" s="665">
        <v>1</v>
      </c>
      <c r="O688" s="665">
        <v>354</v>
      </c>
      <c r="P688" s="678"/>
      <c r="Q688" s="666">
        <v>354</v>
      </c>
    </row>
    <row r="689" spans="1:17" ht="14.4" customHeight="1" x14ac:dyDescent="0.3">
      <c r="A689" s="661" t="s">
        <v>5464</v>
      </c>
      <c r="B689" s="662" t="s">
        <v>4683</v>
      </c>
      <c r="C689" s="662" t="s">
        <v>4725</v>
      </c>
      <c r="D689" s="662" t="s">
        <v>4782</v>
      </c>
      <c r="E689" s="662" t="s">
        <v>4783</v>
      </c>
      <c r="F689" s="665">
        <v>2615</v>
      </c>
      <c r="G689" s="665">
        <v>216704</v>
      </c>
      <c r="H689" s="665">
        <v>1</v>
      </c>
      <c r="I689" s="665">
        <v>82.869598470363286</v>
      </c>
      <c r="J689" s="665">
        <v>2688</v>
      </c>
      <c r="K689" s="665">
        <v>228480</v>
      </c>
      <c r="L689" s="665">
        <v>1.054341405788541</v>
      </c>
      <c r="M689" s="665">
        <v>85</v>
      </c>
      <c r="N689" s="665">
        <v>2947</v>
      </c>
      <c r="O689" s="665">
        <v>250495</v>
      </c>
      <c r="P689" s="678">
        <v>1.1559315933254577</v>
      </c>
      <c r="Q689" s="666">
        <v>85</v>
      </c>
    </row>
    <row r="690" spans="1:17" ht="14.4" customHeight="1" x14ac:dyDescent="0.3">
      <c r="A690" s="661" t="s">
        <v>5464</v>
      </c>
      <c r="B690" s="662" t="s">
        <v>4683</v>
      </c>
      <c r="C690" s="662" t="s">
        <v>4725</v>
      </c>
      <c r="D690" s="662" t="s">
        <v>4792</v>
      </c>
      <c r="E690" s="662" t="s">
        <v>4793</v>
      </c>
      <c r="F690" s="665">
        <v>2</v>
      </c>
      <c r="G690" s="665">
        <v>1409</v>
      </c>
      <c r="H690" s="665">
        <v>1</v>
      </c>
      <c r="I690" s="665">
        <v>704.5</v>
      </c>
      <c r="J690" s="665">
        <v>3</v>
      </c>
      <c r="K690" s="665">
        <v>2121</v>
      </c>
      <c r="L690" s="665">
        <v>1.5053229240596167</v>
      </c>
      <c r="M690" s="665">
        <v>707</v>
      </c>
      <c r="N690" s="665">
        <v>5</v>
      </c>
      <c r="O690" s="665">
        <v>3595</v>
      </c>
      <c r="P690" s="678">
        <v>2.5514549325762954</v>
      </c>
      <c r="Q690" s="666">
        <v>719</v>
      </c>
    </row>
    <row r="691" spans="1:17" ht="14.4" customHeight="1" x14ac:dyDescent="0.3">
      <c r="A691" s="661" t="s">
        <v>5464</v>
      </c>
      <c r="B691" s="662" t="s">
        <v>4683</v>
      </c>
      <c r="C691" s="662" t="s">
        <v>4725</v>
      </c>
      <c r="D691" s="662" t="s">
        <v>4744</v>
      </c>
      <c r="E691" s="662" t="s">
        <v>4745</v>
      </c>
      <c r="F691" s="665">
        <v>1</v>
      </c>
      <c r="G691" s="665">
        <v>0</v>
      </c>
      <c r="H691" s="665"/>
      <c r="I691" s="665">
        <v>0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5464</v>
      </c>
      <c r="B692" s="662" t="s">
        <v>4683</v>
      </c>
      <c r="C692" s="662" t="s">
        <v>4725</v>
      </c>
      <c r="D692" s="662" t="s">
        <v>4834</v>
      </c>
      <c r="E692" s="662" t="s">
        <v>4833</v>
      </c>
      <c r="F692" s="665">
        <v>362</v>
      </c>
      <c r="G692" s="665">
        <v>336938</v>
      </c>
      <c r="H692" s="665">
        <v>1</v>
      </c>
      <c r="I692" s="665">
        <v>930.76795580110502</v>
      </c>
      <c r="J692" s="665">
        <v>343</v>
      </c>
      <c r="K692" s="665">
        <v>320705</v>
      </c>
      <c r="L692" s="665">
        <v>0.95182199692525038</v>
      </c>
      <c r="M692" s="665">
        <v>935</v>
      </c>
      <c r="N692" s="665">
        <v>399</v>
      </c>
      <c r="O692" s="665">
        <v>379848</v>
      </c>
      <c r="P692" s="678">
        <v>1.1273528067478289</v>
      </c>
      <c r="Q692" s="666">
        <v>952</v>
      </c>
    </row>
    <row r="693" spans="1:17" ht="14.4" customHeight="1" x14ac:dyDescent="0.3">
      <c r="A693" s="661" t="s">
        <v>5464</v>
      </c>
      <c r="B693" s="662" t="s">
        <v>4683</v>
      </c>
      <c r="C693" s="662" t="s">
        <v>4725</v>
      </c>
      <c r="D693" s="662" t="s">
        <v>4748</v>
      </c>
      <c r="E693" s="662" t="s">
        <v>4749</v>
      </c>
      <c r="F693" s="665"/>
      <c r="G693" s="665"/>
      <c r="H693" s="665"/>
      <c r="I693" s="665"/>
      <c r="J693" s="665">
        <v>5</v>
      </c>
      <c r="K693" s="665">
        <v>570</v>
      </c>
      <c r="L693" s="665"/>
      <c r="M693" s="665">
        <v>114</v>
      </c>
      <c r="N693" s="665">
        <v>12</v>
      </c>
      <c r="O693" s="665">
        <v>1440</v>
      </c>
      <c r="P693" s="678"/>
      <c r="Q693" s="666">
        <v>120</v>
      </c>
    </row>
    <row r="694" spans="1:17" ht="14.4" customHeight="1" x14ac:dyDescent="0.3">
      <c r="A694" s="661" t="s">
        <v>5464</v>
      </c>
      <c r="B694" s="662" t="s">
        <v>4683</v>
      </c>
      <c r="C694" s="662" t="s">
        <v>4725</v>
      </c>
      <c r="D694" s="662" t="s">
        <v>4835</v>
      </c>
      <c r="E694" s="662" t="s">
        <v>4833</v>
      </c>
      <c r="F694" s="665">
        <v>414</v>
      </c>
      <c r="G694" s="665">
        <v>304158</v>
      </c>
      <c r="H694" s="665">
        <v>1</v>
      </c>
      <c r="I694" s="665">
        <v>734.68115942028987</v>
      </c>
      <c r="J694" s="665">
        <v>359</v>
      </c>
      <c r="K694" s="665">
        <v>264583</v>
      </c>
      <c r="L694" s="665">
        <v>0.86988670362114429</v>
      </c>
      <c r="M694" s="665">
        <v>737</v>
      </c>
      <c r="N694" s="665">
        <v>315</v>
      </c>
      <c r="O694" s="665">
        <v>234675</v>
      </c>
      <c r="P694" s="678">
        <v>0.77155623064328405</v>
      </c>
      <c r="Q694" s="666">
        <v>745</v>
      </c>
    </row>
    <row r="695" spans="1:17" ht="14.4" customHeight="1" x14ac:dyDescent="0.3">
      <c r="A695" s="661" t="s">
        <v>5464</v>
      </c>
      <c r="B695" s="662" t="s">
        <v>4683</v>
      </c>
      <c r="C695" s="662" t="s">
        <v>4725</v>
      </c>
      <c r="D695" s="662" t="s">
        <v>4836</v>
      </c>
      <c r="E695" s="662" t="s">
        <v>4837</v>
      </c>
      <c r="F695" s="665">
        <v>1</v>
      </c>
      <c r="G695" s="665">
        <v>56</v>
      </c>
      <c r="H695" s="665">
        <v>1</v>
      </c>
      <c r="I695" s="665">
        <v>56</v>
      </c>
      <c r="J695" s="665">
        <v>3</v>
      </c>
      <c r="K695" s="665">
        <v>171</v>
      </c>
      <c r="L695" s="665">
        <v>3.0535714285714284</v>
      </c>
      <c r="M695" s="665">
        <v>57</v>
      </c>
      <c r="N695" s="665">
        <v>4</v>
      </c>
      <c r="O695" s="665">
        <v>232</v>
      </c>
      <c r="P695" s="678">
        <v>4.1428571428571432</v>
      </c>
      <c r="Q695" s="666">
        <v>58</v>
      </c>
    </row>
    <row r="696" spans="1:17" ht="14.4" customHeight="1" x14ac:dyDescent="0.3">
      <c r="A696" s="661" t="s">
        <v>5464</v>
      </c>
      <c r="B696" s="662" t="s">
        <v>4683</v>
      </c>
      <c r="C696" s="662" t="s">
        <v>4725</v>
      </c>
      <c r="D696" s="662" t="s">
        <v>4838</v>
      </c>
      <c r="E696" s="662" t="s">
        <v>4839</v>
      </c>
      <c r="F696" s="665">
        <v>57</v>
      </c>
      <c r="G696" s="665">
        <v>29896</v>
      </c>
      <c r="H696" s="665">
        <v>1</v>
      </c>
      <c r="I696" s="665">
        <v>524.49122807017545</v>
      </c>
      <c r="J696" s="665">
        <v>60</v>
      </c>
      <c r="K696" s="665">
        <v>31620</v>
      </c>
      <c r="L696" s="665">
        <v>1.0576665774685576</v>
      </c>
      <c r="M696" s="665">
        <v>527</v>
      </c>
      <c r="N696" s="665">
        <v>44</v>
      </c>
      <c r="O696" s="665">
        <v>23892</v>
      </c>
      <c r="P696" s="678">
        <v>0.79917045758629912</v>
      </c>
      <c r="Q696" s="666">
        <v>543</v>
      </c>
    </row>
    <row r="697" spans="1:17" ht="14.4" customHeight="1" x14ac:dyDescent="0.3">
      <c r="A697" s="661" t="s">
        <v>5464</v>
      </c>
      <c r="B697" s="662" t="s">
        <v>4683</v>
      </c>
      <c r="C697" s="662" t="s">
        <v>4725</v>
      </c>
      <c r="D697" s="662" t="s">
        <v>4784</v>
      </c>
      <c r="E697" s="662" t="s">
        <v>4785</v>
      </c>
      <c r="F697" s="665">
        <v>99</v>
      </c>
      <c r="G697" s="665">
        <v>29348</v>
      </c>
      <c r="H697" s="665">
        <v>1</v>
      </c>
      <c r="I697" s="665">
        <v>296.44444444444446</v>
      </c>
      <c r="J697" s="665">
        <v>19</v>
      </c>
      <c r="K697" s="665">
        <v>5681</v>
      </c>
      <c r="L697" s="665">
        <v>0.19357366771159876</v>
      </c>
      <c r="M697" s="665">
        <v>299</v>
      </c>
      <c r="N697" s="665">
        <v>38</v>
      </c>
      <c r="O697" s="665">
        <v>11666</v>
      </c>
      <c r="P697" s="678">
        <v>0.39750579255826635</v>
      </c>
      <c r="Q697" s="666">
        <v>307</v>
      </c>
    </row>
    <row r="698" spans="1:17" ht="14.4" customHeight="1" x14ac:dyDescent="0.3">
      <c r="A698" s="661" t="s">
        <v>5464</v>
      </c>
      <c r="B698" s="662" t="s">
        <v>4683</v>
      </c>
      <c r="C698" s="662" t="s">
        <v>4725</v>
      </c>
      <c r="D698" s="662" t="s">
        <v>4840</v>
      </c>
      <c r="E698" s="662" t="s">
        <v>4781</v>
      </c>
      <c r="F698" s="665">
        <v>129</v>
      </c>
      <c r="G698" s="665">
        <v>22280</v>
      </c>
      <c r="H698" s="665">
        <v>1</v>
      </c>
      <c r="I698" s="665">
        <v>172.71317829457365</v>
      </c>
      <c r="J698" s="665">
        <v>109</v>
      </c>
      <c r="K698" s="665">
        <v>18966</v>
      </c>
      <c r="L698" s="665">
        <v>0.8512567324955117</v>
      </c>
      <c r="M698" s="665">
        <v>174</v>
      </c>
      <c r="N698" s="665">
        <v>86</v>
      </c>
      <c r="O698" s="665">
        <v>15308</v>
      </c>
      <c r="P698" s="678">
        <v>0.68707360861759426</v>
      </c>
      <c r="Q698" s="666">
        <v>178</v>
      </c>
    </row>
    <row r="699" spans="1:17" ht="14.4" customHeight="1" x14ac:dyDescent="0.3">
      <c r="A699" s="661" t="s">
        <v>5464</v>
      </c>
      <c r="B699" s="662" t="s">
        <v>4683</v>
      </c>
      <c r="C699" s="662" t="s">
        <v>4725</v>
      </c>
      <c r="D699" s="662" t="s">
        <v>4786</v>
      </c>
      <c r="E699" s="662" t="s">
        <v>4785</v>
      </c>
      <c r="F699" s="665">
        <v>113</v>
      </c>
      <c r="G699" s="665">
        <v>41581</v>
      </c>
      <c r="H699" s="665">
        <v>1</v>
      </c>
      <c r="I699" s="665">
        <v>367.97345132743362</v>
      </c>
      <c r="J699" s="665">
        <v>133</v>
      </c>
      <c r="K699" s="665">
        <v>49343</v>
      </c>
      <c r="L699" s="665">
        <v>1.1866717972150742</v>
      </c>
      <c r="M699" s="665">
        <v>371</v>
      </c>
      <c r="N699" s="665">
        <v>142</v>
      </c>
      <c r="O699" s="665">
        <v>53960</v>
      </c>
      <c r="P699" s="678">
        <v>1.2977080878285756</v>
      </c>
      <c r="Q699" s="666">
        <v>380</v>
      </c>
    </row>
    <row r="700" spans="1:17" ht="14.4" customHeight="1" x14ac:dyDescent="0.3">
      <c r="A700" s="661" t="s">
        <v>5464</v>
      </c>
      <c r="B700" s="662" t="s">
        <v>4683</v>
      </c>
      <c r="C700" s="662" t="s">
        <v>4725</v>
      </c>
      <c r="D700" s="662" t="s">
        <v>4858</v>
      </c>
      <c r="E700" s="662" t="s">
        <v>4859</v>
      </c>
      <c r="F700" s="665">
        <v>1</v>
      </c>
      <c r="G700" s="665">
        <v>635</v>
      </c>
      <c r="H700" s="665">
        <v>1</v>
      </c>
      <c r="I700" s="665">
        <v>635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5464</v>
      </c>
      <c r="B701" s="662" t="s">
        <v>4683</v>
      </c>
      <c r="C701" s="662" t="s">
        <v>4725</v>
      </c>
      <c r="D701" s="662" t="s">
        <v>4758</v>
      </c>
      <c r="E701" s="662" t="s">
        <v>4759</v>
      </c>
      <c r="F701" s="665">
        <v>37</v>
      </c>
      <c r="G701" s="665">
        <v>22293</v>
      </c>
      <c r="H701" s="665">
        <v>1</v>
      </c>
      <c r="I701" s="665">
        <v>602.51351351351354</v>
      </c>
      <c r="J701" s="665">
        <v>39</v>
      </c>
      <c r="K701" s="665">
        <v>23634</v>
      </c>
      <c r="L701" s="665">
        <v>1.0601534113847395</v>
      </c>
      <c r="M701" s="665">
        <v>606</v>
      </c>
      <c r="N701" s="665">
        <v>33</v>
      </c>
      <c r="O701" s="665">
        <v>20394</v>
      </c>
      <c r="P701" s="678">
        <v>0.91481631005248287</v>
      </c>
      <c r="Q701" s="666">
        <v>618</v>
      </c>
    </row>
    <row r="702" spans="1:17" ht="14.4" customHeight="1" x14ac:dyDescent="0.3">
      <c r="A702" s="661" t="s">
        <v>5464</v>
      </c>
      <c r="B702" s="662" t="s">
        <v>4683</v>
      </c>
      <c r="C702" s="662" t="s">
        <v>4725</v>
      </c>
      <c r="D702" s="662" t="s">
        <v>4787</v>
      </c>
      <c r="E702" s="662" t="s">
        <v>4788</v>
      </c>
      <c r="F702" s="665">
        <v>162</v>
      </c>
      <c r="G702" s="665">
        <v>43716</v>
      </c>
      <c r="H702" s="665">
        <v>1</v>
      </c>
      <c r="I702" s="665">
        <v>269.85185185185185</v>
      </c>
      <c r="J702" s="665">
        <v>158</v>
      </c>
      <c r="K702" s="665">
        <v>42976</v>
      </c>
      <c r="L702" s="665">
        <v>0.98307255924604264</v>
      </c>
      <c r="M702" s="665">
        <v>272</v>
      </c>
      <c r="N702" s="665">
        <v>225</v>
      </c>
      <c r="O702" s="665">
        <v>61200</v>
      </c>
      <c r="P702" s="678">
        <v>1.3999451001921492</v>
      </c>
      <c r="Q702" s="666">
        <v>272</v>
      </c>
    </row>
    <row r="703" spans="1:17" ht="14.4" customHeight="1" x14ac:dyDescent="0.3">
      <c r="A703" s="661" t="s">
        <v>5464</v>
      </c>
      <c r="B703" s="662" t="s">
        <v>4683</v>
      </c>
      <c r="C703" s="662" t="s">
        <v>4725</v>
      </c>
      <c r="D703" s="662" t="s">
        <v>4841</v>
      </c>
      <c r="E703" s="662" t="s">
        <v>4842</v>
      </c>
      <c r="F703" s="665">
        <v>9</v>
      </c>
      <c r="G703" s="665">
        <v>900</v>
      </c>
      <c r="H703" s="665">
        <v>1</v>
      </c>
      <c r="I703" s="665">
        <v>100</v>
      </c>
      <c r="J703" s="665">
        <v>11</v>
      </c>
      <c r="K703" s="665">
        <v>1100</v>
      </c>
      <c r="L703" s="665">
        <v>1.2222222222222223</v>
      </c>
      <c r="M703" s="665">
        <v>100</v>
      </c>
      <c r="N703" s="665">
        <v>10</v>
      </c>
      <c r="O703" s="665">
        <v>1000</v>
      </c>
      <c r="P703" s="678">
        <v>1.1111111111111112</v>
      </c>
      <c r="Q703" s="666">
        <v>100</v>
      </c>
    </row>
    <row r="704" spans="1:17" ht="14.4" customHeight="1" x14ac:dyDescent="0.3">
      <c r="A704" s="661" t="s">
        <v>5464</v>
      </c>
      <c r="B704" s="662" t="s">
        <v>4683</v>
      </c>
      <c r="C704" s="662" t="s">
        <v>4725</v>
      </c>
      <c r="D704" s="662" t="s">
        <v>4860</v>
      </c>
      <c r="E704" s="662" t="s">
        <v>4833</v>
      </c>
      <c r="F704" s="665">
        <v>13</v>
      </c>
      <c r="G704" s="665">
        <v>13156</v>
      </c>
      <c r="H704" s="665">
        <v>1</v>
      </c>
      <c r="I704" s="665">
        <v>1012</v>
      </c>
      <c r="J704" s="665">
        <v>17</v>
      </c>
      <c r="K704" s="665">
        <v>17306</v>
      </c>
      <c r="L704" s="665">
        <v>1.3154454241410762</v>
      </c>
      <c r="M704" s="665">
        <v>1018</v>
      </c>
      <c r="N704" s="665">
        <v>24</v>
      </c>
      <c r="O704" s="665">
        <v>24840</v>
      </c>
      <c r="P704" s="678">
        <v>1.8881118881118881</v>
      </c>
      <c r="Q704" s="666">
        <v>1035</v>
      </c>
    </row>
    <row r="705" spans="1:17" ht="14.4" customHeight="1" x14ac:dyDescent="0.3">
      <c r="A705" s="661" t="s">
        <v>5464</v>
      </c>
      <c r="B705" s="662" t="s">
        <v>4683</v>
      </c>
      <c r="C705" s="662" t="s">
        <v>4725</v>
      </c>
      <c r="D705" s="662" t="s">
        <v>4762</v>
      </c>
      <c r="E705" s="662" t="s">
        <v>4763</v>
      </c>
      <c r="F705" s="665"/>
      <c r="G705" s="665"/>
      <c r="H705" s="665"/>
      <c r="I705" s="665"/>
      <c r="J705" s="665"/>
      <c r="K705" s="665"/>
      <c r="L705" s="665"/>
      <c r="M705" s="665"/>
      <c r="N705" s="665">
        <v>1</v>
      </c>
      <c r="O705" s="665">
        <v>373</v>
      </c>
      <c r="P705" s="678"/>
      <c r="Q705" s="666">
        <v>373</v>
      </c>
    </row>
    <row r="706" spans="1:17" ht="14.4" customHeight="1" x14ac:dyDescent="0.3">
      <c r="A706" s="661" t="s">
        <v>5464</v>
      </c>
      <c r="B706" s="662" t="s">
        <v>4683</v>
      </c>
      <c r="C706" s="662" t="s">
        <v>4725</v>
      </c>
      <c r="D706" s="662" t="s">
        <v>4843</v>
      </c>
      <c r="E706" s="662" t="s">
        <v>4833</v>
      </c>
      <c r="F706" s="665">
        <v>18</v>
      </c>
      <c r="G706" s="665">
        <v>15492</v>
      </c>
      <c r="H706" s="665">
        <v>1</v>
      </c>
      <c r="I706" s="665">
        <v>860.66666666666663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5464</v>
      </c>
      <c r="B707" s="662" t="s">
        <v>4683</v>
      </c>
      <c r="C707" s="662" t="s">
        <v>4725</v>
      </c>
      <c r="D707" s="662" t="s">
        <v>4861</v>
      </c>
      <c r="E707" s="662" t="s">
        <v>4851</v>
      </c>
      <c r="F707" s="665">
        <v>7</v>
      </c>
      <c r="G707" s="665">
        <v>3640</v>
      </c>
      <c r="H707" s="665">
        <v>1</v>
      </c>
      <c r="I707" s="665">
        <v>520</v>
      </c>
      <c r="J707" s="665">
        <v>4</v>
      </c>
      <c r="K707" s="665">
        <v>2092</v>
      </c>
      <c r="L707" s="665">
        <v>0.57472527472527468</v>
      </c>
      <c r="M707" s="665">
        <v>523</v>
      </c>
      <c r="N707" s="665">
        <v>7</v>
      </c>
      <c r="O707" s="665">
        <v>3717</v>
      </c>
      <c r="P707" s="678">
        <v>1.0211538461538461</v>
      </c>
      <c r="Q707" s="666">
        <v>531</v>
      </c>
    </row>
    <row r="708" spans="1:17" ht="14.4" customHeight="1" x14ac:dyDescent="0.3">
      <c r="A708" s="661" t="s">
        <v>5464</v>
      </c>
      <c r="B708" s="662" t="s">
        <v>4683</v>
      </c>
      <c r="C708" s="662" t="s">
        <v>4725</v>
      </c>
      <c r="D708" s="662" t="s">
        <v>4862</v>
      </c>
      <c r="E708" s="662" t="s">
        <v>4851</v>
      </c>
      <c r="F708" s="665">
        <v>5</v>
      </c>
      <c r="G708" s="665">
        <v>4009</v>
      </c>
      <c r="H708" s="665">
        <v>1</v>
      </c>
      <c r="I708" s="665">
        <v>801.8</v>
      </c>
      <c r="J708" s="665">
        <v>8</v>
      </c>
      <c r="K708" s="665">
        <v>6456</v>
      </c>
      <c r="L708" s="665">
        <v>1.6103766525318035</v>
      </c>
      <c r="M708" s="665">
        <v>807</v>
      </c>
      <c r="N708" s="665">
        <v>2</v>
      </c>
      <c r="O708" s="665">
        <v>1648</v>
      </c>
      <c r="P708" s="678">
        <v>0.41107508106759788</v>
      </c>
      <c r="Q708" s="666">
        <v>824</v>
      </c>
    </row>
    <row r="709" spans="1:17" ht="14.4" customHeight="1" x14ac:dyDescent="0.3">
      <c r="A709" s="661" t="s">
        <v>5464</v>
      </c>
      <c r="B709" s="662" t="s">
        <v>4683</v>
      </c>
      <c r="C709" s="662" t="s">
        <v>4725</v>
      </c>
      <c r="D709" s="662" t="s">
        <v>4850</v>
      </c>
      <c r="E709" s="662" t="s">
        <v>4851</v>
      </c>
      <c r="F709" s="665">
        <v>44</v>
      </c>
      <c r="G709" s="665">
        <v>25932</v>
      </c>
      <c r="H709" s="665">
        <v>1</v>
      </c>
      <c r="I709" s="665">
        <v>589.36363636363637</v>
      </c>
      <c r="J709" s="665">
        <v>8</v>
      </c>
      <c r="K709" s="665">
        <v>4760</v>
      </c>
      <c r="L709" s="665">
        <v>0.18355699521826316</v>
      </c>
      <c r="M709" s="665">
        <v>595</v>
      </c>
      <c r="N709" s="665">
        <v>4</v>
      </c>
      <c r="O709" s="665">
        <v>2416</v>
      </c>
      <c r="P709" s="678">
        <v>9.3166743791454579E-2</v>
      </c>
      <c r="Q709" s="666">
        <v>604</v>
      </c>
    </row>
    <row r="710" spans="1:17" ht="14.4" customHeight="1" x14ac:dyDescent="0.3">
      <c r="A710" s="661" t="s">
        <v>5464</v>
      </c>
      <c r="B710" s="662" t="s">
        <v>4683</v>
      </c>
      <c r="C710" s="662" t="s">
        <v>4725</v>
      </c>
      <c r="D710" s="662" t="s">
        <v>4789</v>
      </c>
      <c r="E710" s="662" t="s">
        <v>4771</v>
      </c>
      <c r="F710" s="665">
        <v>53</v>
      </c>
      <c r="G710" s="665">
        <v>20725</v>
      </c>
      <c r="H710" s="665">
        <v>1</v>
      </c>
      <c r="I710" s="665">
        <v>391.03773584905662</v>
      </c>
      <c r="J710" s="665">
        <v>47</v>
      </c>
      <c r="K710" s="665">
        <v>18565</v>
      </c>
      <c r="L710" s="665">
        <v>0.89577804583835952</v>
      </c>
      <c r="M710" s="665">
        <v>395</v>
      </c>
      <c r="N710" s="665">
        <v>41</v>
      </c>
      <c r="O710" s="665">
        <v>16564</v>
      </c>
      <c r="P710" s="678">
        <v>0.79922798552472862</v>
      </c>
      <c r="Q710" s="666">
        <v>404</v>
      </c>
    </row>
    <row r="711" spans="1:17" ht="14.4" customHeight="1" x14ac:dyDescent="0.3">
      <c r="A711" s="661" t="s">
        <v>5464</v>
      </c>
      <c r="B711" s="662" t="s">
        <v>4683</v>
      </c>
      <c r="C711" s="662" t="s">
        <v>4725</v>
      </c>
      <c r="D711" s="662" t="s">
        <v>5465</v>
      </c>
      <c r="E711" s="662" t="s">
        <v>4851</v>
      </c>
      <c r="F711" s="665"/>
      <c r="G711" s="665"/>
      <c r="H711" s="665"/>
      <c r="I711" s="665"/>
      <c r="J711" s="665">
        <v>1</v>
      </c>
      <c r="K711" s="665">
        <v>735</v>
      </c>
      <c r="L711" s="665"/>
      <c r="M711" s="665">
        <v>735</v>
      </c>
      <c r="N711" s="665">
        <v>1</v>
      </c>
      <c r="O711" s="665">
        <v>751</v>
      </c>
      <c r="P711" s="678"/>
      <c r="Q711" s="666">
        <v>751</v>
      </c>
    </row>
    <row r="712" spans="1:17" ht="14.4" customHeight="1" x14ac:dyDescent="0.3">
      <c r="A712" s="661" t="s">
        <v>5464</v>
      </c>
      <c r="B712" s="662" t="s">
        <v>4683</v>
      </c>
      <c r="C712" s="662" t="s">
        <v>4725</v>
      </c>
      <c r="D712" s="662" t="s">
        <v>4844</v>
      </c>
      <c r="E712" s="662" t="s">
        <v>4845</v>
      </c>
      <c r="F712" s="665"/>
      <c r="G712" s="665"/>
      <c r="H712" s="665"/>
      <c r="I712" s="665"/>
      <c r="J712" s="665">
        <v>2</v>
      </c>
      <c r="K712" s="665">
        <v>1222</v>
      </c>
      <c r="L712" s="665"/>
      <c r="M712" s="665">
        <v>611</v>
      </c>
      <c r="N712" s="665"/>
      <c r="O712" s="665"/>
      <c r="P712" s="678"/>
      <c r="Q712" s="666"/>
    </row>
    <row r="713" spans="1:17" ht="14.4" customHeight="1" x14ac:dyDescent="0.3">
      <c r="A713" s="661" t="s">
        <v>5464</v>
      </c>
      <c r="B713" s="662" t="s">
        <v>4683</v>
      </c>
      <c r="C713" s="662" t="s">
        <v>4725</v>
      </c>
      <c r="D713" s="662" t="s">
        <v>5466</v>
      </c>
      <c r="E713" s="662" t="s">
        <v>5467</v>
      </c>
      <c r="F713" s="665"/>
      <c r="G713" s="665"/>
      <c r="H713" s="665"/>
      <c r="I713" s="665"/>
      <c r="J713" s="665">
        <v>1</v>
      </c>
      <c r="K713" s="665">
        <v>527</v>
      </c>
      <c r="L713" s="665"/>
      <c r="M713" s="665">
        <v>527</v>
      </c>
      <c r="N713" s="665"/>
      <c r="O713" s="665"/>
      <c r="P713" s="678"/>
      <c r="Q713" s="666"/>
    </row>
    <row r="714" spans="1:17" ht="14.4" customHeight="1" x14ac:dyDescent="0.3">
      <c r="A714" s="661" t="s">
        <v>5464</v>
      </c>
      <c r="B714" s="662" t="s">
        <v>4683</v>
      </c>
      <c r="C714" s="662" t="s">
        <v>4725</v>
      </c>
      <c r="D714" s="662" t="s">
        <v>4864</v>
      </c>
      <c r="E714" s="662" t="s">
        <v>4865</v>
      </c>
      <c r="F714" s="665">
        <v>5</v>
      </c>
      <c r="G714" s="665">
        <v>1704</v>
      </c>
      <c r="H714" s="665">
        <v>1</v>
      </c>
      <c r="I714" s="665">
        <v>340.8</v>
      </c>
      <c r="J714" s="665">
        <v>2</v>
      </c>
      <c r="K714" s="665">
        <v>690</v>
      </c>
      <c r="L714" s="665">
        <v>0.40492957746478875</v>
      </c>
      <c r="M714" s="665">
        <v>345</v>
      </c>
      <c r="N714" s="665">
        <v>3</v>
      </c>
      <c r="O714" s="665">
        <v>1071</v>
      </c>
      <c r="P714" s="678">
        <v>0.62852112676056338</v>
      </c>
      <c r="Q714" s="666">
        <v>357</v>
      </c>
    </row>
    <row r="715" spans="1:17" ht="14.4" customHeight="1" x14ac:dyDescent="0.3">
      <c r="A715" s="661" t="s">
        <v>5468</v>
      </c>
      <c r="B715" s="662" t="s">
        <v>4683</v>
      </c>
      <c r="C715" s="662" t="s">
        <v>4714</v>
      </c>
      <c r="D715" s="662" t="s">
        <v>4826</v>
      </c>
      <c r="E715" s="662" t="s">
        <v>4827</v>
      </c>
      <c r="F715" s="665">
        <v>283</v>
      </c>
      <c r="G715" s="665">
        <v>256044.25</v>
      </c>
      <c r="H715" s="665">
        <v>1</v>
      </c>
      <c r="I715" s="665">
        <v>904.75</v>
      </c>
      <c r="J715" s="665">
        <v>284</v>
      </c>
      <c r="K715" s="665">
        <v>256949</v>
      </c>
      <c r="L715" s="665">
        <v>1.0035335689045937</v>
      </c>
      <c r="M715" s="665">
        <v>904.75</v>
      </c>
      <c r="N715" s="665">
        <v>229</v>
      </c>
      <c r="O715" s="665">
        <v>207187.75</v>
      </c>
      <c r="P715" s="678">
        <v>0.80918727915194344</v>
      </c>
      <c r="Q715" s="666">
        <v>904.75</v>
      </c>
    </row>
    <row r="716" spans="1:17" ht="14.4" customHeight="1" x14ac:dyDescent="0.3">
      <c r="A716" s="661" t="s">
        <v>5468</v>
      </c>
      <c r="B716" s="662" t="s">
        <v>4683</v>
      </c>
      <c r="C716" s="662" t="s">
        <v>4714</v>
      </c>
      <c r="D716" s="662" t="s">
        <v>4715</v>
      </c>
      <c r="E716" s="662" t="s">
        <v>4716</v>
      </c>
      <c r="F716" s="665"/>
      <c r="G716" s="665"/>
      <c r="H716" s="665"/>
      <c r="I716" s="665"/>
      <c r="J716" s="665"/>
      <c r="K716" s="665"/>
      <c r="L716" s="665"/>
      <c r="M716" s="665"/>
      <c r="N716" s="665">
        <v>1</v>
      </c>
      <c r="O716" s="665">
        <v>242.64</v>
      </c>
      <c r="P716" s="678"/>
      <c r="Q716" s="666">
        <v>242.64</v>
      </c>
    </row>
    <row r="717" spans="1:17" ht="14.4" customHeight="1" x14ac:dyDescent="0.3">
      <c r="A717" s="661" t="s">
        <v>5468</v>
      </c>
      <c r="B717" s="662" t="s">
        <v>4683</v>
      </c>
      <c r="C717" s="662" t="s">
        <v>4714</v>
      </c>
      <c r="D717" s="662" t="s">
        <v>4717</v>
      </c>
      <c r="E717" s="662" t="s">
        <v>4718</v>
      </c>
      <c r="F717" s="665">
        <v>22</v>
      </c>
      <c r="G717" s="665">
        <v>5338.0800000000008</v>
      </c>
      <c r="H717" s="665">
        <v>1</v>
      </c>
      <c r="I717" s="665">
        <v>242.64000000000004</v>
      </c>
      <c r="J717" s="665">
        <v>43</v>
      </c>
      <c r="K717" s="665">
        <v>10433.520000000002</v>
      </c>
      <c r="L717" s="665">
        <v>1.9545454545454546</v>
      </c>
      <c r="M717" s="665">
        <v>242.64000000000004</v>
      </c>
      <c r="N717" s="665">
        <v>60.360000000000014</v>
      </c>
      <c r="O717" s="665">
        <v>14645.699999999997</v>
      </c>
      <c r="P717" s="678">
        <v>2.7436269220393839</v>
      </c>
      <c r="Q717" s="666">
        <v>242.63916500994026</v>
      </c>
    </row>
    <row r="718" spans="1:17" ht="14.4" customHeight="1" x14ac:dyDescent="0.3">
      <c r="A718" s="661" t="s">
        <v>5468</v>
      </c>
      <c r="B718" s="662" t="s">
        <v>4683</v>
      </c>
      <c r="C718" s="662" t="s">
        <v>4714</v>
      </c>
      <c r="D718" s="662" t="s">
        <v>4719</v>
      </c>
      <c r="E718" s="662" t="s">
        <v>4720</v>
      </c>
      <c r="F718" s="665">
        <v>3</v>
      </c>
      <c r="G718" s="665">
        <v>727.92</v>
      </c>
      <c r="H718" s="665">
        <v>1</v>
      </c>
      <c r="I718" s="665">
        <v>242.64</v>
      </c>
      <c r="J718" s="665">
        <v>6</v>
      </c>
      <c r="K718" s="665">
        <v>1455.8399999999997</v>
      </c>
      <c r="L718" s="665">
        <v>1.9999999999999998</v>
      </c>
      <c r="M718" s="665">
        <v>242.63999999999996</v>
      </c>
      <c r="N718" s="665">
        <v>2.0099999999999998</v>
      </c>
      <c r="O718" s="665">
        <v>487.69999999999993</v>
      </c>
      <c r="P718" s="678">
        <v>0.66999120782503563</v>
      </c>
      <c r="Q718" s="666">
        <v>242.63681592039799</v>
      </c>
    </row>
    <row r="719" spans="1:17" ht="14.4" customHeight="1" x14ac:dyDescent="0.3">
      <c r="A719" s="661" t="s">
        <v>5468</v>
      </c>
      <c r="B719" s="662" t="s">
        <v>4683</v>
      </c>
      <c r="C719" s="662" t="s">
        <v>4714</v>
      </c>
      <c r="D719" s="662" t="s">
        <v>5111</v>
      </c>
      <c r="E719" s="662"/>
      <c r="F719" s="665"/>
      <c r="G719" s="665"/>
      <c r="H719" s="665"/>
      <c r="I719" s="665"/>
      <c r="J719" s="665">
        <v>1</v>
      </c>
      <c r="K719" s="665">
        <v>65290.91</v>
      </c>
      <c r="L719" s="665"/>
      <c r="M719" s="665">
        <v>65290.91</v>
      </c>
      <c r="N719" s="665"/>
      <c r="O719" s="665"/>
      <c r="P719" s="678"/>
      <c r="Q719" s="666"/>
    </row>
    <row r="720" spans="1:17" ht="14.4" customHeight="1" x14ac:dyDescent="0.3">
      <c r="A720" s="661" t="s">
        <v>5468</v>
      </c>
      <c r="B720" s="662" t="s">
        <v>4683</v>
      </c>
      <c r="C720" s="662" t="s">
        <v>4714</v>
      </c>
      <c r="D720" s="662" t="s">
        <v>4868</v>
      </c>
      <c r="E720" s="662" t="s">
        <v>4869</v>
      </c>
      <c r="F720" s="665"/>
      <c r="G720" s="665"/>
      <c r="H720" s="665"/>
      <c r="I720" s="665"/>
      <c r="J720" s="665"/>
      <c r="K720" s="665"/>
      <c r="L720" s="665"/>
      <c r="M720" s="665"/>
      <c r="N720" s="665">
        <v>2</v>
      </c>
      <c r="O720" s="665">
        <v>5942.5</v>
      </c>
      <c r="P720" s="678"/>
      <c r="Q720" s="666">
        <v>2971.25</v>
      </c>
    </row>
    <row r="721" spans="1:17" ht="14.4" customHeight="1" x14ac:dyDescent="0.3">
      <c r="A721" s="661" t="s">
        <v>5468</v>
      </c>
      <c r="B721" s="662" t="s">
        <v>4683</v>
      </c>
      <c r="C721" s="662" t="s">
        <v>4725</v>
      </c>
      <c r="D721" s="662" t="s">
        <v>4828</v>
      </c>
      <c r="E721" s="662" t="s">
        <v>4829</v>
      </c>
      <c r="F721" s="665">
        <v>15</v>
      </c>
      <c r="G721" s="665">
        <v>2790</v>
      </c>
      <c r="H721" s="665">
        <v>1</v>
      </c>
      <c r="I721" s="665">
        <v>186</v>
      </c>
      <c r="J721" s="665">
        <v>4</v>
      </c>
      <c r="K721" s="665">
        <v>756</v>
      </c>
      <c r="L721" s="665">
        <v>0.2709677419354839</v>
      </c>
      <c r="M721" s="665">
        <v>189</v>
      </c>
      <c r="N721" s="665">
        <v>7</v>
      </c>
      <c r="O721" s="665">
        <v>1365</v>
      </c>
      <c r="P721" s="678">
        <v>0.489247311827957</v>
      </c>
      <c r="Q721" s="666">
        <v>195</v>
      </c>
    </row>
    <row r="722" spans="1:17" ht="14.4" customHeight="1" x14ac:dyDescent="0.3">
      <c r="A722" s="661" t="s">
        <v>5468</v>
      </c>
      <c r="B722" s="662" t="s">
        <v>4683</v>
      </c>
      <c r="C722" s="662" t="s">
        <v>4725</v>
      </c>
      <c r="D722" s="662" t="s">
        <v>4730</v>
      </c>
      <c r="E722" s="662" t="s">
        <v>4731</v>
      </c>
      <c r="F722" s="665"/>
      <c r="G722" s="665"/>
      <c r="H722" s="665"/>
      <c r="I722" s="665"/>
      <c r="J722" s="665"/>
      <c r="K722" s="665"/>
      <c r="L722" s="665"/>
      <c r="M722" s="665"/>
      <c r="N722" s="665">
        <v>1</v>
      </c>
      <c r="O722" s="665">
        <v>37</v>
      </c>
      <c r="P722" s="678"/>
      <c r="Q722" s="666">
        <v>37</v>
      </c>
    </row>
    <row r="723" spans="1:17" ht="14.4" customHeight="1" x14ac:dyDescent="0.3">
      <c r="A723" s="661" t="s">
        <v>5468</v>
      </c>
      <c r="B723" s="662" t="s">
        <v>4683</v>
      </c>
      <c r="C723" s="662" t="s">
        <v>4725</v>
      </c>
      <c r="D723" s="662" t="s">
        <v>4736</v>
      </c>
      <c r="E723" s="662" t="s">
        <v>4737</v>
      </c>
      <c r="F723" s="665">
        <v>1701</v>
      </c>
      <c r="G723" s="665">
        <v>396008</v>
      </c>
      <c r="H723" s="665">
        <v>1</v>
      </c>
      <c r="I723" s="665">
        <v>232.80893592004702</v>
      </c>
      <c r="J723" s="665">
        <v>1717</v>
      </c>
      <c r="K723" s="665">
        <v>403495</v>
      </c>
      <c r="L723" s="665">
        <v>1.0189061837134603</v>
      </c>
      <c r="M723" s="665">
        <v>235</v>
      </c>
      <c r="N723" s="665">
        <v>1780</v>
      </c>
      <c r="O723" s="665">
        <v>446780</v>
      </c>
      <c r="P723" s="678">
        <v>1.1282095311205835</v>
      </c>
      <c r="Q723" s="666">
        <v>251</v>
      </c>
    </row>
    <row r="724" spans="1:17" ht="14.4" customHeight="1" x14ac:dyDescent="0.3">
      <c r="A724" s="661" t="s">
        <v>5468</v>
      </c>
      <c r="B724" s="662" t="s">
        <v>4683</v>
      </c>
      <c r="C724" s="662" t="s">
        <v>4725</v>
      </c>
      <c r="D724" s="662" t="s">
        <v>4768</v>
      </c>
      <c r="E724" s="662" t="s">
        <v>4769</v>
      </c>
      <c r="F724" s="665">
        <v>481</v>
      </c>
      <c r="G724" s="665">
        <v>56180</v>
      </c>
      <c r="H724" s="665">
        <v>1</v>
      </c>
      <c r="I724" s="665">
        <v>116.79833679833679</v>
      </c>
      <c r="J724" s="665">
        <v>212</v>
      </c>
      <c r="K724" s="665">
        <v>25016</v>
      </c>
      <c r="L724" s="665">
        <v>0.44528301886792454</v>
      </c>
      <c r="M724" s="665">
        <v>118</v>
      </c>
      <c r="N724" s="665">
        <v>380</v>
      </c>
      <c r="O724" s="665">
        <v>47880</v>
      </c>
      <c r="P724" s="678">
        <v>0.85226059095763618</v>
      </c>
      <c r="Q724" s="666">
        <v>126</v>
      </c>
    </row>
    <row r="725" spans="1:17" ht="14.4" customHeight="1" x14ac:dyDescent="0.3">
      <c r="A725" s="661" t="s">
        <v>5468</v>
      </c>
      <c r="B725" s="662" t="s">
        <v>4683</v>
      </c>
      <c r="C725" s="662" t="s">
        <v>4725</v>
      </c>
      <c r="D725" s="662" t="s">
        <v>4772</v>
      </c>
      <c r="E725" s="662" t="s">
        <v>4773</v>
      </c>
      <c r="F725" s="665">
        <v>28</v>
      </c>
      <c r="G725" s="665">
        <v>13582</v>
      </c>
      <c r="H725" s="665">
        <v>1</v>
      </c>
      <c r="I725" s="665">
        <v>485.07142857142856</v>
      </c>
      <c r="J725" s="665">
        <v>31</v>
      </c>
      <c r="K725" s="665">
        <v>15097</v>
      </c>
      <c r="L725" s="665">
        <v>1.1115446915034604</v>
      </c>
      <c r="M725" s="665">
        <v>487</v>
      </c>
      <c r="N725" s="665">
        <v>3</v>
      </c>
      <c r="O725" s="665">
        <v>1485</v>
      </c>
      <c r="P725" s="678">
        <v>0.1093358857311147</v>
      </c>
      <c r="Q725" s="666">
        <v>495</v>
      </c>
    </row>
    <row r="726" spans="1:17" ht="14.4" customHeight="1" x14ac:dyDescent="0.3">
      <c r="A726" s="661" t="s">
        <v>5468</v>
      </c>
      <c r="B726" s="662" t="s">
        <v>4683</v>
      </c>
      <c r="C726" s="662" t="s">
        <v>4725</v>
      </c>
      <c r="D726" s="662" t="s">
        <v>4774</v>
      </c>
      <c r="E726" s="662" t="s">
        <v>4775</v>
      </c>
      <c r="F726" s="665">
        <v>27</v>
      </c>
      <c r="G726" s="665">
        <v>18287</v>
      </c>
      <c r="H726" s="665">
        <v>1</v>
      </c>
      <c r="I726" s="665">
        <v>677.2962962962963</v>
      </c>
      <c r="J726" s="665">
        <v>86</v>
      </c>
      <c r="K726" s="665">
        <v>58480</v>
      </c>
      <c r="L726" s="665">
        <v>3.1979001476458686</v>
      </c>
      <c r="M726" s="665">
        <v>680</v>
      </c>
      <c r="N726" s="665">
        <v>65</v>
      </c>
      <c r="O726" s="665">
        <v>44720</v>
      </c>
      <c r="P726" s="678">
        <v>2.4454530540821349</v>
      </c>
      <c r="Q726" s="666">
        <v>688</v>
      </c>
    </row>
    <row r="727" spans="1:17" ht="14.4" customHeight="1" x14ac:dyDescent="0.3">
      <c r="A727" s="661" t="s">
        <v>5468</v>
      </c>
      <c r="B727" s="662" t="s">
        <v>4683</v>
      </c>
      <c r="C727" s="662" t="s">
        <v>4725</v>
      </c>
      <c r="D727" s="662" t="s">
        <v>4857</v>
      </c>
      <c r="E727" s="662" t="s">
        <v>4791</v>
      </c>
      <c r="F727" s="665"/>
      <c r="G727" s="665"/>
      <c r="H727" s="665"/>
      <c r="I727" s="665"/>
      <c r="J727" s="665">
        <v>1</v>
      </c>
      <c r="K727" s="665">
        <v>752</v>
      </c>
      <c r="L727" s="665"/>
      <c r="M727" s="665">
        <v>752</v>
      </c>
      <c r="N727" s="665">
        <v>1</v>
      </c>
      <c r="O727" s="665">
        <v>760</v>
      </c>
      <c r="P727" s="678"/>
      <c r="Q727" s="666">
        <v>760</v>
      </c>
    </row>
    <row r="728" spans="1:17" ht="14.4" customHeight="1" x14ac:dyDescent="0.3">
      <c r="A728" s="661" t="s">
        <v>5468</v>
      </c>
      <c r="B728" s="662" t="s">
        <v>4683</v>
      </c>
      <c r="C728" s="662" t="s">
        <v>4725</v>
      </c>
      <c r="D728" s="662" t="s">
        <v>4776</v>
      </c>
      <c r="E728" s="662" t="s">
        <v>4773</v>
      </c>
      <c r="F728" s="665">
        <v>97</v>
      </c>
      <c r="G728" s="665">
        <v>53733</v>
      </c>
      <c r="H728" s="665">
        <v>1</v>
      </c>
      <c r="I728" s="665">
        <v>553.94845360824741</v>
      </c>
      <c r="J728" s="665">
        <v>48</v>
      </c>
      <c r="K728" s="665">
        <v>26832</v>
      </c>
      <c r="L728" s="665">
        <v>0.4993579364636257</v>
      </c>
      <c r="M728" s="665">
        <v>559</v>
      </c>
      <c r="N728" s="665">
        <v>44</v>
      </c>
      <c r="O728" s="665">
        <v>24992</v>
      </c>
      <c r="P728" s="678">
        <v>0.46511454785699663</v>
      </c>
      <c r="Q728" s="666">
        <v>568</v>
      </c>
    </row>
    <row r="729" spans="1:17" ht="14.4" customHeight="1" x14ac:dyDescent="0.3">
      <c r="A729" s="661" t="s">
        <v>5468</v>
      </c>
      <c r="B729" s="662" t="s">
        <v>4683</v>
      </c>
      <c r="C729" s="662" t="s">
        <v>4725</v>
      </c>
      <c r="D729" s="662" t="s">
        <v>4777</v>
      </c>
      <c r="E729" s="662" t="s">
        <v>4775</v>
      </c>
      <c r="F729" s="665">
        <v>421</v>
      </c>
      <c r="G729" s="665">
        <v>314798</v>
      </c>
      <c r="H729" s="665">
        <v>1</v>
      </c>
      <c r="I729" s="665">
        <v>747.73871733966746</v>
      </c>
      <c r="J729" s="665">
        <v>958</v>
      </c>
      <c r="K729" s="665">
        <v>720416</v>
      </c>
      <c r="L729" s="665">
        <v>2.2885024682494808</v>
      </c>
      <c r="M729" s="665">
        <v>752</v>
      </c>
      <c r="N729" s="665">
        <v>983</v>
      </c>
      <c r="O729" s="665">
        <v>748063</v>
      </c>
      <c r="P729" s="678">
        <v>2.3763270414678619</v>
      </c>
      <c r="Q729" s="666">
        <v>761</v>
      </c>
    </row>
    <row r="730" spans="1:17" ht="14.4" customHeight="1" x14ac:dyDescent="0.3">
      <c r="A730" s="661" t="s">
        <v>5468</v>
      </c>
      <c r="B730" s="662" t="s">
        <v>4683</v>
      </c>
      <c r="C730" s="662" t="s">
        <v>4725</v>
      </c>
      <c r="D730" s="662" t="s">
        <v>4832</v>
      </c>
      <c r="E730" s="662" t="s">
        <v>4833</v>
      </c>
      <c r="F730" s="665">
        <v>1619</v>
      </c>
      <c r="G730" s="665">
        <v>1302205</v>
      </c>
      <c r="H730" s="665">
        <v>1</v>
      </c>
      <c r="I730" s="665">
        <v>804.32674490426189</v>
      </c>
      <c r="J730" s="665">
        <v>1370</v>
      </c>
      <c r="K730" s="665">
        <v>1108330</v>
      </c>
      <c r="L730" s="665">
        <v>0.85111791154234551</v>
      </c>
      <c r="M730" s="665">
        <v>809</v>
      </c>
      <c r="N730" s="665">
        <v>1723</v>
      </c>
      <c r="O730" s="665">
        <v>1409414</v>
      </c>
      <c r="P730" s="678">
        <v>1.0823288191951344</v>
      </c>
      <c r="Q730" s="666">
        <v>818</v>
      </c>
    </row>
    <row r="731" spans="1:17" ht="14.4" customHeight="1" x14ac:dyDescent="0.3">
      <c r="A731" s="661" t="s">
        <v>5468</v>
      </c>
      <c r="B731" s="662" t="s">
        <v>4683</v>
      </c>
      <c r="C731" s="662" t="s">
        <v>4725</v>
      </c>
      <c r="D731" s="662" t="s">
        <v>4778</v>
      </c>
      <c r="E731" s="662" t="s">
        <v>4761</v>
      </c>
      <c r="F731" s="665">
        <v>8</v>
      </c>
      <c r="G731" s="665">
        <v>3533</v>
      </c>
      <c r="H731" s="665">
        <v>1</v>
      </c>
      <c r="I731" s="665">
        <v>441.625</v>
      </c>
      <c r="J731" s="665">
        <v>5</v>
      </c>
      <c r="K731" s="665">
        <v>2245</v>
      </c>
      <c r="L731" s="665">
        <v>0.63543730540617038</v>
      </c>
      <c r="M731" s="665">
        <v>449</v>
      </c>
      <c r="N731" s="665">
        <v>12</v>
      </c>
      <c r="O731" s="665">
        <v>5544</v>
      </c>
      <c r="P731" s="678">
        <v>1.5692046419473535</v>
      </c>
      <c r="Q731" s="666">
        <v>462</v>
      </c>
    </row>
    <row r="732" spans="1:17" ht="14.4" customHeight="1" x14ac:dyDescent="0.3">
      <c r="A732" s="661" t="s">
        <v>5468</v>
      </c>
      <c r="B732" s="662" t="s">
        <v>4683</v>
      </c>
      <c r="C732" s="662" t="s">
        <v>4725</v>
      </c>
      <c r="D732" s="662" t="s">
        <v>4779</v>
      </c>
      <c r="E732" s="662" t="s">
        <v>4763</v>
      </c>
      <c r="F732" s="665">
        <v>27</v>
      </c>
      <c r="G732" s="665">
        <v>11681</v>
      </c>
      <c r="H732" s="665">
        <v>1</v>
      </c>
      <c r="I732" s="665">
        <v>432.62962962962962</v>
      </c>
      <c r="J732" s="665">
        <v>53</v>
      </c>
      <c r="K732" s="665">
        <v>23161</v>
      </c>
      <c r="L732" s="665">
        <v>1.9827925691293553</v>
      </c>
      <c r="M732" s="665">
        <v>437</v>
      </c>
      <c r="N732" s="665">
        <v>104</v>
      </c>
      <c r="O732" s="665">
        <v>46384</v>
      </c>
      <c r="P732" s="678">
        <v>3.9708929030048798</v>
      </c>
      <c r="Q732" s="666">
        <v>446</v>
      </c>
    </row>
    <row r="733" spans="1:17" ht="14.4" customHeight="1" x14ac:dyDescent="0.3">
      <c r="A733" s="661" t="s">
        <v>5468</v>
      </c>
      <c r="B733" s="662" t="s">
        <v>4683</v>
      </c>
      <c r="C733" s="662" t="s">
        <v>4725</v>
      </c>
      <c r="D733" s="662" t="s">
        <v>4849</v>
      </c>
      <c r="E733" s="662" t="s">
        <v>4759</v>
      </c>
      <c r="F733" s="665">
        <v>140</v>
      </c>
      <c r="G733" s="665">
        <v>99092</v>
      </c>
      <c r="H733" s="665">
        <v>1</v>
      </c>
      <c r="I733" s="665">
        <v>707.8</v>
      </c>
      <c r="J733" s="665">
        <v>127</v>
      </c>
      <c r="K733" s="665">
        <v>90805</v>
      </c>
      <c r="L733" s="665">
        <v>0.91637064546078395</v>
      </c>
      <c r="M733" s="665">
        <v>715</v>
      </c>
      <c r="N733" s="665">
        <v>152</v>
      </c>
      <c r="O733" s="665">
        <v>110656</v>
      </c>
      <c r="P733" s="678">
        <v>1.1166996326645946</v>
      </c>
      <c r="Q733" s="666">
        <v>728</v>
      </c>
    </row>
    <row r="734" spans="1:17" ht="14.4" customHeight="1" x14ac:dyDescent="0.3">
      <c r="A734" s="661" t="s">
        <v>5468</v>
      </c>
      <c r="B734" s="662" t="s">
        <v>4683</v>
      </c>
      <c r="C734" s="662" t="s">
        <v>4725</v>
      </c>
      <c r="D734" s="662" t="s">
        <v>4790</v>
      </c>
      <c r="E734" s="662" t="s">
        <v>4791</v>
      </c>
      <c r="F734" s="665">
        <v>2</v>
      </c>
      <c r="G734" s="665">
        <v>1640</v>
      </c>
      <c r="H734" s="665">
        <v>1</v>
      </c>
      <c r="I734" s="665">
        <v>820</v>
      </c>
      <c r="J734" s="665">
        <v>3</v>
      </c>
      <c r="K734" s="665">
        <v>2472</v>
      </c>
      <c r="L734" s="665">
        <v>1.5073170731707317</v>
      </c>
      <c r="M734" s="665">
        <v>824</v>
      </c>
      <c r="N734" s="665">
        <v>3</v>
      </c>
      <c r="O734" s="665">
        <v>2499</v>
      </c>
      <c r="P734" s="678">
        <v>1.523780487804878</v>
      </c>
      <c r="Q734" s="666">
        <v>833</v>
      </c>
    </row>
    <row r="735" spans="1:17" ht="14.4" customHeight="1" x14ac:dyDescent="0.3">
      <c r="A735" s="661" t="s">
        <v>5468</v>
      </c>
      <c r="B735" s="662" t="s">
        <v>4683</v>
      </c>
      <c r="C735" s="662" t="s">
        <v>4725</v>
      </c>
      <c r="D735" s="662" t="s">
        <v>4780</v>
      </c>
      <c r="E735" s="662" t="s">
        <v>4781</v>
      </c>
      <c r="F735" s="665">
        <v>624</v>
      </c>
      <c r="G735" s="665">
        <v>129602</v>
      </c>
      <c r="H735" s="665">
        <v>1</v>
      </c>
      <c r="I735" s="665">
        <v>207.69551282051282</v>
      </c>
      <c r="J735" s="665">
        <v>515</v>
      </c>
      <c r="K735" s="665">
        <v>108150</v>
      </c>
      <c r="L735" s="665">
        <v>0.8344778629959414</v>
      </c>
      <c r="M735" s="665">
        <v>210</v>
      </c>
      <c r="N735" s="665">
        <v>575</v>
      </c>
      <c r="O735" s="665">
        <v>123625</v>
      </c>
      <c r="P735" s="678">
        <v>0.95388188453881884</v>
      </c>
      <c r="Q735" s="666">
        <v>215</v>
      </c>
    </row>
    <row r="736" spans="1:17" ht="14.4" customHeight="1" x14ac:dyDescent="0.3">
      <c r="A736" s="661" t="s">
        <v>5468</v>
      </c>
      <c r="B736" s="662" t="s">
        <v>4683</v>
      </c>
      <c r="C736" s="662" t="s">
        <v>4725</v>
      </c>
      <c r="D736" s="662" t="s">
        <v>4740</v>
      </c>
      <c r="E736" s="662" t="s">
        <v>4741</v>
      </c>
      <c r="F736" s="665"/>
      <c r="G736" s="665"/>
      <c r="H736" s="665"/>
      <c r="I736" s="665"/>
      <c r="J736" s="665">
        <v>1</v>
      </c>
      <c r="K736" s="665">
        <v>331</v>
      </c>
      <c r="L736" s="665"/>
      <c r="M736" s="665">
        <v>331</v>
      </c>
      <c r="N736" s="665"/>
      <c r="O736" s="665"/>
      <c r="P736" s="678"/>
      <c r="Q736" s="666"/>
    </row>
    <row r="737" spans="1:17" ht="14.4" customHeight="1" x14ac:dyDescent="0.3">
      <c r="A737" s="661" t="s">
        <v>5468</v>
      </c>
      <c r="B737" s="662" t="s">
        <v>4683</v>
      </c>
      <c r="C737" s="662" t="s">
        <v>4725</v>
      </c>
      <c r="D737" s="662" t="s">
        <v>4782</v>
      </c>
      <c r="E737" s="662" t="s">
        <v>4783</v>
      </c>
      <c r="F737" s="665">
        <v>3687</v>
      </c>
      <c r="G737" s="665">
        <v>305184</v>
      </c>
      <c r="H737" s="665">
        <v>1</v>
      </c>
      <c r="I737" s="665">
        <v>82.772986167615954</v>
      </c>
      <c r="J737" s="665">
        <v>3885</v>
      </c>
      <c r="K737" s="665">
        <v>330225</v>
      </c>
      <c r="L737" s="665">
        <v>1.0820521390374331</v>
      </c>
      <c r="M737" s="665">
        <v>85</v>
      </c>
      <c r="N737" s="665">
        <v>3925</v>
      </c>
      <c r="O737" s="665">
        <v>333625</v>
      </c>
      <c r="P737" s="678">
        <v>1.0931929590017826</v>
      </c>
      <c r="Q737" s="666">
        <v>85</v>
      </c>
    </row>
    <row r="738" spans="1:17" ht="14.4" customHeight="1" x14ac:dyDescent="0.3">
      <c r="A738" s="661" t="s">
        <v>5468</v>
      </c>
      <c r="B738" s="662" t="s">
        <v>4683</v>
      </c>
      <c r="C738" s="662" t="s">
        <v>4725</v>
      </c>
      <c r="D738" s="662" t="s">
        <v>4792</v>
      </c>
      <c r="E738" s="662" t="s">
        <v>4793</v>
      </c>
      <c r="F738" s="665">
        <v>1</v>
      </c>
      <c r="G738" s="665">
        <v>703</v>
      </c>
      <c r="H738" s="665">
        <v>1</v>
      </c>
      <c r="I738" s="665">
        <v>703</v>
      </c>
      <c r="J738" s="665">
        <v>1</v>
      </c>
      <c r="K738" s="665">
        <v>707</v>
      </c>
      <c r="L738" s="665">
        <v>1.0056899004267426</v>
      </c>
      <c r="M738" s="665">
        <v>707</v>
      </c>
      <c r="N738" s="665">
        <v>5</v>
      </c>
      <c r="O738" s="665">
        <v>3595</v>
      </c>
      <c r="P738" s="678">
        <v>5.1137980085348502</v>
      </c>
      <c r="Q738" s="666">
        <v>719</v>
      </c>
    </row>
    <row r="739" spans="1:17" ht="14.4" customHeight="1" x14ac:dyDescent="0.3">
      <c r="A739" s="661" t="s">
        <v>5468</v>
      </c>
      <c r="B739" s="662" t="s">
        <v>4683</v>
      </c>
      <c r="C739" s="662" t="s">
        <v>4725</v>
      </c>
      <c r="D739" s="662" t="s">
        <v>4744</v>
      </c>
      <c r="E739" s="662" t="s">
        <v>4745</v>
      </c>
      <c r="F739" s="665">
        <v>1</v>
      </c>
      <c r="G739" s="665">
        <v>0</v>
      </c>
      <c r="H739" s="665"/>
      <c r="I739" s="665">
        <v>0</v>
      </c>
      <c r="J739" s="665"/>
      <c r="K739" s="665"/>
      <c r="L739" s="665"/>
      <c r="M739" s="665"/>
      <c r="N739" s="665"/>
      <c r="O739" s="665"/>
      <c r="P739" s="678"/>
      <c r="Q739" s="666"/>
    </row>
    <row r="740" spans="1:17" ht="14.4" customHeight="1" x14ac:dyDescent="0.3">
      <c r="A740" s="661" t="s">
        <v>5468</v>
      </c>
      <c r="B740" s="662" t="s">
        <v>4683</v>
      </c>
      <c r="C740" s="662" t="s">
        <v>4725</v>
      </c>
      <c r="D740" s="662" t="s">
        <v>4834</v>
      </c>
      <c r="E740" s="662" t="s">
        <v>4833</v>
      </c>
      <c r="F740" s="665">
        <v>1147</v>
      </c>
      <c r="G740" s="665">
        <v>1067235</v>
      </c>
      <c r="H740" s="665">
        <v>1</v>
      </c>
      <c r="I740" s="665">
        <v>930.45771578029644</v>
      </c>
      <c r="J740" s="665">
        <v>1196</v>
      </c>
      <c r="K740" s="665">
        <v>1118260</v>
      </c>
      <c r="L740" s="665">
        <v>1.047810463487423</v>
      </c>
      <c r="M740" s="665">
        <v>935</v>
      </c>
      <c r="N740" s="665">
        <v>998</v>
      </c>
      <c r="O740" s="665">
        <v>950096</v>
      </c>
      <c r="P740" s="678">
        <v>0.8902406686437383</v>
      </c>
      <c r="Q740" s="666">
        <v>952</v>
      </c>
    </row>
    <row r="741" spans="1:17" ht="14.4" customHeight="1" x14ac:dyDescent="0.3">
      <c r="A741" s="661" t="s">
        <v>5468</v>
      </c>
      <c r="B741" s="662" t="s">
        <v>4683</v>
      </c>
      <c r="C741" s="662" t="s">
        <v>4725</v>
      </c>
      <c r="D741" s="662" t="s">
        <v>4748</v>
      </c>
      <c r="E741" s="662" t="s">
        <v>4749</v>
      </c>
      <c r="F741" s="665"/>
      <c r="G741" s="665"/>
      <c r="H741" s="665"/>
      <c r="I741" s="665"/>
      <c r="J741" s="665">
        <v>6</v>
      </c>
      <c r="K741" s="665">
        <v>684</v>
      </c>
      <c r="L741" s="665"/>
      <c r="M741" s="665">
        <v>114</v>
      </c>
      <c r="N741" s="665">
        <v>1</v>
      </c>
      <c r="O741" s="665">
        <v>120</v>
      </c>
      <c r="P741" s="678"/>
      <c r="Q741" s="666">
        <v>120</v>
      </c>
    </row>
    <row r="742" spans="1:17" ht="14.4" customHeight="1" x14ac:dyDescent="0.3">
      <c r="A742" s="661" t="s">
        <v>5468</v>
      </c>
      <c r="B742" s="662" t="s">
        <v>4683</v>
      </c>
      <c r="C742" s="662" t="s">
        <v>4725</v>
      </c>
      <c r="D742" s="662" t="s">
        <v>4835</v>
      </c>
      <c r="E742" s="662" t="s">
        <v>4833</v>
      </c>
      <c r="F742" s="665">
        <v>379</v>
      </c>
      <c r="G742" s="665">
        <v>278674</v>
      </c>
      <c r="H742" s="665">
        <v>1</v>
      </c>
      <c r="I742" s="665">
        <v>735.28759894459108</v>
      </c>
      <c r="J742" s="665">
        <v>232</v>
      </c>
      <c r="K742" s="665">
        <v>170984</v>
      </c>
      <c r="L742" s="665">
        <v>0.61356280097892157</v>
      </c>
      <c r="M742" s="665">
        <v>737</v>
      </c>
      <c r="N742" s="665">
        <v>162</v>
      </c>
      <c r="O742" s="665">
        <v>120690</v>
      </c>
      <c r="P742" s="678">
        <v>0.43308668910626752</v>
      </c>
      <c r="Q742" s="666">
        <v>745</v>
      </c>
    </row>
    <row r="743" spans="1:17" ht="14.4" customHeight="1" x14ac:dyDescent="0.3">
      <c r="A743" s="661" t="s">
        <v>5468</v>
      </c>
      <c r="B743" s="662" t="s">
        <v>4683</v>
      </c>
      <c r="C743" s="662" t="s">
        <v>4725</v>
      </c>
      <c r="D743" s="662" t="s">
        <v>4836</v>
      </c>
      <c r="E743" s="662" t="s">
        <v>4837</v>
      </c>
      <c r="F743" s="665"/>
      <c r="G743" s="665"/>
      <c r="H743" s="665"/>
      <c r="I743" s="665"/>
      <c r="J743" s="665">
        <v>3</v>
      </c>
      <c r="K743" s="665">
        <v>171</v>
      </c>
      <c r="L743" s="665"/>
      <c r="M743" s="665">
        <v>57</v>
      </c>
      <c r="N743" s="665"/>
      <c r="O743" s="665"/>
      <c r="P743" s="678"/>
      <c r="Q743" s="666"/>
    </row>
    <row r="744" spans="1:17" ht="14.4" customHeight="1" x14ac:dyDescent="0.3">
      <c r="A744" s="661" t="s">
        <v>5468</v>
      </c>
      <c r="B744" s="662" t="s">
        <v>4683</v>
      </c>
      <c r="C744" s="662" t="s">
        <v>4725</v>
      </c>
      <c r="D744" s="662" t="s">
        <v>4838</v>
      </c>
      <c r="E744" s="662" t="s">
        <v>4839</v>
      </c>
      <c r="F744" s="665">
        <v>79</v>
      </c>
      <c r="G744" s="665">
        <v>41430</v>
      </c>
      <c r="H744" s="665">
        <v>1</v>
      </c>
      <c r="I744" s="665">
        <v>524.43037974683546</v>
      </c>
      <c r="J744" s="665">
        <v>66</v>
      </c>
      <c r="K744" s="665">
        <v>34782</v>
      </c>
      <c r="L744" s="665">
        <v>0.83953656770456186</v>
      </c>
      <c r="M744" s="665">
        <v>527</v>
      </c>
      <c r="N744" s="665">
        <v>55</v>
      </c>
      <c r="O744" s="665">
        <v>29865</v>
      </c>
      <c r="P744" s="678">
        <v>0.72085445329471398</v>
      </c>
      <c r="Q744" s="666">
        <v>543</v>
      </c>
    </row>
    <row r="745" spans="1:17" ht="14.4" customHeight="1" x14ac:dyDescent="0.3">
      <c r="A745" s="661" t="s">
        <v>5468</v>
      </c>
      <c r="B745" s="662" t="s">
        <v>4683</v>
      </c>
      <c r="C745" s="662" t="s">
        <v>4725</v>
      </c>
      <c r="D745" s="662" t="s">
        <v>4784</v>
      </c>
      <c r="E745" s="662" t="s">
        <v>4785</v>
      </c>
      <c r="F745" s="665">
        <v>6</v>
      </c>
      <c r="G745" s="665">
        <v>1784</v>
      </c>
      <c r="H745" s="665">
        <v>1</v>
      </c>
      <c r="I745" s="665">
        <v>297.33333333333331</v>
      </c>
      <c r="J745" s="665">
        <v>7</v>
      </c>
      <c r="K745" s="665">
        <v>2093</v>
      </c>
      <c r="L745" s="665">
        <v>1.1732062780269059</v>
      </c>
      <c r="M745" s="665">
        <v>299</v>
      </c>
      <c r="N745" s="665"/>
      <c r="O745" s="665"/>
      <c r="P745" s="678"/>
      <c r="Q745" s="666"/>
    </row>
    <row r="746" spans="1:17" ht="14.4" customHeight="1" x14ac:dyDescent="0.3">
      <c r="A746" s="661" t="s">
        <v>5468</v>
      </c>
      <c r="B746" s="662" t="s">
        <v>4683</v>
      </c>
      <c r="C746" s="662" t="s">
        <v>4725</v>
      </c>
      <c r="D746" s="662" t="s">
        <v>4840</v>
      </c>
      <c r="E746" s="662" t="s">
        <v>4781</v>
      </c>
      <c r="F746" s="665">
        <v>129</v>
      </c>
      <c r="G746" s="665">
        <v>22336</v>
      </c>
      <c r="H746" s="665">
        <v>1</v>
      </c>
      <c r="I746" s="665">
        <v>173.14728682170542</v>
      </c>
      <c r="J746" s="665">
        <v>78</v>
      </c>
      <c r="K746" s="665">
        <v>13572</v>
      </c>
      <c r="L746" s="665">
        <v>0.60762893982808019</v>
      </c>
      <c r="M746" s="665">
        <v>174</v>
      </c>
      <c r="N746" s="665">
        <v>71</v>
      </c>
      <c r="O746" s="665">
        <v>12638</v>
      </c>
      <c r="P746" s="678">
        <v>0.56581303724928367</v>
      </c>
      <c r="Q746" s="666">
        <v>178</v>
      </c>
    </row>
    <row r="747" spans="1:17" ht="14.4" customHeight="1" x14ac:dyDescent="0.3">
      <c r="A747" s="661" t="s">
        <v>5468</v>
      </c>
      <c r="B747" s="662" t="s">
        <v>4683</v>
      </c>
      <c r="C747" s="662" t="s">
        <v>4725</v>
      </c>
      <c r="D747" s="662" t="s">
        <v>4786</v>
      </c>
      <c r="E747" s="662" t="s">
        <v>4785</v>
      </c>
      <c r="F747" s="665">
        <v>3</v>
      </c>
      <c r="G747" s="665">
        <v>1099</v>
      </c>
      <c r="H747" s="665">
        <v>1</v>
      </c>
      <c r="I747" s="665">
        <v>366.33333333333331</v>
      </c>
      <c r="J747" s="665">
        <v>15</v>
      </c>
      <c r="K747" s="665">
        <v>5565</v>
      </c>
      <c r="L747" s="665">
        <v>5.063694267515924</v>
      </c>
      <c r="M747" s="665">
        <v>371</v>
      </c>
      <c r="N747" s="665">
        <v>25</v>
      </c>
      <c r="O747" s="665">
        <v>9500</v>
      </c>
      <c r="P747" s="678">
        <v>8.6442220200181978</v>
      </c>
      <c r="Q747" s="666">
        <v>380</v>
      </c>
    </row>
    <row r="748" spans="1:17" ht="14.4" customHeight="1" x14ac:dyDescent="0.3">
      <c r="A748" s="661" t="s">
        <v>5468</v>
      </c>
      <c r="B748" s="662" t="s">
        <v>4683</v>
      </c>
      <c r="C748" s="662" t="s">
        <v>4725</v>
      </c>
      <c r="D748" s="662" t="s">
        <v>4758</v>
      </c>
      <c r="E748" s="662" t="s">
        <v>4759</v>
      </c>
      <c r="F748" s="665">
        <v>6</v>
      </c>
      <c r="G748" s="665">
        <v>3626</v>
      </c>
      <c r="H748" s="665">
        <v>1</v>
      </c>
      <c r="I748" s="665">
        <v>604.33333333333337</v>
      </c>
      <c r="J748" s="665">
        <v>14</v>
      </c>
      <c r="K748" s="665">
        <v>8484</v>
      </c>
      <c r="L748" s="665">
        <v>2.33976833976834</v>
      </c>
      <c r="M748" s="665">
        <v>606</v>
      </c>
      <c r="N748" s="665">
        <v>3</v>
      </c>
      <c r="O748" s="665">
        <v>1854</v>
      </c>
      <c r="P748" s="678">
        <v>0.51130722559293984</v>
      </c>
      <c r="Q748" s="666">
        <v>618</v>
      </c>
    </row>
    <row r="749" spans="1:17" ht="14.4" customHeight="1" x14ac:dyDescent="0.3">
      <c r="A749" s="661" t="s">
        <v>5468</v>
      </c>
      <c r="B749" s="662" t="s">
        <v>4683</v>
      </c>
      <c r="C749" s="662" t="s">
        <v>4725</v>
      </c>
      <c r="D749" s="662" t="s">
        <v>4841</v>
      </c>
      <c r="E749" s="662" t="s">
        <v>4842</v>
      </c>
      <c r="F749" s="665">
        <v>1</v>
      </c>
      <c r="G749" s="665">
        <v>100</v>
      </c>
      <c r="H749" s="665">
        <v>1</v>
      </c>
      <c r="I749" s="665">
        <v>100</v>
      </c>
      <c r="J749" s="665">
        <v>2</v>
      </c>
      <c r="K749" s="665">
        <v>200</v>
      </c>
      <c r="L749" s="665">
        <v>2</v>
      </c>
      <c r="M749" s="665">
        <v>100</v>
      </c>
      <c r="N749" s="665">
        <v>2</v>
      </c>
      <c r="O749" s="665">
        <v>200</v>
      </c>
      <c r="P749" s="678">
        <v>2</v>
      </c>
      <c r="Q749" s="666">
        <v>100</v>
      </c>
    </row>
    <row r="750" spans="1:17" ht="14.4" customHeight="1" x14ac:dyDescent="0.3">
      <c r="A750" s="661" t="s">
        <v>5468</v>
      </c>
      <c r="B750" s="662" t="s">
        <v>4683</v>
      </c>
      <c r="C750" s="662" t="s">
        <v>4725</v>
      </c>
      <c r="D750" s="662" t="s">
        <v>4762</v>
      </c>
      <c r="E750" s="662" t="s">
        <v>4763</v>
      </c>
      <c r="F750" s="665">
        <v>4</v>
      </c>
      <c r="G750" s="665">
        <v>1454</v>
      </c>
      <c r="H750" s="665">
        <v>1</v>
      </c>
      <c r="I750" s="665">
        <v>363.5</v>
      </c>
      <c r="J750" s="665">
        <v>4</v>
      </c>
      <c r="K750" s="665">
        <v>1460</v>
      </c>
      <c r="L750" s="665">
        <v>1.0041265474552958</v>
      </c>
      <c r="M750" s="665">
        <v>365</v>
      </c>
      <c r="N750" s="665">
        <v>4</v>
      </c>
      <c r="O750" s="665">
        <v>1492</v>
      </c>
      <c r="P750" s="678">
        <v>1.0261348005502062</v>
      </c>
      <c r="Q750" s="666">
        <v>373</v>
      </c>
    </row>
    <row r="751" spans="1:17" ht="14.4" customHeight="1" x14ac:dyDescent="0.3">
      <c r="A751" s="661" t="s">
        <v>5468</v>
      </c>
      <c r="B751" s="662" t="s">
        <v>4683</v>
      </c>
      <c r="C751" s="662" t="s">
        <v>4725</v>
      </c>
      <c r="D751" s="662" t="s">
        <v>4843</v>
      </c>
      <c r="E751" s="662" t="s">
        <v>4833</v>
      </c>
      <c r="F751" s="665">
        <v>37</v>
      </c>
      <c r="G751" s="665">
        <v>31874</v>
      </c>
      <c r="H751" s="665">
        <v>1</v>
      </c>
      <c r="I751" s="665">
        <v>861.45945945945948</v>
      </c>
      <c r="J751" s="665">
        <v>28</v>
      </c>
      <c r="K751" s="665">
        <v>24164</v>
      </c>
      <c r="L751" s="665">
        <v>0.75811005835477197</v>
      </c>
      <c r="M751" s="665">
        <v>863</v>
      </c>
      <c r="N751" s="665"/>
      <c r="O751" s="665"/>
      <c r="P751" s="678"/>
      <c r="Q751" s="666"/>
    </row>
    <row r="752" spans="1:17" ht="14.4" customHeight="1" x14ac:dyDescent="0.3">
      <c r="A752" s="661" t="s">
        <v>5468</v>
      </c>
      <c r="B752" s="662" t="s">
        <v>4683</v>
      </c>
      <c r="C752" s="662" t="s">
        <v>4725</v>
      </c>
      <c r="D752" s="662" t="s">
        <v>4861</v>
      </c>
      <c r="E752" s="662" t="s">
        <v>4851</v>
      </c>
      <c r="F752" s="665">
        <v>34</v>
      </c>
      <c r="G752" s="665">
        <v>17738</v>
      </c>
      <c r="H752" s="665">
        <v>1</v>
      </c>
      <c r="I752" s="665">
        <v>521.70588235294122</v>
      </c>
      <c r="J752" s="665">
        <v>42</v>
      </c>
      <c r="K752" s="665">
        <v>21966</v>
      </c>
      <c r="L752" s="665">
        <v>1.2383583267561169</v>
      </c>
      <c r="M752" s="665">
        <v>523</v>
      </c>
      <c r="N752" s="665">
        <v>10</v>
      </c>
      <c r="O752" s="665">
        <v>5310</v>
      </c>
      <c r="P752" s="678">
        <v>0.2993573119855677</v>
      </c>
      <c r="Q752" s="666">
        <v>531</v>
      </c>
    </row>
    <row r="753" spans="1:17" ht="14.4" customHeight="1" x14ac:dyDescent="0.3">
      <c r="A753" s="661" t="s">
        <v>5468</v>
      </c>
      <c r="B753" s="662" t="s">
        <v>4683</v>
      </c>
      <c r="C753" s="662" t="s">
        <v>4725</v>
      </c>
      <c r="D753" s="662" t="s">
        <v>4862</v>
      </c>
      <c r="E753" s="662" t="s">
        <v>4851</v>
      </c>
      <c r="F753" s="665">
        <v>511</v>
      </c>
      <c r="G753" s="665">
        <v>410147</v>
      </c>
      <c r="H753" s="665">
        <v>1</v>
      </c>
      <c r="I753" s="665">
        <v>802.6360078277886</v>
      </c>
      <c r="J753" s="665">
        <v>470</v>
      </c>
      <c r="K753" s="665">
        <v>379290</v>
      </c>
      <c r="L753" s="665">
        <v>0.92476599853223351</v>
      </c>
      <c r="M753" s="665">
        <v>807</v>
      </c>
      <c r="N753" s="665">
        <v>417</v>
      </c>
      <c r="O753" s="665">
        <v>343608</v>
      </c>
      <c r="P753" s="678">
        <v>0.83776792223276042</v>
      </c>
      <c r="Q753" s="666">
        <v>824</v>
      </c>
    </row>
    <row r="754" spans="1:17" ht="14.4" customHeight="1" x14ac:dyDescent="0.3">
      <c r="A754" s="661" t="s">
        <v>5468</v>
      </c>
      <c r="B754" s="662" t="s">
        <v>4683</v>
      </c>
      <c r="C754" s="662" t="s">
        <v>4725</v>
      </c>
      <c r="D754" s="662" t="s">
        <v>4850</v>
      </c>
      <c r="E754" s="662" t="s">
        <v>4851</v>
      </c>
      <c r="F754" s="665">
        <v>249</v>
      </c>
      <c r="G754" s="665">
        <v>146989</v>
      </c>
      <c r="H754" s="665">
        <v>1</v>
      </c>
      <c r="I754" s="665">
        <v>590.31726907630525</v>
      </c>
      <c r="J754" s="665">
        <v>246</v>
      </c>
      <c r="K754" s="665">
        <v>146370</v>
      </c>
      <c r="L754" s="665">
        <v>0.99578880052248808</v>
      </c>
      <c r="M754" s="665">
        <v>595</v>
      </c>
      <c r="N754" s="665">
        <v>336</v>
      </c>
      <c r="O754" s="665">
        <v>202944</v>
      </c>
      <c r="P754" s="678">
        <v>1.3806747443686262</v>
      </c>
      <c r="Q754" s="666">
        <v>604</v>
      </c>
    </row>
    <row r="755" spans="1:17" ht="14.4" customHeight="1" x14ac:dyDescent="0.3">
      <c r="A755" s="661" t="s">
        <v>5468</v>
      </c>
      <c r="B755" s="662" t="s">
        <v>4683</v>
      </c>
      <c r="C755" s="662" t="s">
        <v>4725</v>
      </c>
      <c r="D755" s="662" t="s">
        <v>4789</v>
      </c>
      <c r="E755" s="662" t="s">
        <v>4771</v>
      </c>
      <c r="F755" s="665"/>
      <c r="G755" s="665"/>
      <c r="H755" s="665"/>
      <c r="I755" s="665"/>
      <c r="J755" s="665">
        <v>11</v>
      </c>
      <c r="K755" s="665">
        <v>4345</v>
      </c>
      <c r="L755" s="665"/>
      <c r="M755" s="665">
        <v>395</v>
      </c>
      <c r="N755" s="665"/>
      <c r="O755" s="665"/>
      <c r="P755" s="678"/>
      <c r="Q755" s="666"/>
    </row>
    <row r="756" spans="1:17" ht="14.4" customHeight="1" x14ac:dyDescent="0.3">
      <c r="A756" s="661" t="s">
        <v>5468</v>
      </c>
      <c r="B756" s="662" t="s">
        <v>4683</v>
      </c>
      <c r="C756" s="662" t="s">
        <v>4725</v>
      </c>
      <c r="D756" s="662" t="s">
        <v>5465</v>
      </c>
      <c r="E756" s="662" t="s">
        <v>4851</v>
      </c>
      <c r="F756" s="665"/>
      <c r="G756" s="665"/>
      <c r="H756" s="665"/>
      <c r="I756" s="665"/>
      <c r="J756" s="665">
        <v>20</v>
      </c>
      <c r="K756" s="665">
        <v>14700</v>
      </c>
      <c r="L756" s="665"/>
      <c r="M756" s="665">
        <v>735</v>
      </c>
      <c r="N756" s="665">
        <v>3</v>
      </c>
      <c r="O756" s="665">
        <v>2253</v>
      </c>
      <c r="P756" s="678"/>
      <c r="Q756" s="666">
        <v>751</v>
      </c>
    </row>
    <row r="757" spans="1:17" ht="14.4" customHeight="1" x14ac:dyDescent="0.3">
      <c r="A757" s="661" t="s">
        <v>5468</v>
      </c>
      <c r="B757" s="662" t="s">
        <v>4683</v>
      </c>
      <c r="C757" s="662" t="s">
        <v>4725</v>
      </c>
      <c r="D757" s="662" t="s">
        <v>4870</v>
      </c>
      <c r="E757" s="662" t="s">
        <v>4871</v>
      </c>
      <c r="F757" s="665">
        <v>1</v>
      </c>
      <c r="G757" s="665">
        <v>1366</v>
      </c>
      <c r="H757" s="665">
        <v>1</v>
      </c>
      <c r="I757" s="665">
        <v>1366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5468</v>
      </c>
      <c r="B758" s="662" t="s">
        <v>4683</v>
      </c>
      <c r="C758" s="662" t="s">
        <v>4725</v>
      </c>
      <c r="D758" s="662" t="s">
        <v>4864</v>
      </c>
      <c r="E758" s="662" t="s">
        <v>4865</v>
      </c>
      <c r="F758" s="665"/>
      <c r="G758" s="665"/>
      <c r="H758" s="665"/>
      <c r="I758" s="665"/>
      <c r="J758" s="665">
        <v>2</v>
      </c>
      <c r="K758" s="665">
        <v>690</v>
      </c>
      <c r="L758" s="665"/>
      <c r="M758" s="665">
        <v>345</v>
      </c>
      <c r="N758" s="665"/>
      <c r="O758" s="665"/>
      <c r="P758" s="678"/>
      <c r="Q758" s="666"/>
    </row>
    <row r="759" spans="1:17" ht="14.4" customHeight="1" x14ac:dyDescent="0.3">
      <c r="A759" s="661" t="s">
        <v>5469</v>
      </c>
      <c r="B759" s="662" t="s">
        <v>4683</v>
      </c>
      <c r="C759" s="662" t="s">
        <v>4714</v>
      </c>
      <c r="D759" s="662" t="s">
        <v>4826</v>
      </c>
      <c r="E759" s="662" t="s">
        <v>4827</v>
      </c>
      <c r="F759" s="665">
        <v>94</v>
      </c>
      <c r="G759" s="665">
        <v>85046.5</v>
      </c>
      <c r="H759" s="665">
        <v>1</v>
      </c>
      <c r="I759" s="665">
        <v>904.75</v>
      </c>
      <c r="J759" s="665">
        <v>120</v>
      </c>
      <c r="K759" s="665">
        <v>108570</v>
      </c>
      <c r="L759" s="665">
        <v>1.2765957446808511</v>
      </c>
      <c r="M759" s="665">
        <v>904.75</v>
      </c>
      <c r="N759" s="665">
        <v>114</v>
      </c>
      <c r="O759" s="665">
        <v>103141.5</v>
      </c>
      <c r="P759" s="678">
        <v>1.2127659574468086</v>
      </c>
      <c r="Q759" s="666">
        <v>904.75</v>
      </c>
    </row>
    <row r="760" spans="1:17" ht="14.4" customHeight="1" x14ac:dyDescent="0.3">
      <c r="A760" s="661" t="s">
        <v>5469</v>
      </c>
      <c r="B760" s="662" t="s">
        <v>4683</v>
      </c>
      <c r="C760" s="662" t="s">
        <v>4714</v>
      </c>
      <c r="D760" s="662" t="s">
        <v>4717</v>
      </c>
      <c r="E760" s="662" t="s">
        <v>4718</v>
      </c>
      <c r="F760" s="665">
        <v>1</v>
      </c>
      <c r="G760" s="665">
        <v>242.64</v>
      </c>
      <c r="H760" s="665">
        <v>1</v>
      </c>
      <c r="I760" s="665">
        <v>242.64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5469</v>
      </c>
      <c r="B761" s="662" t="s">
        <v>4683</v>
      </c>
      <c r="C761" s="662" t="s">
        <v>4725</v>
      </c>
      <c r="D761" s="662" t="s">
        <v>4828</v>
      </c>
      <c r="E761" s="662" t="s">
        <v>4829</v>
      </c>
      <c r="F761" s="665">
        <v>6</v>
      </c>
      <c r="G761" s="665">
        <v>1113</v>
      </c>
      <c r="H761" s="665">
        <v>1</v>
      </c>
      <c r="I761" s="665">
        <v>185.5</v>
      </c>
      <c r="J761" s="665">
        <v>1</v>
      </c>
      <c r="K761" s="665">
        <v>189</v>
      </c>
      <c r="L761" s="665">
        <v>0.16981132075471697</v>
      </c>
      <c r="M761" s="665">
        <v>189</v>
      </c>
      <c r="N761" s="665"/>
      <c r="O761" s="665"/>
      <c r="P761" s="678"/>
      <c r="Q761" s="666"/>
    </row>
    <row r="762" spans="1:17" ht="14.4" customHeight="1" x14ac:dyDescent="0.3">
      <c r="A762" s="661" t="s">
        <v>5469</v>
      </c>
      <c r="B762" s="662" t="s">
        <v>4683</v>
      </c>
      <c r="C762" s="662" t="s">
        <v>4725</v>
      </c>
      <c r="D762" s="662" t="s">
        <v>4830</v>
      </c>
      <c r="E762" s="662" t="s">
        <v>4831</v>
      </c>
      <c r="F762" s="665"/>
      <c r="G762" s="665"/>
      <c r="H762" s="665"/>
      <c r="I762" s="665"/>
      <c r="J762" s="665"/>
      <c r="K762" s="665"/>
      <c r="L762" s="665"/>
      <c r="M762" s="665"/>
      <c r="N762" s="665">
        <v>1</v>
      </c>
      <c r="O762" s="665">
        <v>1158</v>
      </c>
      <c r="P762" s="678"/>
      <c r="Q762" s="666">
        <v>1158</v>
      </c>
    </row>
    <row r="763" spans="1:17" ht="14.4" customHeight="1" x14ac:dyDescent="0.3">
      <c r="A763" s="661" t="s">
        <v>5469</v>
      </c>
      <c r="B763" s="662" t="s">
        <v>4683</v>
      </c>
      <c r="C763" s="662" t="s">
        <v>4725</v>
      </c>
      <c r="D763" s="662" t="s">
        <v>4730</v>
      </c>
      <c r="E763" s="662" t="s">
        <v>4731</v>
      </c>
      <c r="F763" s="665"/>
      <c r="G763" s="665"/>
      <c r="H763" s="665"/>
      <c r="I763" s="665"/>
      <c r="J763" s="665">
        <v>1</v>
      </c>
      <c r="K763" s="665">
        <v>35</v>
      </c>
      <c r="L763" s="665"/>
      <c r="M763" s="665">
        <v>35</v>
      </c>
      <c r="N763" s="665">
        <v>2</v>
      </c>
      <c r="O763" s="665">
        <v>74</v>
      </c>
      <c r="P763" s="678"/>
      <c r="Q763" s="666">
        <v>37</v>
      </c>
    </row>
    <row r="764" spans="1:17" ht="14.4" customHeight="1" x14ac:dyDescent="0.3">
      <c r="A764" s="661" t="s">
        <v>5469</v>
      </c>
      <c r="B764" s="662" t="s">
        <v>4683</v>
      </c>
      <c r="C764" s="662" t="s">
        <v>4725</v>
      </c>
      <c r="D764" s="662" t="s">
        <v>4736</v>
      </c>
      <c r="E764" s="662" t="s">
        <v>4737</v>
      </c>
      <c r="F764" s="665">
        <v>651</v>
      </c>
      <c r="G764" s="665">
        <v>151528</v>
      </c>
      <c r="H764" s="665">
        <v>1</v>
      </c>
      <c r="I764" s="665">
        <v>232.76190476190476</v>
      </c>
      <c r="J764" s="665">
        <v>741</v>
      </c>
      <c r="K764" s="665">
        <v>174135</v>
      </c>
      <c r="L764" s="665">
        <v>1.1491935483870968</v>
      </c>
      <c r="M764" s="665">
        <v>235</v>
      </c>
      <c r="N764" s="665">
        <v>824</v>
      </c>
      <c r="O764" s="665">
        <v>206824</v>
      </c>
      <c r="P764" s="678">
        <v>1.3649226545588935</v>
      </c>
      <c r="Q764" s="666">
        <v>251</v>
      </c>
    </row>
    <row r="765" spans="1:17" ht="14.4" customHeight="1" x14ac:dyDescent="0.3">
      <c r="A765" s="661" t="s">
        <v>5469</v>
      </c>
      <c r="B765" s="662" t="s">
        <v>4683</v>
      </c>
      <c r="C765" s="662" t="s">
        <v>4725</v>
      </c>
      <c r="D765" s="662" t="s">
        <v>4768</v>
      </c>
      <c r="E765" s="662" t="s">
        <v>4769</v>
      </c>
      <c r="F765" s="665">
        <v>1396</v>
      </c>
      <c r="G765" s="665">
        <v>163020</v>
      </c>
      <c r="H765" s="665">
        <v>1</v>
      </c>
      <c r="I765" s="665">
        <v>116.77650429799426</v>
      </c>
      <c r="J765" s="665">
        <v>1615</v>
      </c>
      <c r="K765" s="665">
        <v>190570</v>
      </c>
      <c r="L765" s="665">
        <v>1.1689976689976691</v>
      </c>
      <c r="M765" s="665">
        <v>118</v>
      </c>
      <c r="N765" s="665">
        <v>1812</v>
      </c>
      <c r="O765" s="665">
        <v>228312</v>
      </c>
      <c r="P765" s="678">
        <v>1.4005152741994846</v>
      </c>
      <c r="Q765" s="666">
        <v>126</v>
      </c>
    </row>
    <row r="766" spans="1:17" ht="14.4" customHeight="1" x14ac:dyDescent="0.3">
      <c r="A766" s="661" t="s">
        <v>5469</v>
      </c>
      <c r="B766" s="662" t="s">
        <v>4683</v>
      </c>
      <c r="C766" s="662" t="s">
        <v>4725</v>
      </c>
      <c r="D766" s="662" t="s">
        <v>4772</v>
      </c>
      <c r="E766" s="662" t="s">
        <v>4773</v>
      </c>
      <c r="F766" s="665">
        <v>3</v>
      </c>
      <c r="G766" s="665">
        <v>1452</v>
      </c>
      <c r="H766" s="665">
        <v>1</v>
      </c>
      <c r="I766" s="665">
        <v>484</v>
      </c>
      <c r="J766" s="665">
        <v>6</v>
      </c>
      <c r="K766" s="665">
        <v>2922</v>
      </c>
      <c r="L766" s="665">
        <v>2.0123966942148761</v>
      </c>
      <c r="M766" s="665">
        <v>487</v>
      </c>
      <c r="N766" s="665">
        <v>2</v>
      </c>
      <c r="O766" s="665">
        <v>990</v>
      </c>
      <c r="P766" s="678">
        <v>0.68181818181818177</v>
      </c>
      <c r="Q766" s="666">
        <v>495</v>
      </c>
    </row>
    <row r="767" spans="1:17" ht="14.4" customHeight="1" x14ac:dyDescent="0.3">
      <c r="A767" s="661" t="s">
        <v>5469</v>
      </c>
      <c r="B767" s="662" t="s">
        <v>4683</v>
      </c>
      <c r="C767" s="662" t="s">
        <v>4725</v>
      </c>
      <c r="D767" s="662" t="s">
        <v>4774</v>
      </c>
      <c r="E767" s="662" t="s">
        <v>4775</v>
      </c>
      <c r="F767" s="665">
        <v>11</v>
      </c>
      <c r="G767" s="665">
        <v>7447</v>
      </c>
      <c r="H767" s="665">
        <v>1</v>
      </c>
      <c r="I767" s="665">
        <v>677</v>
      </c>
      <c r="J767" s="665">
        <v>16</v>
      </c>
      <c r="K767" s="665">
        <v>10880</v>
      </c>
      <c r="L767" s="665">
        <v>1.4609910030884921</v>
      </c>
      <c r="M767" s="665">
        <v>680</v>
      </c>
      <c r="N767" s="665">
        <v>27</v>
      </c>
      <c r="O767" s="665">
        <v>18576</v>
      </c>
      <c r="P767" s="678">
        <v>2.4944272861554988</v>
      </c>
      <c r="Q767" s="666">
        <v>688</v>
      </c>
    </row>
    <row r="768" spans="1:17" ht="14.4" customHeight="1" x14ac:dyDescent="0.3">
      <c r="A768" s="661" t="s">
        <v>5469</v>
      </c>
      <c r="B768" s="662" t="s">
        <v>4683</v>
      </c>
      <c r="C768" s="662" t="s">
        <v>4725</v>
      </c>
      <c r="D768" s="662" t="s">
        <v>4776</v>
      </c>
      <c r="E768" s="662" t="s">
        <v>4773</v>
      </c>
      <c r="F768" s="665">
        <v>20</v>
      </c>
      <c r="G768" s="665">
        <v>11092</v>
      </c>
      <c r="H768" s="665">
        <v>1</v>
      </c>
      <c r="I768" s="665">
        <v>554.6</v>
      </c>
      <c r="J768" s="665">
        <v>26</v>
      </c>
      <c r="K768" s="665">
        <v>14534</v>
      </c>
      <c r="L768" s="665">
        <v>1.3103137396321674</v>
      </c>
      <c r="M768" s="665">
        <v>559</v>
      </c>
      <c r="N768" s="665">
        <v>30</v>
      </c>
      <c r="O768" s="665">
        <v>17040</v>
      </c>
      <c r="P768" s="678">
        <v>1.5362423368193292</v>
      </c>
      <c r="Q768" s="666">
        <v>568</v>
      </c>
    </row>
    <row r="769" spans="1:17" ht="14.4" customHeight="1" x14ac:dyDescent="0.3">
      <c r="A769" s="661" t="s">
        <v>5469</v>
      </c>
      <c r="B769" s="662" t="s">
        <v>4683</v>
      </c>
      <c r="C769" s="662" t="s">
        <v>4725</v>
      </c>
      <c r="D769" s="662" t="s">
        <v>4777</v>
      </c>
      <c r="E769" s="662" t="s">
        <v>4775</v>
      </c>
      <c r="F769" s="665">
        <v>168</v>
      </c>
      <c r="G769" s="665">
        <v>125588</v>
      </c>
      <c r="H769" s="665">
        <v>1</v>
      </c>
      <c r="I769" s="665">
        <v>747.54761904761904</v>
      </c>
      <c r="J769" s="665">
        <v>228</v>
      </c>
      <c r="K769" s="665">
        <v>171456</v>
      </c>
      <c r="L769" s="665">
        <v>1.3652259770041724</v>
      </c>
      <c r="M769" s="665">
        <v>752</v>
      </c>
      <c r="N769" s="665">
        <v>261</v>
      </c>
      <c r="O769" s="665">
        <v>198621</v>
      </c>
      <c r="P769" s="678">
        <v>1.5815284899831195</v>
      </c>
      <c r="Q769" s="666">
        <v>761</v>
      </c>
    </row>
    <row r="770" spans="1:17" ht="14.4" customHeight="1" x14ac:dyDescent="0.3">
      <c r="A770" s="661" t="s">
        <v>5469</v>
      </c>
      <c r="B770" s="662" t="s">
        <v>4683</v>
      </c>
      <c r="C770" s="662" t="s">
        <v>4725</v>
      </c>
      <c r="D770" s="662" t="s">
        <v>4832</v>
      </c>
      <c r="E770" s="662" t="s">
        <v>4833</v>
      </c>
      <c r="F770" s="665">
        <v>715</v>
      </c>
      <c r="G770" s="665">
        <v>575121</v>
      </c>
      <c r="H770" s="665">
        <v>1</v>
      </c>
      <c r="I770" s="665">
        <v>804.36503496503497</v>
      </c>
      <c r="J770" s="665">
        <v>679</v>
      </c>
      <c r="K770" s="665">
        <v>549311</v>
      </c>
      <c r="L770" s="665">
        <v>0.95512248726789661</v>
      </c>
      <c r="M770" s="665">
        <v>809</v>
      </c>
      <c r="N770" s="665">
        <v>931</v>
      </c>
      <c r="O770" s="665">
        <v>761558</v>
      </c>
      <c r="P770" s="678">
        <v>1.3241700442167823</v>
      </c>
      <c r="Q770" s="666">
        <v>818</v>
      </c>
    </row>
    <row r="771" spans="1:17" ht="14.4" customHeight="1" x14ac:dyDescent="0.3">
      <c r="A771" s="661" t="s">
        <v>5469</v>
      </c>
      <c r="B771" s="662" t="s">
        <v>4683</v>
      </c>
      <c r="C771" s="662" t="s">
        <v>4725</v>
      </c>
      <c r="D771" s="662" t="s">
        <v>4778</v>
      </c>
      <c r="E771" s="662" t="s">
        <v>4761</v>
      </c>
      <c r="F771" s="665">
        <v>1</v>
      </c>
      <c r="G771" s="665">
        <v>446</v>
      </c>
      <c r="H771" s="665">
        <v>1</v>
      </c>
      <c r="I771" s="665">
        <v>446</v>
      </c>
      <c r="J771" s="665">
        <v>9</v>
      </c>
      <c r="K771" s="665">
        <v>4041</v>
      </c>
      <c r="L771" s="665">
        <v>9.0605381165919283</v>
      </c>
      <c r="M771" s="665">
        <v>449</v>
      </c>
      <c r="N771" s="665"/>
      <c r="O771" s="665"/>
      <c r="P771" s="678"/>
      <c r="Q771" s="666"/>
    </row>
    <row r="772" spans="1:17" ht="14.4" customHeight="1" x14ac:dyDescent="0.3">
      <c r="A772" s="661" t="s">
        <v>5469</v>
      </c>
      <c r="B772" s="662" t="s">
        <v>4683</v>
      </c>
      <c r="C772" s="662" t="s">
        <v>4725</v>
      </c>
      <c r="D772" s="662" t="s">
        <v>4779</v>
      </c>
      <c r="E772" s="662" t="s">
        <v>4763</v>
      </c>
      <c r="F772" s="665">
        <v>1</v>
      </c>
      <c r="G772" s="665">
        <v>431</v>
      </c>
      <c r="H772" s="665">
        <v>1</v>
      </c>
      <c r="I772" s="665">
        <v>431</v>
      </c>
      <c r="J772" s="665"/>
      <c r="K772" s="665"/>
      <c r="L772" s="665"/>
      <c r="M772" s="665"/>
      <c r="N772" s="665">
        <v>1</v>
      </c>
      <c r="O772" s="665">
        <v>446</v>
      </c>
      <c r="P772" s="678">
        <v>1.0348027842227379</v>
      </c>
      <c r="Q772" s="666">
        <v>446</v>
      </c>
    </row>
    <row r="773" spans="1:17" ht="14.4" customHeight="1" x14ac:dyDescent="0.3">
      <c r="A773" s="661" t="s">
        <v>5469</v>
      </c>
      <c r="B773" s="662" t="s">
        <v>4683</v>
      </c>
      <c r="C773" s="662" t="s">
        <v>4725</v>
      </c>
      <c r="D773" s="662" t="s">
        <v>4849</v>
      </c>
      <c r="E773" s="662" t="s">
        <v>4759</v>
      </c>
      <c r="F773" s="665">
        <v>15</v>
      </c>
      <c r="G773" s="665">
        <v>10624</v>
      </c>
      <c r="H773" s="665">
        <v>1</v>
      </c>
      <c r="I773" s="665">
        <v>708.26666666666665</v>
      </c>
      <c r="J773" s="665">
        <v>37</v>
      </c>
      <c r="K773" s="665">
        <v>26455</v>
      </c>
      <c r="L773" s="665">
        <v>2.4901167168674698</v>
      </c>
      <c r="M773" s="665">
        <v>715</v>
      </c>
      <c r="N773" s="665">
        <v>35</v>
      </c>
      <c r="O773" s="665">
        <v>25480</v>
      </c>
      <c r="P773" s="678">
        <v>2.3983433734939759</v>
      </c>
      <c r="Q773" s="666">
        <v>728</v>
      </c>
    </row>
    <row r="774" spans="1:17" ht="14.4" customHeight="1" x14ac:dyDescent="0.3">
      <c r="A774" s="661" t="s">
        <v>5469</v>
      </c>
      <c r="B774" s="662" t="s">
        <v>4683</v>
      </c>
      <c r="C774" s="662" t="s">
        <v>4725</v>
      </c>
      <c r="D774" s="662" t="s">
        <v>4790</v>
      </c>
      <c r="E774" s="662" t="s">
        <v>4791</v>
      </c>
      <c r="F774" s="665">
        <v>3</v>
      </c>
      <c r="G774" s="665">
        <v>2466</v>
      </c>
      <c r="H774" s="665">
        <v>1</v>
      </c>
      <c r="I774" s="665">
        <v>822</v>
      </c>
      <c r="J774" s="665"/>
      <c r="K774" s="665"/>
      <c r="L774" s="665"/>
      <c r="M774" s="665"/>
      <c r="N774" s="665"/>
      <c r="O774" s="665"/>
      <c r="P774" s="678"/>
      <c r="Q774" s="666"/>
    </row>
    <row r="775" spans="1:17" ht="14.4" customHeight="1" x14ac:dyDescent="0.3">
      <c r="A775" s="661" t="s">
        <v>5469</v>
      </c>
      <c r="B775" s="662" t="s">
        <v>4683</v>
      </c>
      <c r="C775" s="662" t="s">
        <v>4725</v>
      </c>
      <c r="D775" s="662" t="s">
        <v>4780</v>
      </c>
      <c r="E775" s="662" t="s">
        <v>4781</v>
      </c>
      <c r="F775" s="665">
        <v>258</v>
      </c>
      <c r="G775" s="665">
        <v>53594</v>
      </c>
      <c r="H775" s="665">
        <v>1</v>
      </c>
      <c r="I775" s="665">
        <v>207.72868217054264</v>
      </c>
      <c r="J775" s="665">
        <v>274</v>
      </c>
      <c r="K775" s="665">
        <v>57540</v>
      </c>
      <c r="L775" s="665">
        <v>1.0736276448856215</v>
      </c>
      <c r="M775" s="665">
        <v>210</v>
      </c>
      <c r="N775" s="665">
        <v>304</v>
      </c>
      <c r="O775" s="665">
        <v>65360</v>
      </c>
      <c r="P775" s="678">
        <v>1.2195395006903758</v>
      </c>
      <c r="Q775" s="666">
        <v>215</v>
      </c>
    </row>
    <row r="776" spans="1:17" ht="14.4" customHeight="1" x14ac:dyDescent="0.3">
      <c r="A776" s="661" t="s">
        <v>5469</v>
      </c>
      <c r="B776" s="662" t="s">
        <v>4683</v>
      </c>
      <c r="C776" s="662" t="s">
        <v>4725</v>
      </c>
      <c r="D776" s="662" t="s">
        <v>4740</v>
      </c>
      <c r="E776" s="662" t="s">
        <v>4741</v>
      </c>
      <c r="F776" s="665">
        <v>1</v>
      </c>
      <c r="G776" s="665">
        <v>327</v>
      </c>
      <c r="H776" s="665">
        <v>1</v>
      </c>
      <c r="I776" s="665">
        <v>327</v>
      </c>
      <c r="J776" s="665">
        <v>2</v>
      </c>
      <c r="K776" s="665">
        <v>662</v>
      </c>
      <c r="L776" s="665">
        <v>2.0244648318042815</v>
      </c>
      <c r="M776" s="665">
        <v>331</v>
      </c>
      <c r="N776" s="665">
        <v>2</v>
      </c>
      <c r="O776" s="665">
        <v>708</v>
      </c>
      <c r="P776" s="678">
        <v>2.165137614678899</v>
      </c>
      <c r="Q776" s="666">
        <v>354</v>
      </c>
    </row>
    <row r="777" spans="1:17" ht="14.4" customHeight="1" x14ac:dyDescent="0.3">
      <c r="A777" s="661" t="s">
        <v>5469</v>
      </c>
      <c r="B777" s="662" t="s">
        <v>4683</v>
      </c>
      <c r="C777" s="662" t="s">
        <v>4725</v>
      </c>
      <c r="D777" s="662" t="s">
        <v>4782</v>
      </c>
      <c r="E777" s="662" t="s">
        <v>4783</v>
      </c>
      <c r="F777" s="665">
        <v>1644</v>
      </c>
      <c r="G777" s="665">
        <v>136116</v>
      </c>
      <c r="H777" s="665">
        <v>1</v>
      </c>
      <c r="I777" s="665">
        <v>82.795620437956202</v>
      </c>
      <c r="J777" s="665">
        <v>1874</v>
      </c>
      <c r="K777" s="665">
        <v>159290</v>
      </c>
      <c r="L777" s="665">
        <v>1.1702518440153986</v>
      </c>
      <c r="M777" s="665">
        <v>85</v>
      </c>
      <c r="N777" s="665">
        <v>2116</v>
      </c>
      <c r="O777" s="665">
        <v>179860</v>
      </c>
      <c r="P777" s="678">
        <v>1.3213729466043669</v>
      </c>
      <c r="Q777" s="666">
        <v>85</v>
      </c>
    </row>
    <row r="778" spans="1:17" ht="14.4" customHeight="1" x14ac:dyDescent="0.3">
      <c r="A778" s="661" t="s">
        <v>5469</v>
      </c>
      <c r="B778" s="662" t="s">
        <v>4683</v>
      </c>
      <c r="C778" s="662" t="s">
        <v>4725</v>
      </c>
      <c r="D778" s="662" t="s">
        <v>4792</v>
      </c>
      <c r="E778" s="662" t="s">
        <v>4793</v>
      </c>
      <c r="F778" s="665"/>
      <c r="G778" s="665"/>
      <c r="H778" s="665"/>
      <c r="I778" s="665"/>
      <c r="J778" s="665">
        <v>1</v>
      </c>
      <c r="K778" s="665">
        <v>707</v>
      </c>
      <c r="L778" s="665"/>
      <c r="M778" s="665">
        <v>707</v>
      </c>
      <c r="N778" s="665">
        <v>2</v>
      </c>
      <c r="O778" s="665">
        <v>1438</v>
      </c>
      <c r="P778" s="678"/>
      <c r="Q778" s="666">
        <v>719</v>
      </c>
    </row>
    <row r="779" spans="1:17" ht="14.4" customHeight="1" x14ac:dyDescent="0.3">
      <c r="A779" s="661" t="s">
        <v>5469</v>
      </c>
      <c r="B779" s="662" t="s">
        <v>4683</v>
      </c>
      <c r="C779" s="662" t="s">
        <v>4725</v>
      </c>
      <c r="D779" s="662" t="s">
        <v>4744</v>
      </c>
      <c r="E779" s="662" t="s">
        <v>4745</v>
      </c>
      <c r="F779" s="665">
        <v>2</v>
      </c>
      <c r="G779" s="665">
        <v>0</v>
      </c>
      <c r="H779" s="665"/>
      <c r="I779" s="665">
        <v>0</v>
      </c>
      <c r="J779" s="665"/>
      <c r="K779" s="665"/>
      <c r="L779" s="665"/>
      <c r="M779" s="665"/>
      <c r="N779" s="665"/>
      <c r="O779" s="665"/>
      <c r="P779" s="678"/>
      <c r="Q779" s="666"/>
    </row>
    <row r="780" spans="1:17" ht="14.4" customHeight="1" x14ac:dyDescent="0.3">
      <c r="A780" s="661" t="s">
        <v>5469</v>
      </c>
      <c r="B780" s="662" t="s">
        <v>4683</v>
      </c>
      <c r="C780" s="662" t="s">
        <v>4725</v>
      </c>
      <c r="D780" s="662" t="s">
        <v>4834</v>
      </c>
      <c r="E780" s="662" t="s">
        <v>4833</v>
      </c>
      <c r="F780" s="665">
        <v>656</v>
      </c>
      <c r="G780" s="665">
        <v>610704</v>
      </c>
      <c r="H780" s="665">
        <v>1</v>
      </c>
      <c r="I780" s="665">
        <v>930.95121951219517</v>
      </c>
      <c r="J780" s="665">
        <v>882</v>
      </c>
      <c r="K780" s="665">
        <v>824670</v>
      </c>
      <c r="L780" s="665">
        <v>1.3503595850035368</v>
      </c>
      <c r="M780" s="665">
        <v>935</v>
      </c>
      <c r="N780" s="665">
        <v>805</v>
      </c>
      <c r="O780" s="665">
        <v>766360</v>
      </c>
      <c r="P780" s="678">
        <v>1.2548796143467211</v>
      </c>
      <c r="Q780" s="666">
        <v>952</v>
      </c>
    </row>
    <row r="781" spans="1:17" ht="14.4" customHeight="1" x14ac:dyDescent="0.3">
      <c r="A781" s="661" t="s">
        <v>5469</v>
      </c>
      <c r="B781" s="662" t="s">
        <v>4683</v>
      </c>
      <c r="C781" s="662" t="s">
        <v>4725</v>
      </c>
      <c r="D781" s="662" t="s">
        <v>4748</v>
      </c>
      <c r="E781" s="662" t="s">
        <v>4749</v>
      </c>
      <c r="F781" s="665">
        <v>3</v>
      </c>
      <c r="G781" s="665">
        <v>336</v>
      </c>
      <c r="H781" s="665">
        <v>1</v>
      </c>
      <c r="I781" s="665">
        <v>112</v>
      </c>
      <c r="J781" s="665">
        <v>2</v>
      </c>
      <c r="K781" s="665">
        <v>228</v>
      </c>
      <c r="L781" s="665">
        <v>0.6785714285714286</v>
      </c>
      <c r="M781" s="665">
        <v>114</v>
      </c>
      <c r="N781" s="665"/>
      <c r="O781" s="665"/>
      <c r="P781" s="678"/>
      <c r="Q781" s="666"/>
    </row>
    <row r="782" spans="1:17" ht="14.4" customHeight="1" x14ac:dyDescent="0.3">
      <c r="A782" s="661" t="s">
        <v>5469</v>
      </c>
      <c r="B782" s="662" t="s">
        <v>4683</v>
      </c>
      <c r="C782" s="662" t="s">
        <v>4725</v>
      </c>
      <c r="D782" s="662" t="s">
        <v>4835</v>
      </c>
      <c r="E782" s="662" t="s">
        <v>4833</v>
      </c>
      <c r="F782" s="665">
        <v>70</v>
      </c>
      <c r="G782" s="665">
        <v>51420</v>
      </c>
      <c r="H782" s="665">
        <v>1</v>
      </c>
      <c r="I782" s="665">
        <v>734.57142857142856</v>
      </c>
      <c r="J782" s="665">
        <v>54</v>
      </c>
      <c r="K782" s="665">
        <v>39798</v>
      </c>
      <c r="L782" s="665">
        <v>0.77397899649941659</v>
      </c>
      <c r="M782" s="665">
        <v>737</v>
      </c>
      <c r="N782" s="665">
        <v>54</v>
      </c>
      <c r="O782" s="665">
        <v>40230</v>
      </c>
      <c r="P782" s="678">
        <v>0.78238039673278881</v>
      </c>
      <c r="Q782" s="666">
        <v>745</v>
      </c>
    </row>
    <row r="783" spans="1:17" ht="14.4" customHeight="1" x14ac:dyDescent="0.3">
      <c r="A783" s="661" t="s">
        <v>5469</v>
      </c>
      <c r="B783" s="662" t="s">
        <v>4683</v>
      </c>
      <c r="C783" s="662" t="s">
        <v>4725</v>
      </c>
      <c r="D783" s="662" t="s">
        <v>4836</v>
      </c>
      <c r="E783" s="662" t="s">
        <v>4837</v>
      </c>
      <c r="F783" s="665">
        <v>2</v>
      </c>
      <c r="G783" s="665">
        <v>114</v>
      </c>
      <c r="H783" s="665">
        <v>1</v>
      </c>
      <c r="I783" s="665">
        <v>57</v>
      </c>
      <c r="J783" s="665"/>
      <c r="K783" s="665"/>
      <c r="L783" s="665"/>
      <c r="M783" s="665"/>
      <c r="N783" s="665"/>
      <c r="O783" s="665"/>
      <c r="P783" s="678"/>
      <c r="Q783" s="666"/>
    </row>
    <row r="784" spans="1:17" ht="14.4" customHeight="1" x14ac:dyDescent="0.3">
      <c r="A784" s="661" t="s">
        <v>5469</v>
      </c>
      <c r="B784" s="662" t="s">
        <v>4683</v>
      </c>
      <c r="C784" s="662" t="s">
        <v>4725</v>
      </c>
      <c r="D784" s="662" t="s">
        <v>4838</v>
      </c>
      <c r="E784" s="662" t="s">
        <v>4839</v>
      </c>
      <c r="F784" s="665">
        <v>8</v>
      </c>
      <c r="G784" s="665">
        <v>4202</v>
      </c>
      <c r="H784" s="665">
        <v>1</v>
      </c>
      <c r="I784" s="665">
        <v>525.25</v>
      </c>
      <c r="J784" s="665">
        <v>10</v>
      </c>
      <c r="K784" s="665">
        <v>5270</v>
      </c>
      <c r="L784" s="665">
        <v>1.2541646834840552</v>
      </c>
      <c r="M784" s="665">
        <v>527</v>
      </c>
      <c r="N784" s="665">
        <v>5</v>
      </c>
      <c r="O784" s="665">
        <v>2715</v>
      </c>
      <c r="P784" s="678">
        <v>0.64612089481199431</v>
      </c>
      <c r="Q784" s="666">
        <v>543</v>
      </c>
    </row>
    <row r="785" spans="1:17" ht="14.4" customHeight="1" x14ac:dyDescent="0.3">
      <c r="A785" s="661" t="s">
        <v>5469</v>
      </c>
      <c r="B785" s="662" t="s">
        <v>4683</v>
      </c>
      <c r="C785" s="662" t="s">
        <v>4725</v>
      </c>
      <c r="D785" s="662" t="s">
        <v>4784</v>
      </c>
      <c r="E785" s="662" t="s">
        <v>4785</v>
      </c>
      <c r="F785" s="665">
        <v>4</v>
      </c>
      <c r="G785" s="665">
        <v>1186</v>
      </c>
      <c r="H785" s="665">
        <v>1</v>
      </c>
      <c r="I785" s="665">
        <v>296.5</v>
      </c>
      <c r="J785" s="665">
        <v>11</v>
      </c>
      <c r="K785" s="665">
        <v>3289</v>
      </c>
      <c r="L785" s="665">
        <v>2.7731871838111299</v>
      </c>
      <c r="M785" s="665">
        <v>299</v>
      </c>
      <c r="N785" s="665"/>
      <c r="O785" s="665"/>
      <c r="P785" s="678"/>
      <c r="Q785" s="666"/>
    </row>
    <row r="786" spans="1:17" ht="14.4" customHeight="1" x14ac:dyDescent="0.3">
      <c r="A786" s="661" t="s">
        <v>5469</v>
      </c>
      <c r="B786" s="662" t="s">
        <v>4683</v>
      </c>
      <c r="C786" s="662" t="s">
        <v>4725</v>
      </c>
      <c r="D786" s="662" t="s">
        <v>4840</v>
      </c>
      <c r="E786" s="662" t="s">
        <v>4781</v>
      </c>
      <c r="F786" s="665">
        <v>21</v>
      </c>
      <c r="G786" s="665">
        <v>3626</v>
      </c>
      <c r="H786" s="665">
        <v>1</v>
      </c>
      <c r="I786" s="665">
        <v>172.66666666666666</v>
      </c>
      <c r="J786" s="665">
        <v>19</v>
      </c>
      <c r="K786" s="665">
        <v>3306</v>
      </c>
      <c r="L786" s="665">
        <v>0.91174848317705459</v>
      </c>
      <c r="M786" s="665">
        <v>174</v>
      </c>
      <c r="N786" s="665">
        <v>20</v>
      </c>
      <c r="O786" s="665">
        <v>3560</v>
      </c>
      <c r="P786" s="678">
        <v>0.9817981246552675</v>
      </c>
      <c r="Q786" s="666">
        <v>178</v>
      </c>
    </row>
    <row r="787" spans="1:17" ht="14.4" customHeight="1" x14ac:dyDescent="0.3">
      <c r="A787" s="661" t="s">
        <v>5469</v>
      </c>
      <c r="B787" s="662" t="s">
        <v>4683</v>
      </c>
      <c r="C787" s="662" t="s">
        <v>4725</v>
      </c>
      <c r="D787" s="662" t="s">
        <v>4786</v>
      </c>
      <c r="E787" s="662" t="s">
        <v>4785</v>
      </c>
      <c r="F787" s="665">
        <v>2</v>
      </c>
      <c r="G787" s="665">
        <v>734</v>
      </c>
      <c r="H787" s="665">
        <v>1</v>
      </c>
      <c r="I787" s="665">
        <v>367</v>
      </c>
      <c r="J787" s="665">
        <v>2</v>
      </c>
      <c r="K787" s="665">
        <v>742</v>
      </c>
      <c r="L787" s="665">
        <v>1.0108991825613078</v>
      </c>
      <c r="M787" s="665">
        <v>371</v>
      </c>
      <c r="N787" s="665">
        <v>33</v>
      </c>
      <c r="O787" s="665">
        <v>12540</v>
      </c>
      <c r="P787" s="678">
        <v>17.084468664850135</v>
      </c>
      <c r="Q787" s="666">
        <v>380</v>
      </c>
    </row>
    <row r="788" spans="1:17" ht="14.4" customHeight="1" x14ac:dyDescent="0.3">
      <c r="A788" s="661" t="s">
        <v>5469</v>
      </c>
      <c r="B788" s="662" t="s">
        <v>4683</v>
      </c>
      <c r="C788" s="662" t="s">
        <v>4725</v>
      </c>
      <c r="D788" s="662" t="s">
        <v>4758</v>
      </c>
      <c r="E788" s="662" t="s">
        <v>4759</v>
      </c>
      <c r="F788" s="665">
        <v>5</v>
      </c>
      <c r="G788" s="665">
        <v>3013</v>
      </c>
      <c r="H788" s="665">
        <v>1</v>
      </c>
      <c r="I788" s="665">
        <v>602.6</v>
      </c>
      <c r="J788" s="665">
        <v>2</v>
      </c>
      <c r="K788" s="665">
        <v>1212</v>
      </c>
      <c r="L788" s="665">
        <v>0.4022568868237637</v>
      </c>
      <c r="M788" s="665">
        <v>606</v>
      </c>
      <c r="N788" s="665">
        <v>3</v>
      </c>
      <c r="O788" s="665">
        <v>1854</v>
      </c>
      <c r="P788" s="678">
        <v>0.61533355459674743</v>
      </c>
      <c r="Q788" s="666">
        <v>618</v>
      </c>
    </row>
    <row r="789" spans="1:17" ht="14.4" customHeight="1" x14ac:dyDescent="0.3">
      <c r="A789" s="661" t="s">
        <v>5469</v>
      </c>
      <c r="B789" s="662" t="s">
        <v>4683</v>
      </c>
      <c r="C789" s="662" t="s">
        <v>4725</v>
      </c>
      <c r="D789" s="662" t="s">
        <v>4841</v>
      </c>
      <c r="E789" s="662" t="s">
        <v>4842</v>
      </c>
      <c r="F789" s="665">
        <v>6</v>
      </c>
      <c r="G789" s="665">
        <v>600</v>
      </c>
      <c r="H789" s="665">
        <v>1</v>
      </c>
      <c r="I789" s="665">
        <v>100</v>
      </c>
      <c r="J789" s="665">
        <v>5</v>
      </c>
      <c r="K789" s="665">
        <v>500</v>
      </c>
      <c r="L789" s="665">
        <v>0.83333333333333337</v>
      </c>
      <c r="M789" s="665">
        <v>100</v>
      </c>
      <c r="N789" s="665">
        <v>2</v>
      </c>
      <c r="O789" s="665">
        <v>200</v>
      </c>
      <c r="P789" s="678">
        <v>0.33333333333333331</v>
      </c>
      <c r="Q789" s="666">
        <v>100</v>
      </c>
    </row>
    <row r="790" spans="1:17" ht="14.4" customHeight="1" x14ac:dyDescent="0.3">
      <c r="A790" s="661" t="s">
        <v>5469</v>
      </c>
      <c r="B790" s="662" t="s">
        <v>4683</v>
      </c>
      <c r="C790" s="662" t="s">
        <v>4725</v>
      </c>
      <c r="D790" s="662" t="s">
        <v>4860</v>
      </c>
      <c r="E790" s="662" t="s">
        <v>4833</v>
      </c>
      <c r="F790" s="665">
        <v>6</v>
      </c>
      <c r="G790" s="665">
        <v>6072</v>
      </c>
      <c r="H790" s="665">
        <v>1</v>
      </c>
      <c r="I790" s="665">
        <v>1012</v>
      </c>
      <c r="J790" s="665"/>
      <c r="K790" s="665"/>
      <c r="L790" s="665"/>
      <c r="M790" s="665"/>
      <c r="N790" s="665">
        <v>36</v>
      </c>
      <c r="O790" s="665">
        <v>37260</v>
      </c>
      <c r="P790" s="678">
        <v>6.1363636363636367</v>
      </c>
      <c r="Q790" s="666">
        <v>1035</v>
      </c>
    </row>
    <row r="791" spans="1:17" ht="14.4" customHeight="1" x14ac:dyDescent="0.3">
      <c r="A791" s="661" t="s">
        <v>5469</v>
      </c>
      <c r="B791" s="662" t="s">
        <v>4683</v>
      </c>
      <c r="C791" s="662" t="s">
        <v>4725</v>
      </c>
      <c r="D791" s="662" t="s">
        <v>4762</v>
      </c>
      <c r="E791" s="662" t="s">
        <v>4763</v>
      </c>
      <c r="F791" s="665">
        <v>1</v>
      </c>
      <c r="G791" s="665">
        <v>364</v>
      </c>
      <c r="H791" s="665">
        <v>1</v>
      </c>
      <c r="I791" s="665">
        <v>364</v>
      </c>
      <c r="J791" s="665"/>
      <c r="K791" s="665"/>
      <c r="L791" s="665"/>
      <c r="M791" s="665"/>
      <c r="N791" s="665"/>
      <c r="O791" s="665"/>
      <c r="P791" s="678"/>
      <c r="Q791" s="666"/>
    </row>
    <row r="792" spans="1:17" ht="14.4" customHeight="1" x14ac:dyDescent="0.3">
      <c r="A792" s="661" t="s">
        <v>5469</v>
      </c>
      <c r="B792" s="662" t="s">
        <v>4683</v>
      </c>
      <c r="C792" s="662" t="s">
        <v>4725</v>
      </c>
      <c r="D792" s="662" t="s">
        <v>4843</v>
      </c>
      <c r="E792" s="662" t="s">
        <v>4833</v>
      </c>
      <c r="F792" s="665">
        <v>17</v>
      </c>
      <c r="G792" s="665">
        <v>14634</v>
      </c>
      <c r="H792" s="665">
        <v>1</v>
      </c>
      <c r="I792" s="665">
        <v>860.82352941176475</v>
      </c>
      <c r="J792" s="665">
        <v>2</v>
      </c>
      <c r="K792" s="665">
        <v>1726</v>
      </c>
      <c r="L792" s="665">
        <v>0.11794451277846112</v>
      </c>
      <c r="M792" s="665">
        <v>863</v>
      </c>
      <c r="N792" s="665"/>
      <c r="O792" s="665"/>
      <c r="P792" s="678"/>
      <c r="Q792" s="666"/>
    </row>
    <row r="793" spans="1:17" ht="14.4" customHeight="1" x14ac:dyDescent="0.3">
      <c r="A793" s="661" t="s">
        <v>5469</v>
      </c>
      <c r="B793" s="662" t="s">
        <v>4683</v>
      </c>
      <c r="C793" s="662" t="s">
        <v>4725</v>
      </c>
      <c r="D793" s="662" t="s">
        <v>4861</v>
      </c>
      <c r="E793" s="662" t="s">
        <v>4851</v>
      </c>
      <c r="F793" s="665">
        <v>14</v>
      </c>
      <c r="G793" s="665">
        <v>7296</v>
      </c>
      <c r="H793" s="665">
        <v>1</v>
      </c>
      <c r="I793" s="665">
        <v>521.14285714285711</v>
      </c>
      <c r="J793" s="665"/>
      <c r="K793" s="665"/>
      <c r="L793" s="665"/>
      <c r="M793" s="665"/>
      <c r="N793" s="665">
        <v>8</v>
      </c>
      <c r="O793" s="665">
        <v>4248</v>
      </c>
      <c r="P793" s="678">
        <v>0.58223684210526316</v>
      </c>
      <c r="Q793" s="666">
        <v>531</v>
      </c>
    </row>
    <row r="794" spans="1:17" ht="14.4" customHeight="1" x14ac:dyDescent="0.3">
      <c r="A794" s="661" t="s">
        <v>5469</v>
      </c>
      <c r="B794" s="662" t="s">
        <v>4683</v>
      </c>
      <c r="C794" s="662" t="s">
        <v>4725</v>
      </c>
      <c r="D794" s="662" t="s">
        <v>4862</v>
      </c>
      <c r="E794" s="662" t="s">
        <v>4851</v>
      </c>
      <c r="F794" s="665">
        <v>13</v>
      </c>
      <c r="G794" s="665">
        <v>10437</v>
      </c>
      <c r="H794" s="665">
        <v>1</v>
      </c>
      <c r="I794" s="665">
        <v>802.84615384615381</v>
      </c>
      <c r="J794" s="665">
        <v>9</v>
      </c>
      <c r="K794" s="665">
        <v>7263</v>
      </c>
      <c r="L794" s="665">
        <v>0.69588962345501582</v>
      </c>
      <c r="M794" s="665">
        <v>807</v>
      </c>
      <c r="N794" s="665"/>
      <c r="O794" s="665"/>
      <c r="P794" s="678"/>
      <c r="Q794" s="666"/>
    </row>
    <row r="795" spans="1:17" ht="14.4" customHeight="1" x14ac:dyDescent="0.3">
      <c r="A795" s="661" t="s">
        <v>5469</v>
      </c>
      <c r="B795" s="662" t="s">
        <v>4683</v>
      </c>
      <c r="C795" s="662" t="s">
        <v>4725</v>
      </c>
      <c r="D795" s="662" t="s">
        <v>4850</v>
      </c>
      <c r="E795" s="662" t="s">
        <v>4851</v>
      </c>
      <c r="F795" s="665">
        <v>47</v>
      </c>
      <c r="G795" s="665">
        <v>27803</v>
      </c>
      <c r="H795" s="665">
        <v>1</v>
      </c>
      <c r="I795" s="665">
        <v>591.55319148936167</v>
      </c>
      <c r="J795" s="665">
        <v>105</v>
      </c>
      <c r="K795" s="665">
        <v>62475</v>
      </c>
      <c r="L795" s="665">
        <v>2.2470596698198038</v>
      </c>
      <c r="M795" s="665">
        <v>595</v>
      </c>
      <c r="N795" s="665">
        <v>106</v>
      </c>
      <c r="O795" s="665">
        <v>64024</v>
      </c>
      <c r="P795" s="678">
        <v>2.3027730820415062</v>
      </c>
      <c r="Q795" s="666">
        <v>604</v>
      </c>
    </row>
    <row r="796" spans="1:17" ht="14.4" customHeight="1" x14ac:dyDescent="0.3">
      <c r="A796" s="661" t="s">
        <v>5469</v>
      </c>
      <c r="B796" s="662" t="s">
        <v>4683</v>
      </c>
      <c r="C796" s="662" t="s">
        <v>4725</v>
      </c>
      <c r="D796" s="662" t="s">
        <v>4789</v>
      </c>
      <c r="E796" s="662" t="s">
        <v>4771</v>
      </c>
      <c r="F796" s="665"/>
      <c r="G796" s="665"/>
      <c r="H796" s="665"/>
      <c r="I796" s="665"/>
      <c r="J796" s="665">
        <v>3</v>
      </c>
      <c r="K796" s="665">
        <v>1185</v>
      </c>
      <c r="L796" s="665"/>
      <c r="M796" s="665">
        <v>395</v>
      </c>
      <c r="N796" s="665"/>
      <c r="O796" s="665"/>
      <c r="P796" s="678"/>
      <c r="Q796" s="666"/>
    </row>
    <row r="797" spans="1:17" ht="14.4" customHeight="1" x14ac:dyDescent="0.3">
      <c r="A797" s="661" t="s">
        <v>5469</v>
      </c>
      <c r="B797" s="662" t="s">
        <v>4683</v>
      </c>
      <c r="C797" s="662" t="s">
        <v>4725</v>
      </c>
      <c r="D797" s="662" t="s">
        <v>5465</v>
      </c>
      <c r="E797" s="662" t="s">
        <v>4851</v>
      </c>
      <c r="F797" s="665">
        <v>3</v>
      </c>
      <c r="G797" s="665">
        <v>2196</v>
      </c>
      <c r="H797" s="665">
        <v>1</v>
      </c>
      <c r="I797" s="665">
        <v>732</v>
      </c>
      <c r="J797" s="665">
        <v>2</v>
      </c>
      <c r="K797" s="665">
        <v>1470</v>
      </c>
      <c r="L797" s="665">
        <v>0.6693989071038251</v>
      </c>
      <c r="M797" s="665">
        <v>735</v>
      </c>
      <c r="N797" s="665"/>
      <c r="O797" s="665"/>
      <c r="P797" s="678"/>
      <c r="Q797" s="666"/>
    </row>
    <row r="798" spans="1:17" ht="14.4" customHeight="1" x14ac:dyDescent="0.3">
      <c r="A798" s="661" t="s">
        <v>5469</v>
      </c>
      <c r="B798" s="662" t="s">
        <v>4683</v>
      </c>
      <c r="C798" s="662" t="s">
        <v>4725</v>
      </c>
      <c r="D798" s="662" t="s">
        <v>4844</v>
      </c>
      <c r="E798" s="662" t="s">
        <v>4845</v>
      </c>
      <c r="F798" s="665"/>
      <c r="G798" s="665"/>
      <c r="H798" s="665"/>
      <c r="I798" s="665"/>
      <c r="J798" s="665"/>
      <c r="K798" s="665"/>
      <c r="L798" s="665"/>
      <c r="M798" s="665"/>
      <c r="N798" s="665">
        <v>2</v>
      </c>
      <c r="O798" s="665">
        <v>1246</v>
      </c>
      <c r="P798" s="678"/>
      <c r="Q798" s="666">
        <v>623</v>
      </c>
    </row>
    <row r="799" spans="1:17" ht="14.4" customHeight="1" x14ac:dyDescent="0.3">
      <c r="A799" s="661" t="s">
        <v>5469</v>
      </c>
      <c r="B799" s="662" t="s">
        <v>4683</v>
      </c>
      <c r="C799" s="662" t="s">
        <v>4725</v>
      </c>
      <c r="D799" s="662" t="s">
        <v>4846</v>
      </c>
      <c r="E799" s="662" t="s">
        <v>4845</v>
      </c>
      <c r="F799" s="665"/>
      <c r="G799" s="665"/>
      <c r="H799" s="665"/>
      <c r="I799" s="665"/>
      <c r="J799" s="665"/>
      <c r="K799" s="665"/>
      <c r="L799" s="665"/>
      <c r="M799" s="665"/>
      <c r="N799" s="665">
        <v>2</v>
      </c>
      <c r="O799" s="665">
        <v>1074</v>
      </c>
      <c r="P799" s="678"/>
      <c r="Q799" s="666">
        <v>537</v>
      </c>
    </row>
    <row r="800" spans="1:17" ht="14.4" customHeight="1" x14ac:dyDescent="0.3">
      <c r="A800" s="661" t="s">
        <v>5470</v>
      </c>
      <c r="B800" s="662" t="s">
        <v>4683</v>
      </c>
      <c r="C800" s="662" t="s">
        <v>4714</v>
      </c>
      <c r="D800" s="662" t="s">
        <v>4826</v>
      </c>
      <c r="E800" s="662" t="s">
        <v>4827</v>
      </c>
      <c r="F800" s="665">
        <v>11</v>
      </c>
      <c r="G800" s="665">
        <v>9952.25</v>
      </c>
      <c r="H800" s="665">
        <v>1</v>
      </c>
      <c r="I800" s="665">
        <v>904.75</v>
      </c>
      <c r="J800" s="665">
        <v>13</v>
      </c>
      <c r="K800" s="665">
        <v>11761.75</v>
      </c>
      <c r="L800" s="665">
        <v>1.1818181818181819</v>
      </c>
      <c r="M800" s="665">
        <v>904.75</v>
      </c>
      <c r="N800" s="665">
        <v>12</v>
      </c>
      <c r="O800" s="665">
        <v>10857</v>
      </c>
      <c r="P800" s="678">
        <v>1.0909090909090908</v>
      </c>
      <c r="Q800" s="666">
        <v>904.75</v>
      </c>
    </row>
    <row r="801" spans="1:17" ht="14.4" customHeight="1" x14ac:dyDescent="0.3">
      <c r="A801" s="661" t="s">
        <v>5470</v>
      </c>
      <c r="B801" s="662" t="s">
        <v>4683</v>
      </c>
      <c r="C801" s="662" t="s">
        <v>4725</v>
      </c>
      <c r="D801" s="662" t="s">
        <v>4830</v>
      </c>
      <c r="E801" s="662" t="s">
        <v>4831</v>
      </c>
      <c r="F801" s="665">
        <v>2</v>
      </c>
      <c r="G801" s="665">
        <v>2276</v>
      </c>
      <c r="H801" s="665">
        <v>1</v>
      </c>
      <c r="I801" s="665">
        <v>1138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5470</v>
      </c>
      <c r="B802" s="662" t="s">
        <v>4683</v>
      </c>
      <c r="C802" s="662" t="s">
        <v>4725</v>
      </c>
      <c r="D802" s="662" t="s">
        <v>4730</v>
      </c>
      <c r="E802" s="662" t="s">
        <v>4731</v>
      </c>
      <c r="F802" s="665">
        <v>3</v>
      </c>
      <c r="G802" s="665">
        <v>105</v>
      </c>
      <c r="H802" s="665">
        <v>1</v>
      </c>
      <c r="I802" s="665">
        <v>35</v>
      </c>
      <c r="J802" s="665"/>
      <c r="K802" s="665"/>
      <c r="L802" s="665"/>
      <c r="M802" s="665"/>
      <c r="N802" s="665"/>
      <c r="O802" s="665"/>
      <c r="P802" s="678"/>
      <c r="Q802" s="666"/>
    </row>
    <row r="803" spans="1:17" ht="14.4" customHeight="1" x14ac:dyDescent="0.3">
      <c r="A803" s="661" t="s">
        <v>5470</v>
      </c>
      <c r="B803" s="662" t="s">
        <v>4683</v>
      </c>
      <c r="C803" s="662" t="s">
        <v>4725</v>
      </c>
      <c r="D803" s="662" t="s">
        <v>4736</v>
      </c>
      <c r="E803" s="662" t="s">
        <v>4737</v>
      </c>
      <c r="F803" s="665">
        <v>849</v>
      </c>
      <c r="G803" s="665">
        <v>197624</v>
      </c>
      <c r="H803" s="665">
        <v>1</v>
      </c>
      <c r="I803" s="665">
        <v>232.77267373380448</v>
      </c>
      <c r="J803" s="665">
        <v>726</v>
      </c>
      <c r="K803" s="665">
        <v>170610</v>
      </c>
      <c r="L803" s="665">
        <v>0.86330607618507871</v>
      </c>
      <c r="M803" s="665">
        <v>235</v>
      </c>
      <c r="N803" s="665">
        <v>709</v>
      </c>
      <c r="O803" s="665">
        <v>177959</v>
      </c>
      <c r="P803" s="678">
        <v>0.9004928551188115</v>
      </c>
      <c r="Q803" s="666">
        <v>251</v>
      </c>
    </row>
    <row r="804" spans="1:17" ht="14.4" customHeight="1" x14ac:dyDescent="0.3">
      <c r="A804" s="661" t="s">
        <v>5470</v>
      </c>
      <c r="B804" s="662" t="s">
        <v>4683</v>
      </c>
      <c r="C804" s="662" t="s">
        <v>4725</v>
      </c>
      <c r="D804" s="662" t="s">
        <v>4768</v>
      </c>
      <c r="E804" s="662" t="s">
        <v>4769</v>
      </c>
      <c r="F804" s="665">
        <v>491</v>
      </c>
      <c r="G804" s="665">
        <v>57378</v>
      </c>
      <c r="H804" s="665">
        <v>1</v>
      </c>
      <c r="I804" s="665">
        <v>116.85947046843177</v>
      </c>
      <c r="J804" s="665">
        <v>365</v>
      </c>
      <c r="K804" s="665">
        <v>43070</v>
      </c>
      <c r="L804" s="665">
        <v>0.75063613231552162</v>
      </c>
      <c r="M804" s="665">
        <v>118</v>
      </c>
      <c r="N804" s="665">
        <v>374</v>
      </c>
      <c r="O804" s="665">
        <v>47124</v>
      </c>
      <c r="P804" s="678">
        <v>0.82129039004496496</v>
      </c>
      <c r="Q804" s="666">
        <v>126</v>
      </c>
    </row>
    <row r="805" spans="1:17" ht="14.4" customHeight="1" x14ac:dyDescent="0.3">
      <c r="A805" s="661" t="s">
        <v>5470</v>
      </c>
      <c r="B805" s="662" t="s">
        <v>4683</v>
      </c>
      <c r="C805" s="662" t="s">
        <v>4725</v>
      </c>
      <c r="D805" s="662" t="s">
        <v>4770</v>
      </c>
      <c r="E805" s="662" t="s">
        <v>4771</v>
      </c>
      <c r="F805" s="665">
        <v>21</v>
      </c>
      <c r="G805" s="665">
        <v>6740</v>
      </c>
      <c r="H805" s="665">
        <v>1</v>
      </c>
      <c r="I805" s="665">
        <v>320.95238095238096</v>
      </c>
      <c r="J805" s="665">
        <v>1</v>
      </c>
      <c r="K805" s="665">
        <v>323</v>
      </c>
      <c r="L805" s="665">
        <v>4.7922848664688426E-2</v>
      </c>
      <c r="M805" s="665">
        <v>323</v>
      </c>
      <c r="N805" s="665">
        <v>4</v>
      </c>
      <c r="O805" s="665">
        <v>1324</v>
      </c>
      <c r="P805" s="678">
        <v>0.19643916913946588</v>
      </c>
      <c r="Q805" s="666">
        <v>331</v>
      </c>
    </row>
    <row r="806" spans="1:17" ht="14.4" customHeight="1" x14ac:dyDescent="0.3">
      <c r="A806" s="661" t="s">
        <v>5470</v>
      </c>
      <c r="B806" s="662" t="s">
        <v>4683</v>
      </c>
      <c r="C806" s="662" t="s">
        <v>4725</v>
      </c>
      <c r="D806" s="662" t="s">
        <v>4772</v>
      </c>
      <c r="E806" s="662" t="s">
        <v>4773</v>
      </c>
      <c r="F806" s="665">
        <v>32</v>
      </c>
      <c r="G806" s="665">
        <v>15508</v>
      </c>
      <c r="H806" s="665">
        <v>1</v>
      </c>
      <c r="I806" s="665">
        <v>484.625</v>
      </c>
      <c r="J806" s="665">
        <v>2</v>
      </c>
      <c r="K806" s="665">
        <v>974</v>
      </c>
      <c r="L806" s="665">
        <v>6.2806293525922111E-2</v>
      </c>
      <c r="M806" s="665">
        <v>487</v>
      </c>
      <c r="N806" s="665">
        <v>5</v>
      </c>
      <c r="O806" s="665">
        <v>2475</v>
      </c>
      <c r="P806" s="678">
        <v>0.1595950477173072</v>
      </c>
      <c r="Q806" s="666">
        <v>495</v>
      </c>
    </row>
    <row r="807" spans="1:17" ht="14.4" customHeight="1" x14ac:dyDescent="0.3">
      <c r="A807" s="661" t="s">
        <v>5470</v>
      </c>
      <c r="B807" s="662" t="s">
        <v>4683</v>
      </c>
      <c r="C807" s="662" t="s">
        <v>4725</v>
      </c>
      <c r="D807" s="662" t="s">
        <v>4774</v>
      </c>
      <c r="E807" s="662" t="s">
        <v>4775</v>
      </c>
      <c r="F807" s="665">
        <v>3</v>
      </c>
      <c r="G807" s="665">
        <v>2031</v>
      </c>
      <c r="H807" s="665">
        <v>1</v>
      </c>
      <c r="I807" s="665">
        <v>677</v>
      </c>
      <c r="J807" s="665">
        <v>9</v>
      </c>
      <c r="K807" s="665">
        <v>6120</v>
      </c>
      <c r="L807" s="665">
        <v>3.0132939438700146</v>
      </c>
      <c r="M807" s="665">
        <v>680</v>
      </c>
      <c r="N807" s="665">
        <v>2</v>
      </c>
      <c r="O807" s="665">
        <v>1376</v>
      </c>
      <c r="P807" s="678">
        <v>0.67749876907927131</v>
      </c>
      <c r="Q807" s="666">
        <v>688</v>
      </c>
    </row>
    <row r="808" spans="1:17" ht="14.4" customHeight="1" x14ac:dyDescent="0.3">
      <c r="A808" s="661" t="s">
        <v>5470</v>
      </c>
      <c r="B808" s="662" t="s">
        <v>4683</v>
      </c>
      <c r="C808" s="662" t="s">
        <v>4725</v>
      </c>
      <c r="D808" s="662" t="s">
        <v>4776</v>
      </c>
      <c r="E808" s="662" t="s">
        <v>4773</v>
      </c>
      <c r="F808" s="665">
        <v>23</v>
      </c>
      <c r="G808" s="665">
        <v>12723</v>
      </c>
      <c r="H808" s="665">
        <v>1</v>
      </c>
      <c r="I808" s="665">
        <v>553.17391304347825</v>
      </c>
      <c r="J808" s="665">
        <v>2</v>
      </c>
      <c r="K808" s="665">
        <v>1118</v>
      </c>
      <c r="L808" s="665">
        <v>8.7872357148471275E-2</v>
      </c>
      <c r="M808" s="665">
        <v>559</v>
      </c>
      <c r="N808" s="665">
        <v>4</v>
      </c>
      <c r="O808" s="665">
        <v>2272</v>
      </c>
      <c r="P808" s="678">
        <v>0.1785742356362493</v>
      </c>
      <c r="Q808" s="666">
        <v>568</v>
      </c>
    </row>
    <row r="809" spans="1:17" ht="14.4" customHeight="1" x14ac:dyDescent="0.3">
      <c r="A809" s="661" t="s">
        <v>5470</v>
      </c>
      <c r="B809" s="662" t="s">
        <v>4683</v>
      </c>
      <c r="C809" s="662" t="s">
        <v>4725</v>
      </c>
      <c r="D809" s="662" t="s">
        <v>4777</v>
      </c>
      <c r="E809" s="662" t="s">
        <v>4775</v>
      </c>
      <c r="F809" s="665">
        <v>149</v>
      </c>
      <c r="G809" s="665">
        <v>111502</v>
      </c>
      <c r="H809" s="665">
        <v>1</v>
      </c>
      <c r="I809" s="665">
        <v>748.33557046979865</v>
      </c>
      <c r="J809" s="665"/>
      <c r="K809" s="665"/>
      <c r="L809" s="665"/>
      <c r="M809" s="665"/>
      <c r="N809" s="665">
        <v>18</v>
      </c>
      <c r="O809" s="665">
        <v>13698</v>
      </c>
      <c r="P809" s="678">
        <v>0.12284981435310577</v>
      </c>
      <c r="Q809" s="666">
        <v>761</v>
      </c>
    </row>
    <row r="810" spans="1:17" ht="14.4" customHeight="1" x14ac:dyDescent="0.3">
      <c r="A810" s="661" t="s">
        <v>5470</v>
      </c>
      <c r="B810" s="662" t="s">
        <v>4683</v>
      </c>
      <c r="C810" s="662" t="s">
        <v>4725</v>
      </c>
      <c r="D810" s="662" t="s">
        <v>4832</v>
      </c>
      <c r="E810" s="662" t="s">
        <v>4833</v>
      </c>
      <c r="F810" s="665">
        <v>711</v>
      </c>
      <c r="G810" s="665">
        <v>572329</v>
      </c>
      <c r="H810" s="665">
        <v>1</v>
      </c>
      <c r="I810" s="665">
        <v>804.96343178621657</v>
      </c>
      <c r="J810" s="665">
        <v>641</v>
      </c>
      <c r="K810" s="665">
        <v>518569</v>
      </c>
      <c r="L810" s="665">
        <v>0.90606801332799836</v>
      </c>
      <c r="M810" s="665">
        <v>809</v>
      </c>
      <c r="N810" s="665">
        <v>575</v>
      </c>
      <c r="O810" s="665">
        <v>470350</v>
      </c>
      <c r="P810" s="678">
        <v>0.8218175210412193</v>
      </c>
      <c r="Q810" s="666">
        <v>818</v>
      </c>
    </row>
    <row r="811" spans="1:17" ht="14.4" customHeight="1" x14ac:dyDescent="0.3">
      <c r="A811" s="661" t="s">
        <v>5470</v>
      </c>
      <c r="B811" s="662" t="s">
        <v>4683</v>
      </c>
      <c r="C811" s="662" t="s">
        <v>4725</v>
      </c>
      <c r="D811" s="662" t="s">
        <v>4780</v>
      </c>
      <c r="E811" s="662" t="s">
        <v>4781</v>
      </c>
      <c r="F811" s="665">
        <v>252</v>
      </c>
      <c r="G811" s="665">
        <v>52404</v>
      </c>
      <c r="H811" s="665">
        <v>1</v>
      </c>
      <c r="I811" s="665">
        <v>207.95238095238096</v>
      </c>
      <c r="J811" s="665">
        <v>143</v>
      </c>
      <c r="K811" s="665">
        <v>30030</v>
      </c>
      <c r="L811" s="665">
        <v>0.57304785894206545</v>
      </c>
      <c r="M811" s="665">
        <v>210</v>
      </c>
      <c r="N811" s="665">
        <v>155</v>
      </c>
      <c r="O811" s="665">
        <v>33325</v>
      </c>
      <c r="P811" s="678">
        <v>0.63592473856957488</v>
      </c>
      <c r="Q811" s="666">
        <v>215</v>
      </c>
    </row>
    <row r="812" spans="1:17" ht="14.4" customHeight="1" x14ac:dyDescent="0.3">
      <c r="A812" s="661" t="s">
        <v>5470</v>
      </c>
      <c r="B812" s="662" t="s">
        <v>4683</v>
      </c>
      <c r="C812" s="662" t="s">
        <v>4725</v>
      </c>
      <c r="D812" s="662" t="s">
        <v>4738</v>
      </c>
      <c r="E812" s="662" t="s">
        <v>4739</v>
      </c>
      <c r="F812" s="665">
        <v>1</v>
      </c>
      <c r="G812" s="665">
        <v>645</v>
      </c>
      <c r="H812" s="665">
        <v>1</v>
      </c>
      <c r="I812" s="665">
        <v>645</v>
      </c>
      <c r="J812" s="665"/>
      <c r="K812" s="665"/>
      <c r="L812" s="665"/>
      <c r="M812" s="665"/>
      <c r="N812" s="665"/>
      <c r="O812" s="665"/>
      <c r="P812" s="678"/>
      <c r="Q812" s="666"/>
    </row>
    <row r="813" spans="1:17" ht="14.4" customHeight="1" x14ac:dyDescent="0.3">
      <c r="A813" s="661" t="s">
        <v>5470</v>
      </c>
      <c r="B813" s="662" t="s">
        <v>4683</v>
      </c>
      <c r="C813" s="662" t="s">
        <v>4725</v>
      </c>
      <c r="D813" s="662" t="s">
        <v>4740</v>
      </c>
      <c r="E813" s="662" t="s">
        <v>4741</v>
      </c>
      <c r="F813" s="665">
        <v>1</v>
      </c>
      <c r="G813" s="665">
        <v>330</v>
      </c>
      <c r="H813" s="665">
        <v>1</v>
      </c>
      <c r="I813" s="665">
        <v>330</v>
      </c>
      <c r="J813" s="665">
        <v>1</v>
      </c>
      <c r="K813" s="665">
        <v>331</v>
      </c>
      <c r="L813" s="665">
        <v>1.0030303030303029</v>
      </c>
      <c r="M813" s="665">
        <v>331</v>
      </c>
      <c r="N813" s="665">
        <v>1</v>
      </c>
      <c r="O813" s="665">
        <v>354</v>
      </c>
      <c r="P813" s="678">
        <v>1.0727272727272728</v>
      </c>
      <c r="Q813" s="666">
        <v>354</v>
      </c>
    </row>
    <row r="814" spans="1:17" ht="14.4" customHeight="1" x14ac:dyDescent="0.3">
      <c r="A814" s="661" t="s">
        <v>5470</v>
      </c>
      <c r="B814" s="662" t="s">
        <v>4683</v>
      </c>
      <c r="C814" s="662" t="s">
        <v>4725</v>
      </c>
      <c r="D814" s="662" t="s">
        <v>4782</v>
      </c>
      <c r="E814" s="662" t="s">
        <v>4783</v>
      </c>
      <c r="F814" s="665">
        <v>1959</v>
      </c>
      <c r="G814" s="665">
        <v>162188</v>
      </c>
      <c r="H814" s="665">
        <v>1</v>
      </c>
      <c r="I814" s="665">
        <v>82.791220010209287</v>
      </c>
      <c r="J814" s="665">
        <v>1656</v>
      </c>
      <c r="K814" s="665">
        <v>140760</v>
      </c>
      <c r="L814" s="665">
        <v>0.86788171751300958</v>
      </c>
      <c r="M814" s="665">
        <v>85</v>
      </c>
      <c r="N814" s="665">
        <v>1542</v>
      </c>
      <c r="O814" s="665">
        <v>131070</v>
      </c>
      <c r="P814" s="678">
        <v>0.80813623695957781</v>
      </c>
      <c r="Q814" s="666">
        <v>85</v>
      </c>
    </row>
    <row r="815" spans="1:17" ht="14.4" customHeight="1" x14ac:dyDescent="0.3">
      <c r="A815" s="661" t="s">
        <v>5470</v>
      </c>
      <c r="B815" s="662" t="s">
        <v>4683</v>
      </c>
      <c r="C815" s="662" t="s">
        <v>4725</v>
      </c>
      <c r="D815" s="662" t="s">
        <v>4792</v>
      </c>
      <c r="E815" s="662" t="s">
        <v>4793</v>
      </c>
      <c r="F815" s="665">
        <v>2</v>
      </c>
      <c r="G815" s="665">
        <v>1406</v>
      </c>
      <c r="H815" s="665">
        <v>1</v>
      </c>
      <c r="I815" s="665">
        <v>703</v>
      </c>
      <c r="J815" s="665">
        <v>2</v>
      </c>
      <c r="K815" s="665">
        <v>1414</v>
      </c>
      <c r="L815" s="665">
        <v>1.0056899004267426</v>
      </c>
      <c r="M815" s="665">
        <v>707</v>
      </c>
      <c r="N815" s="665">
        <v>6</v>
      </c>
      <c r="O815" s="665">
        <v>4314</v>
      </c>
      <c r="P815" s="678">
        <v>3.0682788051209102</v>
      </c>
      <c r="Q815" s="666">
        <v>719</v>
      </c>
    </row>
    <row r="816" spans="1:17" ht="14.4" customHeight="1" x14ac:dyDescent="0.3">
      <c r="A816" s="661" t="s">
        <v>5470</v>
      </c>
      <c r="B816" s="662" t="s">
        <v>4683</v>
      </c>
      <c r="C816" s="662" t="s">
        <v>4725</v>
      </c>
      <c r="D816" s="662" t="s">
        <v>4744</v>
      </c>
      <c r="E816" s="662" t="s">
        <v>4745</v>
      </c>
      <c r="F816" s="665">
        <v>1</v>
      </c>
      <c r="G816" s="665">
        <v>0</v>
      </c>
      <c r="H816" s="665"/>
      <c r="I816" s="665">
        <v>0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5470</v>
      </c>
      <c r="B817" s="662" t="s">
        <v>4683</v>
      </c>
      <c r="C817" s="662" t="s">
        <v>4725</v>
      </c>
      <c r="D817" s="662" t="s">
        <v>4834</v>
      </c>
      <c r="E817" s="662" t="s">
        <v>4833</v>
      </c>
      <c r="F817" s="665">
        <v>64</v>
      </c>
      <c r="G817" s="665">
        <v>59520</v>
      </c>
      <c r="H817" s="665">
        <v>1</v>
      </c>
      <c r="I817" s="665">
        <v>930</v>
      </c>
      <c r="J817" s="665">
        <v>50</v>
      </c>
      <c r="K817" s="665">
        <v>46750</v>
      </c>
      <c r="L817" s="665">
        <v>0.78545026881720426</v>
      </c>
      <c r="M817" s="665">
        <v>935</v>
      </c>
      <c r="N817" s="665">
        <v>56</v>
      </c>
      <c r="O817" s="665">
        <v>53312</v>
      </c>
      <c r="P817" s="678">
        <v>0.89569892473118284</v>
      </c>
      <c r="Q817" s="666">
        <v>952</v>
      </c>
    </row>
    <row r="818" spans="1:17" ht="14.4" customHeight="1" x14ac:dyDescent="0.3">
      <c r="A818" s="661" t="s">
        <v>5470</v>
      </c>
      <c r="B818" s="662" t="s">
        <v>4683</v>
      </c>
      <c r="C818" s="662" t="s">
        <v>4725</v>
      </c>
      <c r="D818" s="662" t="s">
        <v>4748</v>
      </c>
      <c r="E818" s="662" t="s">
        <v>4749</v>
      </c>
      <c r="F818" s="665">
        <v>5</v>
      </c>
      <c r="G818" s="665">
        <v>560</v>
      </c>
      <c r="H818" s="665">
        <v>1</v>
      </c>
      <c r="I818" s="665">
        <v>112</v>
      </c>
      <c r="J818" s="665"/>
      <c r="K818" s="665"/>
      <c r="L818" s="665"/>
      <c r="M818" s="665"/>
      <c r="N818" s="665">
        <v>8</v>
      </c>
      <c r="O818" s="665">
        <v>960</v>
      </c>
      <c r="P818" s="678">
        <v>1.7142857142857142</v>
      </c>
      <c r="Q818" s="666">
        <v>120</v>
      </c>
    </row>
    <row r="819" spans="1:17" ht="14.4" customHeight="1" x14ac:dyDescent="0.3">
      <c r="A819" s="661" t="s">
        <v>5470</v>
      </c>
      <c r="B819" s="662" t="s">
        <v>4683</v>
      </c>
      <c r="C819" s="662" t="s">
        <v>4725</v>
      </c>
      <c r="D819" s="662" t="s">
        <v>4835</v>
      </c>
      <c r="E819" s="662" t="s">
        <v>4833</v>
      </c>
      <c r="F819" s="665">
        <v>980</v>
      </c>
      <c r="G819" s="665">
        <v>719926</v>
      </c>
      <c r="H819" s="665">
        <v>1</v>
      </c>
      <c r="I819" s="665">
        <v>734.61836734693873</v>
      </c>
      <c r="J819" s="665">
        <v>931</v>
      </c>
      <c r="K819" s="665">
        <v>686147</v>
      </c>
      <c r="L819" s="665">
        <v>0.95307989987859865</v>
      </c>
      <c r="M819" s="665">
        <v>737</v>
      </c>
      <c r="N819" s="665">
        <v>885</v>
      </c>
      <c r="O819" s="665">
        <v>659325</v>
      </c>
      <c r="P819" s="678">
        <v>0.91582329294955311</v>
      </c>
      <c r="Q819" s="666">
        <v>745</v>
      </c>
    </row>
    <row r="820" spans="1:17" ht="14.4" customHeight="1" x14ac:dyDescent="0.3">
      <c r="A820" s="661" t="s">
        <v>5470</v>
      </c>
      <c r="B820" s="662" t="s">
        <v>4683</v>
      </c>
      <c r="C820" s="662" t="s">
        <v>4725</v>
      </c>
      <c r="D820" s="662" t="s">
        <v>4836</v>
      </c>
      <c r="E820" s="662" t="s">
        <v>4837</v>
      </c>
      <c r="F820" s="665"/>
      <c r="G820" s="665"/>
      <c r="H820" s="665"/>
      <c r="I820" s="665"/>
      <c r="J820" s="665">
        <v>2</v>
      </c>
      <c r="K820" s="665">
        <v>114</v>
      </c>
      <c r="L820" s="665"/>
      <c r="M820" s="665">
        <v>57</v>
      </c>
      <c r="N820" s="665"/>
      <c r="O820" s="665"/>
      <c r="P820" s="678"/>
      <c r="Q820" s="666"/>
    </row>
    <row r="821" spans="1:17" ht="14.4" customHeight="1" x14ac:dyDescent="0.3">
      <c r="A821" s="661" t="s">
        <v>5470</v>
      </c>
      <c r="B821" s="662" t="s">
        <v>4683</v>
      </c>
      <c r="C821" s="662" t="s">
        <v>4725</v>
      </c>
      <c r="D821" s="662" t="s">
        <v>4838</v>
      </c>
      <c r="E821" s="662" t="s">
        <v>4839</v>
      </c>
      <c r="F821" s="665">
        <v>7</v>
      </c>
      <c r="G821" s="665">
        <v>3682</v>
      </c>
      <c r="H821" s="665">
        <v>1</v>
      </c>
      <c r="I821" s="665">
        <v>526</v>
      </c>
      <c r="J821" s="665">
        <v>16</v>
      </c>
      <c r="K821" s="665">
        <v>8432</v>
      </c>
      <c r="L821" s="665">
        <v>2.2900597501357955</v>
      </c>
      <c r="M821" s="665">
        <v>527</v>
      </c>
      <c r="N821" s="665">
        <v>12</v>
      </c>
      <c r="O821" s="665">
        <v>6516</v>
      </c>
      <c r="P821" s="678">
        <v>1.7696903856599675</v>
      </c>
      <c r="Q821" s="666">
        <v>543</v>
      </c>
    </row>
    <row r="822" spans="1:17" ht="14.4" customHeight="1" x14ac:dyDescent="0.3">
      <c r="A822" s="661" t="s">
        <v>5470</v>
      </c>
      <c r="B822" s="662" t="s">
        <v>4683</v>
      </c>
      <c r="C822" s="662" t="s">
        <v>4725</v>
      </c>
      <c r="D822" s="662" t="s">
        <v>4784</v>
      </c>
      <c r="E822" s="662" t="s">
        <v>4785</v>
      </c>
      <c r="F822" s="665">
        <v>2</v>
      </c>
      <c r="G822" s="665">
        <v>594</v>
      </c>
      <c r="H822" s="665">
        <v>1</v>
      </c>
      <c r="I822" s="665">
        <v>297</v>
      </c>
      <c r="J822" s="665">
        <v>3</v>
      </c>
      <c r="K822" s="665">
        <v>897</v>
      </c>
      <c r="L822" s="665">
        <v>1.5101010101010102</v>
      </c>
      <c r="M822" s="665">
        <v>299</v>
      </c>
      <c r="N822" s="665">
        <v>3</v>
      </c>
      <c r="O822" s="665">
        <v>921</v>
      </c>
      <c r="P822" s="678">
        <v>1.5505050505050506</v>
      </c>
      <c r="Q822" s="666">
        <v>307</v>
      </c>
    </row>
    <row r="823" spans="1:17" ht="14.4" customHeight="1" x14ac:dyDescent="0.3">
      <c r="A823" s="661" t="s">
        <v>5470</v>
      </c>
      <c r="B823" s="662" t="s">
        <v>4683</v>
      </c>
      <c r="C823" s="662" t="s">
        <v>4725</v>
      </c>
      <c r="D823" s="662" t="s">
        <v>4840</v>
      </c>
      <c r="E823" s="662" t="s">
        <v>4781</v>
      </c>
      <c r="F823" s="665">
        <v>284</v>
      </c>
      <c r="G823" s="665">
        <v>49028</v>
      </c>
      <c r="H823" s="665">
        <v>1</v>
      </c>
      <c r="I823" s="665">
        <v>172.63380281690141</v>
      </c>
      <c r="J823" s="665">
        <v>239</v>
      </c>
      <c r="K823" s="665">
        <v>41586</v>
      </c>
      <c r="L823" s="665">
        <v>0.8482091865872563</v>
      </c>
      <c r="M823" s="665">
        <v>174</v>
      </c>
      <c r="N823" s="665">
        <v>222</v>
      </c>
      <c r="O823" s="665">
        <v>39516</v>
      </c>
      <c r="P823" s="678">
        <v>0.80598841478338912</v>
      </c>
      <c r="Q823" s="666">
        <v>178</v>
      </c>
    </row>
    <row r="824" spans="1:17" ht="14.4" customHeight="1" x14ac:dyDescent="0.3">
      <c r="A824" s="661" t="s">
        <v>5470</v>
      </c>
      <c r="B824" s="662" t="s">
        <v>4683</v>
      </c>
      <c r="C824" s="662" t="s">
        <v>4725</v>
      </c>
      <c r="D824" s="662" t="s">
        <v>4786</v>
      </c>
      <c r="E824" s="662" t="s">
        <v>4785</v>
      </c>
      <c r="F824" s="665"/>
      <c r="G824" s="665"/>
      <c r="H824" s="665"/>
      <c r="I824" s="665"/>
      <c r="J824" s="665"/>
      <c r="K824" s="665"/>
      <c r="L824" s="665"/>
      <c r="M824" s="665"/>
      <c r="N824" s="665">
        <v>3</v>
      </c>
      <c r="O824" s="665">
        <v>1140</v>
      </c>
      <c r="P824" s="678"/>
      <c r="Q824" s="666">
        <v>380</v>
      </c>
    </row>
    <row r="825" spans="1:17" ht="14.4" customHeight="1" x14ac:dyDescent="0.3">
      <c r="A825" s="661" t="s">
        <v>5470</v>
      </c>
      <c r="B825" s="662" t="s">
        <v>4683</v>
      </c>
      <c r="C825" s="662" t="s">
        <v>4725</v>
      </c>
      <c r="D825" s="662" t="s">
        <v>4787</v>
      </c>
      <c r="E825" s="662" t="s">
        <v>4788</v>
      </c>
      <c r="F825" s="665">
        <v>12</v>
      </c>
      <c r="G825" s="665">
        <v>3234</v>
      </c>
      <c r="H825" s="665">
        <v>1</v>
      </c>
      <c r="I825" s="665">
        <v>269.5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5470</v>
      </c>
      <c r="B826" s="662" t="s">
        <v>4683</v>
      </c>
      <c r="C826" s="662" t="s">
        <v>4725</v>
      </c>
      <c r="D826" s="662" t="s">
        <v>4841</v>
      </c>
      <c r="E826" s="662" t="s">
        <v>4842</v>
      </c>
      <c r="F826" s="665"/>
      <c r="G826" s="665"/>
      <c r="H826" s="665"/>
      <c r="I826" s="665"/>
      <c r="J826" s="665">
        <v>1</v>
      </c>
      <c r="K826" s="665">
        <v>100</v>
      </c>
      <c r="L826" s="665"/>
      <c r="M826" s="665">
        <v>100</v>
      </c>
      <c r="N826" s="665"/>
      <c r="O826" s="665"/>
      <c r="P826" s="678"/>
      <c r="Q826" s="666"/>
    </row>
    <row r="827" spans="1:17" ht="14.4" customHeight="1" x14ac:dyDescent="0.3">
      <c r="A827" s="661" t="s">
        <v>5470</v>
      </c>
      <c r="B827" s="662" t="s">
        <v>4683</v>
      </c>
      <c r="C827" s="662" t="s">
        <v>4725</v>
      </c>
      <c r="D827" s="662" t="s">
        <v>4760</v>
      </c>
      <c r="E827" s="662" t="s">
        <v>4761</v>
      </c>
      <c r="F827" s="665">
        <v>1</v>
      </c>
      <c r="G827" s="665">
        <v>335</v>
      </c>
      <c r="H827" s="665">
        <v>1</v>
      </c>
      <c r="I827" s="665">
        <v>335</v>
      </c>
      <c r="J827" s="665"/>
      <c r="K827" s="665"/>
      <c r="L827" s="665"/>
      <c r="M827" s="665"/>
      <c r="N827" s="665">
        <v>2</v>
      </c>
      <c r="O827" s="665">
        <v>704</v>
      </c>
      <c r="P827" s="678">
        <v>2.1014925373134328</v>
      </c>
      <c r="Q827" s="666">
        <v>352</v>
      </c>
    </row>
    <row r="828" spans="1:17" ht="14.4" customHeight="1" x14ac:dyDescent="0.3">
      <c r="A828" s="661" t="s">
        <v>5470</v>
      </c>
      <c r="B828" s="662" t="s">
        <v>4683</v>
      </c>
      <c r="C828" s="662" t="s">
        <v>4725</v>
      </c>
      <c r="D828" s="662" t="s">
        <v>4843</v>
      </c>
      <c r="E828" s="662" t="s">
        <v>4833</v>
      </c>
      <c r="F828" s="665"/>
      <c r="G828" s="665"/>
      <c r="H828" s="665"/>
      <c r="I828" s="665"/>
      <c r="J828" s="665">
        <v>13</v>
      </c>
      <c r="K828" s="665">
        <v>11219</v>
      </c>
      <c r="L828" s="665"/>
      <c r="M828" s="665">
        <v>863</v>
      </c>
      <c r="N828" s="665">
        <v>1</v>
      </c>
      <c r="O828" s="665">
        <v>879</v>
      </c>
      <c r="P828" s="678"/>
      <c r="Q828" s="666">
        <v>879</v>
      </c>
    </row>
    <row r="829" spans="1:17" ht="14.4" customHeight="1" x14ac:dyDescent="0.3">
      <c r="A829" s="661" t="s">
        <v>5470</v>
      </c>
      <c r="B829" s="662" t="s">
        <v>4683</v>
      </c>
      <c r="C829" s="662" t="s">
        <v>4725</v>
      </c>
      <c r="D829" s="662" t="s">
        <v>4789</v>
      </c>
      <c r="E829" s="662" t="s">
        <v>4771</v>
      </c>
      <c r="F829" s="665">
        <v>3</v>
      </c>
      <c r="G829" s="665">
        <v>1171</v>
      </c>
      <c r="H829" s="665">
        <v>1</v>
      </c>
      <c r="I829" s="665">
        <v>390.33333333333331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5471</v>
      </c>
      <c r="B830" s="662" t="s">
        <v>4683</v>
      </c>
      <c r="C830" s="662" t="s">
        <v>4714</v>
      </c>
      <c r="D830" s="662" t="s">
        <v>4826</v>
      </c>
      <c r="E830" s="662" t="s">
        <v>4827</v>
      </c>
      <c r="F830" s="665">
        <v>7</v>
      </c>
      <c r="G830" s="665">
        <v>6333.25</v>
      </c>
      <c r="H830" s="665">
        <v>1</v>
      </c>
      <c r="I830" s="665">
        <v>904.75</v>
      </c>
      <c r="J830" s="665">
        <v>31</v>
      </c>
      <c r="K830" s="665">
        <v>28047.25</v>
      </c>
      <c r="L830" s="665">
        <v>4.4285714285714288</v>
      </c>
      <c r="M830" s="665">
        <v>904.75</v>
      </c>
      <c r="N830" s="665">
        <v>14</v>
      </c>
      <c r="O830" s="665">
        <v>12666.5</v>
      </c>
      <c r="P830" s="678">
        <v>2</v>
      </c>
      <c r="Q830" s="666">
        <v>904.75</v>
      </c>
    </row>
    <row r="831" spans="1:17" ht="14.4" customHeight="1" x14ac:dyDescent="0.3">
      <c r="A831" s="661" t="s">
        <v>5471</v>
      </c>
      <c r="B831" s="662" t="s">
        <v>4683</v>
      </c>
      <c r="C831" s="662" t="s">
        <v>4725</v>
      </c>
      <c r="D831" s="662" t="s">
        <v>4736</v>
      </c>
      <c r="E831" s="662" t="s">
        <v>4737</v>
      </c>
      <c r="F831" s="665">
        <v>140</v>
      </c>
      <c r="G831" s="665">
        <v>32590</v>
      </c>
      <c r="H831" s="665">
        <v>1</v>
      </c>
      <c r="I831" s="665">
        <v>232.78571428571428</v>
      </c>
      <c r="J831" s="665">
        <v>133</v>
      </c>
      <c r="K831" s="665">
        <v>31255</v>
      </c>
      <c r="L831" s="665">
        <v>0.95903651426818037</v>
      </c>
      <c r="M831" s="665">
        <v>235</v>
      </c>
      <c r="N831" s="665">
        <v>121</v>
      </c>
      <c r="O831" s="665">
        <v>30371</v>
      </c>
      <c r="P831" s="678">
        <v>0.93191162933415161</v>
      </c>
      <c r="Q831" s="666">
        <v>251</v>
      </c>
    </row>
    <row r="832" spans="1:17" ht="14.4" customHeight="1" x14ac:dyDescent="0.3">
      <c r="A832" s="661" t="s">
        <v>5471</v>
      </c>
      <c r="B832" s="662" t="s">
        <v>4683</v>
      </c>
      <c r="C832" s="662" t="s">
        <v>4725</v>
      </c>
      <c r="D832" s="662" t="s">
        <v>4768</v>
      </c>
      <c r="E832" s="662" t="s">
        <v>4769</v>
      </c>
      <c r="F832" s="665">
        <v>243</v>
      </c>
      <c r="G832" s="665">
        <v>28366</v>
      </c>
      <c r="H832" s="665">
        <v>1</v>
      </c>
      <c r="I832" s="665">
        <v>116.73251028806584</v>
      </c>
      <c r="J832" s="665">
        <v>133</v>
      </c>
      <c r="K832" s="665">
        <v>15694</v>
      </c>
      <c r="L832" s="665">
        <v>0.55326799689769446</v>
      </c>
      <c r="M832" s="665">
        <v>118</v>
      </c>
      <c r="N832" s="665">
        <v>138</v>
      </c>
      <c r="O832" s="665">
        <v>17388</v>
      </c>
      <c r="P832" s="678">
        <v>0.61298737925685676</v>
      </c>
      <c r="Q832" s="666">
        <v>126</v>
      </c>
    </row>
    <row r="833" spans="1:17" ht="14.4" customHeight="1" x14ac:dyDescent="0.3">
      <c r="A833" s="661" t="s">
        <v>5471</v>
      </c>
      <c r="B833" s="662" t="s">
        <v>4683</v>
      </c>
      <c r="C833" s="662" t="s">
        <v>4725</v>
      </c>
      <c r="D833" s="662" t="s">
        <v>4772</v>
      </c>
      <c r="E833" s="662" t="s">
        <v>4773</v>
      </c>
      <c r="F833" s="665"/>
      <c r="G833" s="665"/>
      <c r="H833" s="665"/>
      <c r="I833" s="665"/>
      <c r="J833" s="665">
        <v>1</v>
      </c>
      <c r="K833" s="665">
        <v>487</v>
      </c>
      <c r="L833" s="665"/>
      <c r="M833" s="665">
        <v>487</v>
      </c>
      <c r="N833" s="665"/>
      <c r="O833" s="665"/>
      <c r="P833" s="678"/>
      <c r="Q833" s="666"/>
    </row>
    <row r="834" spans="1:17" ht="14.4" customHeight="1" x14ac:dyDescent="0.3">
      <c r="A834" s="661" t="s">
        <v>5471</v>
      </c>
      <c r="B834" s="662" t="s">
        <v>4683</v>
      </c>
      <c r="C834" s="662" t="s">
        <v>4725</v>
      </c>
      <c r="D834" s="662" t="s">
        <v>4774</v>
      </c>
      <c r="E834" s="662" t="s">
        <v>4775</v>
      </c>
      <c r="F834" s="665">
        <v>3</v>
      </c>
      <c r="G834" s="665">
        <v>2031</v>
      </c>
      <c r="H834" s="665">
        <v>1</v>
      </c>
      <c r="I834" s="665">
        <v>677</v>
      </c>
      <c r="J834" s="665">
        <v>2</v>
      </c>
      <c r="K834" s="665">
        <v>1360</v>
      </c>
      <c r="L834" s="665">
        <v>0.66962087641555879</v>
      </c>
      <c r="M834" s="665">
        <v>680</v>
      </c>
      <c r="N834" s="665">
        <v>11</v>
      </c>
      <c r="O834" s="665">
        <v>7568</v>
      </c>
      <c r="P834" s="678">
        <v>3.7262432299359922</v>
      </c>
      <c r="Q834" s="666">
        <v>688</v>
      </c>
    </row>
    <row r="835" spans="1:17" ht="14.4" customHeight="1" x14ac:dyDescent="0.3">
      <c r="A835" s="661" t="s">
        <v>5471</v>
      </c>
      <c r="B835" s="662" t="s">
        <v>4683</v>
      </c>
      <c r="C835" s="662" t="s">
        <v>4725</v>
      </c>
      <c r="D835" s="662" t="s">
        <v>4776</v>
      </c>
      <c r="E835" s="662" t="s">
        <v>4773</v>
      </c>
      <c r="F835" s="665"/>
      <c r="G835" s="665"/>
      <c r="H835" s="665"/>
      <c r="I835" s="665"/>
      <c r="J835" s="665">
        <v>3</v>
      </c>
      <c r="K835" s="665">
        <v>1677</v>
      </c>
      <c r="L835" s="665"/>
      <c r="M835" s="665">
        <v>559</v>
      </c>
      <c r="N835" s="665"/>
      <c r="O835" s="665"/>
      <c r="P835" s="678"/>
      <c r="Q835" s="666"/>
    </row>
    <row r="836" spans="1:17" ht="14.4" customHeight="1" x14ac:dyDescent="0.3">
      <c r="A836" s="661" t="s">
        <v>5471</v>
      </c>
      <c r="B836" s="662" t="s">
        <v>4683</v>
      </c>
      <c r="C836" s="662" t="s">
        <v>4725</v>
      </c>
      <c r="D836" s="662" t="s">
        <v>4777</v>
      </c>
      <c r="E836" s="662" t="s">
        <v>4775</v>
      </c>
      <c r="F836" s="665">
        <v>7</v>
      </c>
      <c r="G836" s="665">
        <v>5234</v>
      </c>
      <c r="H836" s="665">
        <v>1</v>
      </c>
      <c r="I836" s="665">
        <v>747.71428571428567</v>
      </c>
      <c r="J836" s="665">
        <v>6</v>
      </c>
      <c r="K836" s="665">
        <v>4512</v>
      </c>
      <c r="L836" s="665">
        <v>0.86205578907145586</v>
      </c>
      <c r="M836" s="665">
        <v>752</v>
      </c>
      <c r="N836" s="665">
        <v>13</v>
      </c>
      <c r="O836" s="665">
        <v>9893</v>
      </c>
      <c r="P836" s="678">
        <v>1.8901413832632785</v>
      </c>
      <c r="Q836" s="666">
        <v>761</v>
      </c>
    </row>
    <row r="837" spans="1:17" ht="14.4" customHeight="1" x14ac:dyDescent="0.3">
      <c r="A837" s="661" t="s">
        <v>5471</v>
      </c>
      <c r="B837" s="662" t="s">
        <v>4683</v>
      </c>
      <c r="C837" s="662" t="s">
        <v>4725</v>
      </c>
      <c r="D837" s="662" t="s">
        <v>4832</v>
      </c>
      <c r="E837" s="662" t="s">
        <v>4833</v>
      </c>
      <c r="F837" s="665">
        <v>260</v>
      </c>
      <c r="G837" s="665">
        <v>209216</v>
      </c>
      <c r="H837" s="665">
        <v>1</v>
      </c>
      <c r="I837" s="665">
        <v>804.67692307692312</v>
      </c>
      <c r="J837" s="665">
        <v>202</v>
      </c>
      <c r="K837" s="665">
        <v>163418</v>
      </c>
      <c r="L837" s="665">
        <v>0.78109704802691959</v>
      </c>
      <c r="M837" s="665">
        <v>809</v>
      </c>
      <c r="N837" s="665">
        <v>212</v>
      </c>
      <c r="O837" s="665">
        <v>173416</v>
      </c>
      <c r="P837" s="678">
        <v>0.82888498011624345</v>
      </c>
      <c r="Q837" s="666">
        <v>818</v>
      </c>
    </row>
    <row r="838" spans="1:17" ht="14.4" customHeight="1" x14ac:dyDescent="0.3">
      <c r="A838" s="661" t="s">
        <v>5471</v>
      </c>
      <c r="B838" s="662" t="s">
        <v>4683</v>
      </c>
      <c r="C838" s="662" t="s">
        <v>4725</v>
      </c>
      <c r="D838" s="662" t="s">
        <v>4780</v>
      </c>
      <c r="E838" s="662" t="s">
        <v>4781</v>
      </c>
      <c r="F838" s="665">
        <v>71</v>
      </c>
      <c r="G838" s="665">
        <v>14759</v>
      </c>
      <c r="H838" s="665">
        <v>1</v>
      </c>
      <c r="I838" s="665">
        <v>207.87323943661971</v>
      </c>
      <c r="J838" s="665">
        <v>80</v>
      </c>
      <c r="K838" s="665">
        <v>16800</v>
      </c>
      <c r="L838" s="665">
        <v>1.1382885019310252</v>
      </c>
      <c r="M838" s="665">
        <v>210</v>
      </c>
      <c r="N838" s="665">
        <v>63</v>
      </c>
      <c r="O838" s="665">
        <v>13545</v>
      </c>
      <c r="P838" s="678">
        <v>0.91774510468188897</v>
      </c>
      <c r="Q838" s="666">
        <v>215</v>
      </c>
    </row>
    <row r="839" spans="1:17" ht="14.4" customHeight="1" x14ac:dyDescent="0.3">
      <c r="A839" s="661" t="s">
        <v>5471</v>
      </c>
      <c r="B839" s="662" t="s">
        <v>4683</v>
      </c>
      <c r="C839" s="662" t="s">
        <v>4725</v>
      </c>
      <c r="D839" s="662" t="s">
        <v>4740</v>
      </c>
      <c r="E839" s="662" t="s">
        <v>4741</v>
      </c>
      <c r="F839" s="665"/>
      <c r="G839" s="665"/>
      <c r="H839" s="665"/>
      <c r="I839" s="665"/>
      <c r="J839" s="665"/>
      <c r="K839" s="665"/>
      <c r="L839" s="665"/>
      <c r="M839" s="665"/>
      <c r="N839" s="665">
        <v>1</v>
      </c>
      <c r="O839" s="665">
        <v>354</v>
      </c>
      <c r="P839" s="678"/>
      <c r="Q839" s="666">
        <v>354</v>
      </c>
    </row>
    <row r="840" spans="1:17" ht="14.4" customHeight="1" x14ac:dyDescent="0.3">
      <c r="A840" s="661" t="s">
        <v>5471</v>
      </c>
      <c r="B840" s="662" t="s">
        <v>4683</v>
      </c>
      <c r="C840" s="662" t="s">
        <v>4725</v>
      </c>
      <c r="D840" s="662" t="s">
        <v>4782</v>
      </c>
      <c r="E840" s="662" t="s">
        <v>4783</v>
      </c>
      <c r="F840" s="665">
        <v>358</v>
      </c>
      <c r="G840" s="665">
        <v>29640</v>
      </c>
      <c r="H840" s="665">
        <v>1</v>
      </c>
      <c r="I840" s="665">
        <v>82.793296089385478</v>
      </c>
      <c r="J840" s="665">
        <v>369</v>
      </c>
      <c r="K840" s="665">
        <v>31365</v>
      </c>
      <c r="L840" s="665">
        <v>1.0581983805668016</v>
      </c>
      <c r="M840" s="665">
        <v>85</v>
      </c>
      <c r="N840" s="665">
        <v>324</v>
      </c>
      <c r="O840" s="665">
        <v>27540</v>
      </c>
      <c r="P840" s="678">
        <v>0.92914979757085026</v>
      </c>
      <c r="Q840" s="666">
        <v>85</v>
      </c>
    </row>
    <row r="841" spans="1:17" ht="14.4" customHeight="1" x14ac:dyDescent="0.3">
      <c r="A841" s="661" t="s">
        <v>5471</v>
      </c>
      <c r="B841" s="662" t="s">
        <v>4683</v>
      </c>
      <c r="C841" s="662" t="s">
        <v>4725</v>
      </c>
      <c r="D841" s="662" t="s">
        <v>4834</v>
      </c>
      <c r="E841" s="662" t="s">
        <v>4833</v>
      </c>
      <c r="F841" s="665">
        <v>32</v>
      </c>
      <c r="G841" s="665">
        <v>29816</v>
      </c>
      <c r="H841" s="665">
        <v>1</v>
      </c>
      <c r="I841" s="665">
        <v>931.75</v>
      </c>
      <c r="J841" s="665">
        <v>123</v>
      </c>
      <c r="K841" s="665">
        <v>115005</v>
      </c>
      <c r="L841" s="665">
        <v>3.8571572310169038</v>
      </c>
      <c r="M841" s="665">
        <v>935</v>
      </c>
      <c r="N841" s="665">
        <v>51</v>
      </c>
      <c r="O841" s="665">
        <v>48552</v>
      </c>
      <c r="P841" s="678">
        <v>1.6283874429836329</v>
      </c>
      <c r="Q841" s="666">
        <v>952</v>
      </c>
    </row>
    <row r="842" spans="1:17" ht="14.4" customHeight="1" x14ac:dyDescent="0.3">
      <c r="A842" s="661" t="s">
        <v>5471</v>
      </c>
      <c r="B842" s="662" t="s">
        <v>4683</v>
      </c>
      <c r="C842" s="662" t="s">
        <v>4725</v>
      </c>
      <c r="D842" s="662" t="s">
        <v>4748</v>
      </c>
      <c r="E842" s="662" t="s">
        <v>4749</v>
      </c>
      <c r="F842" s="665"/>
      <c r="G842" s="665"/>
      <c r="H842" s="665"/>
      <c r="I842" s="665"/>
      <c r="J842" s="665">
        <v>2</v>
      </c>
      <c r="K842" s="665">
        <v>228</v>
      </c>
      <c r="L842" s="665"/>
      <c r="M842" s="665">
        <v>114</v>
      </c>
      <c r="N842" s="665"/>
      <c r="O842" s="665"/>
      <c r="P842" s="678"/>
      <c r="Q842" s="666"/>
    </row>
    <row r="843" spans="1:17" ht="14.4" customHeight="1" x14ac:dyDescent="0.3">
      <c r="A843" s="661" t="s">
        <v>5471</v>
      </c>
      <c r="B843" s="662" t="s">
        <v>4683</v>
      </c>
      <c r="C843" s="662" t="s">
        <v>4725</v>
      </c>
      <c r="D843" s="662" t="s">
        <v>4835</v>
      </c>
      <c r="E843" s="662" t="s">
        <v>4833</v>
      </c>
      <c r="F843" s="665">
        <v>56</v>
      </c>
      <c r="G843" s="665">
        <v>41120</v>
      </c>
      <c r="H843" s="665">
        <v>1</v>
      </c>
      <c r="I843" s="665">
        <v>734.28571428571433</v>
      </c>
      <c r="J843" s="665">
        <v>33</v>
      </c>
      <c r="K843" s="665">
        <v>24321</v>
      </c>
      <c r="L843" s="665">
        <v>0.59146400778210118</v>
      </c>
      <c r="M843" s="665">
        <v>737</v>
      </c>
      <c r="N843" s="665">
        <v>37</v>
      </c>
      <c r="O843" s="665">
        <v>27565</v>
      </c>
      <c r="P843" s="678">
        <v>0.6703550583657587</v>
      </c>
      <c r="Q843" s="666">
        <v>745</v>
      </c>
    </row>
    <row r="844" spans="1:17" ht="14.4" customHeight="1" x14ac:dyDescent="0.3">
      <c r="A844" s="661" t="s">
        <v>5471</v>
      </c>
      <c r="B844" s="662" t="s">
        <v>4683</v>
      </c>
      <c r="C844" s="662" t="s">
        <v>4725</v>
      </c>
      <c r="D844" s="662" t="s">
        <v>4840</v>
      </c>
      <c r="E844" s="662" t="s">
        <v>4781</v>
      </c>
      <c r="F844" s="665">
        <v>17</v>
      </c>
      <c r="G844" s="665">
        <v>2930</v>
      </c>
      <c r="H844" s="665">
        <v>1</v>
      </c>
      <c r="I844" s="665">
        <v>172.35294117647058</v>
      </c>
      <c r="J844" s="665">
        <v>8</v>
      </c>
      <c r="K844" s="665">
        <v>1392</v>
      </c>
      <c r="L844" s="665">
        <v>0.47508532423208188</v>
      </c>
      <c r="M844" s="665">
        <v>174</v>
      </c>
      <c r="N844" s="665">
        <v>12</v>
      </c>
      <c r="O844" s="665">
        <v>2136</v>
      </c>
      <c r="P844" s="678">
        <v>0.72901023890784988</v>
      </c>
      <c r="Q844" s="666">
        <v>178</v>
      </c>
    </row>
    <row r="845" spans="1:17" ht="14.4" customHeight="1" x14ac:dyDescent="0.3">
      <c r="A845" s="661" t="s">
        <v>5471</v>
      </c>
      <c r="B845" s="662" t="s">
        <v>4683</v>
      </c>
      <c r="C845" s="662" t="s">
        <v>4725</v>
      </c>
      <c r="D845" s="662" t="s">
        <v>4860</v>
      </c>
      <c r="E845" s="662" t="s">
        <v>4833</v>
      </c>
      <c r="F845" s="665"/>
      <c r="G845" s="665"/>
      <c r="H845" s="665"/>
      <c r="I845" s="665"/>
      <c r="J845" s="665"/>
      <c r="K845" s="665"/>
      <c r="L845" s="665"/>
      <c r="M845" s="665"/>
      <c r="N845" s="665">
        <v>7</v>
      </c>
      <c r="O845" s="665">
        <v>7245</v>
      </c>
      <c r="P845" s="678"/>
      <c r="Q845" s="666">
        <v>1035</v>
      </c>
    </row>
    <row r="846" spans="1:17" ht="14.4" customHeight="1" x14ac:dyDescent="0.3">
      <c r="A846" s="661" t="s">
        <v>5472</v>
      </c>
      <c r="B846" s="662" t="s">
        <v>4683</v>
      </c>
      <c r="C846" s="662" t="s">
        <v>4714</v>
      </c>
      <c r="D846" s="662" t="s">
        <v>4853</v>
      </c>
      <c r="E846" s="662" t="s">
        <v>4854</v>
      </c>
      <c r="F846" s="665"/>
      <c r="G846" s="665"/>
      <c r="H846" s="665"/>
      <c r="I846" s="665"/>
      <c r="J846" s="665"/>
      <c r="K846" s="665"/>
      <c r="L846" s="665"/>
      <c r="M846" s="665"/>
      <c r="N846" s="665">
        <v>2</v>
      </c>
      <c r="O846" s="665">
        <v>4620</v>
      </c>
      <c r="P846" s="678"/>
      <c r="Q846" s="666">
        <v>2310</v>
      </c>
    </row>
    <row r="847" spans="1:17" ht="14.4" customHeight="1" x14ac:dyDescent="0.3">
      <c r="A847" s="661" t="s">
        <v>5472</v>
      </c>
      <c r="B847" s="662" t="s">
        <v>4683</v>
      </c>
      <c r="C847" s="662" t="s">
        <v>4714</v>
      </c>
      <c r="D847" s="662" t="s">
        <v>4826</v>
      </c>
      <c r="E847" s="662" t="s">
        <v>4827</v>
      </c>
      <c r="F847" s="665">
        <v>6</v>
      </c>
      <c r="G847" s="665">
        <v>5428.5</v>
      </c>
      <c r="H847" s="665">
        <v>1</v>
      </c>
      <c r="I847" s="665">
        <v>904.75</v>
      </c>
      <c r="J847" s="665">
        <v>15</v>
      </c>
      <c r="K847" s="665">
        <v>13571.25</v>
      </c>
      <c r="L847" s="665">
        <v>2.5</v>
      </c>
      <c r="M847" s="665">
        <v>904.75</v>
      </c>
      <c r="N847" s="665">
        <v>2</v>
      </c>
      <c r="O847" s="665">
        <v>1809.5</v>
      </c>
      <c r="P847" s="678">
        <v>0.33333333333333331</v>
      </c>
      <c r="Q847" s="666">
        <v>904.75</v>
      </c>
    </row>
    <row r="848" spans="1:17" ht="14.4" customHeight="1" x14ac:dyDescent="0.3">
      <c r="A848" s="661" t="s">
        <v>5472</v>
      </c>
      <c r="B848" s="662" t="s">
        <v>4683</v>
      </c>
      <c r="C848" s="662" t="s">
        <v>4725</v>
      </c>
      <c r="D848" s="662" t="s">
        <v>4730</v>
      </c>
      <c r="E848" s="662" t="s">
        <v>4731</v>
      </c>
      <c r="F848" s="665">
        <v>2</v>
      </c>
      <c r="G848" s="665">
        <v>68</v>
      </c>
      <c r="H848" s="665">
        <v>1</v>
      </c>
      <c r="I848" s="665">
        <v>34</v>
      </c>
      <c r="J848" s="665"/>
      <c r="K848" s="665"/>
      <c r="L848" s="665"/>
      <c r="M848" s="665"/>
      <c r="N848" s="665">
        <v>1</v>
      </c>
      <c r="O848" s="665">
        <v>37</v>
      </c>
      <c r="P848" s="678">
        <v>0.54411764705882348</v>
      </c>
      <c r="Q848" s="666">
        <v>37</v>
      </c>
    </row>
    <row r="849" spans="1:17" ht="14.4" customHeight="1" x14ac:dyDescent="0.3">
      <c r="A849" s="661" t="s">
        <v>5472</v>
      </c>
      <c r="B849" s="662" t="s">
        <v>4683</v>
      </c>
      <c r="C849" s="662" t="s">
        <v>4725</v>
      </c>
      <c r="D849" s="662" t="s">
        <v>4736</v>
      </c>
      <c r="E849" s="662" t="s">
        <v>4737</v>
      </c>
      <c r="F849" s="665">
        <v>193</v>
      </c>
      <c r="G849" s="665">
        <v>44892</v>
      </c>
      <c r="H849" s="665">
        <v>1</v>
      </c>
      <c r="I849" s="665">
        <v>232.60103626943004</v>
      </c>
      <c r="J849" s="665">
        <v>218</v>
      </c>
      <c r="K849" s="665">
        <v>51230</v>
      </c>
      <c r="L849" s="665">
        <v>1.1411832843268288</v>
      </c>
      <c r="M849" s="665">
        <v>235</v>
      </c>
      <c r="N849" s="665">
        <v>248</v>
      </c>
      <c r="O849" s="665">
        <v>62248</v>
      </c>
      <c r="P849" s="678">
        <v>1.3866167691348124</v>
      </c>
      <c r="Q849" s="666">
        <v>251</v>
      </c>
    </row>
    <row r="850" spans="1:17" ht="14.4" customHeight="1" x14ac:dyDescent="0.3">
      <c r="A850" s="661" t="s">
        <v>5472</v>
      </c>
      <c r="B850" s="662" t="s">
        <v>4683</v>
      </c>
      <c r="C850" s="662" t="s">
        <v>4725</v>
      </c>
      <c r="D850" s="662" t="s">
        <v>4768</v>
      </c>
      <c r="E850" s="662" t="s">
        <v>4769</v>
      </c>
      <c r="F850" s="665">
        <v>35</v>
      </c>
      <c r="G850" s="665">
        <v>4078</v>
      </c>
      <c r="H850" s="665">
        <v>1</v>
      </c>
      <c r="I850" s="665">
        <v>116.51428571428572</v>
      </c>
      <c r="J850" s="665">
        <v>45</v>
      </c>
      <c r="K850" s="665">
        <v>5310</v>
      </c>
      <c r="L850" s="665">
        <v>1.3021088769004414</v>
      </c>
      <c r="M850" s="665">
        <v>118</v>
      </c>
      <c r="N850" s="665">
        <v>75</v>
      </c>
      <c r="O850" s="665">
        <v>9450</v>
      </c>
      <c r="P850" s="678">
        <v>2.3173124080431582</v>
      </c>
      <c r="Q850" s="666">
        <v>126</v>
      </c>
    </row>
    <row r="851" spans="1:17" ht="14.4" customHeight="1" x14ac:dyDescent="0.3">
      <c r="A851" s="661" t="s">
        <v>5472</v>
      </c>
      <c r="B851" s="662" t="s">
        <v>4683</v>
      </c>
      <c r="C851" s="662" t="s">
        <v>4725</v>
      </c>
      <c r="D851" s="662" t="s">
        <v>4772</v>
      </c>
      <c r="E851" s="662" t="s">
        <v>4773</v>
      </c>
      <c r="F851" s="665"/>
      <c r="G851" s="665"/>
      <c r="H851" s="665"/>
      <c r="I851" s="665"/>
      <c r="J851" s="665">
        <v>5</v>
      </c>
      <c r="K851" s="665">
        <v>2435</v>
      </c>
      <c r="L851" s="665"/>
      <c r="M851" s="665">
        <v>487</v>
      </c>
      <c r="N851" s="665"/>
      <c r="O851" s="665"/>
      <c r="P851" s="678"/>
      <c r="Q851" s="666"/>
    </row>
    <row r="852" spans="1:17" ht="14.4" customHeight="1" x14ac:dyDescent="0.3">
      <c r="A852" s="661" t="s">
        <v>5472</v>
      </c>
      <c r="B852" s="662" t="s">
        <v>4683</v>
      </c>
      <c r="C852" s="662" t="s">
        <v>4725</v>
      </c>
      <c r="D852" s="662" t="s">
        <v>4774</v>
      </c>
      <c r="E852" s="662" t="s">
        <v>4775</v>
      </c>
      <c r="F852" s="665">
        <v>26</v>
      </c>
      <c r="G852" s="665">
        <v>17608</v>
      </c>
      <c r="H852" s="665">
        <v>1</v>
      </c>
      <c r="I852" s="665">
        <v>677.23076923076928</v>
      </c>
      <c r="J852" s="665">
        <v>8</v>
      </c>
      <c r="K852" s="665">
        <v>5440</v>
      </c>
      <c r="L852" s="665">
        <v>0.30895047705588369</v>
      </c>
      <c r="M852" s="665">
        <v>680</v>
      </c>
      <c r="N852" s="665"/>
      <c r="O852" s="665"/>
      <c r="P852" s="678"/>
      <c r="Q852" s="666"/>
    </row>
    <row r="853" spans="1:17" ht="14.4" customHeight="1" x14ac:dyDescent="0.3">
      <c r="A853" s="661" t="s">
        <v>5472</v>
      </c>
      <c r="B853" s="662" t="s">
        <v>4683</v>
      </c>
      <c r="C853" s="662" t="s">
        <v>4725</v>
      </c>
      <c r="D853" s="662" t="s">
        <v>4776</v>
      </c>
      <c r="E853" s="662" t="s">
        <v>4773</v>
      </c>
      <c r="F853" s="665"/>
      <c r="G853" s="665"/>
      <c r="H853" s="665"/>
      <c r="I853" s="665"/>
      <c r="J853" s="665">
        <v>14</v>
      </c>
      <c r="K853" s="665">
        <v>7826</v>
      </c>
      <c r="L853" s="665"/>
      <c r="M853" s="665">
        <v>559</v>
      </c>
      <c r="N853" s="665">
        <v>1</v>
      </c>
      <c r="O853" s="665">
        <v>568</v>
      </c>
      <c r="P853" s="678"/>
      <c r="Q853" s="666">
        <v>568</v>
      </c>
    </row>
    <row r="854" spans="1:17" ht="14.4" customHeight="1" x14ac:dyDescent="0.3">
      <c r="A854" s="661" t="s">
        <v>5472</v>
      </c>
      <c r="B854" s="662" t="s">
        <v>4683</v>
      </c>
      <c r="C854" s="662" t="s">
        <v>4725</v>
      </c>
      <c r="D854" s="662" t="s">
        <v>4777</v>
      </c>
      <c r="E854" s="662" t="s">
        <v>4775</v>
      </c>
      <c r="F854" s="665">
        <v>7</v>
      </c>
      <c r="G854" s="665">
        <v>5222</v>
      </c>
      <c r="H854" s="665">
        <v>1</v>
      </c>
      <c r="I854" s="665">
        <v>746</v>
      </c>
      <c r="J854" s="665">
        <v>3</v>
      </c>
      <c r="K854" s="665">
        <v>2256</v>
      </c>
      <c r="L854" s="665">
        <v>0.43201838376101109</v>
      </c>
      <c r="M854" s="665">
        <v>752</v>
      </c>
      <c r="N854" s="665">
        <v>3</v>
      </c>
      <c r="O854" s="665">
        <v>2283</v>
      </c>
      <c r="P854" s="678">
        <v>0.43718881654538488</v>
      </c>
      <c r="Q854" s="666">
        <v>761</v>
      </c>
    </row>
    <row r="855" spans="1:17" ht="14.4" customHeight="1" x14ac:dyDescent="0.3">
      <c r="A855" s="661" t="s">
        <v>5472</v>
      </c>
      <c r="B855" s="662" t="s">
        <v>4683</v>
      </c>
      <c r="C855" s="662" t="s">
        <v>4725</v>
      </c>
      <c r="D855" s="662" t="s">
        <v>4832</v>
      </c>
      <c r="E855" s="662" t="s">
        <v>4833</v>
      </c>
      <c r="F855" s="665">
        <v>96</v>
      </c>
      <c r="G855" s="665">
        <v>77276</v>
      </c>
      <c r="H855" s="665">
        <v>1</v>
      </c>
      <c r="I855" s="665">
        <v>804.95833333333337</v>
      </c>
      <c r="J855" s="665">
        <v>97</v>
      </c>
      <c r="K855" s="665">
        <v>78473</v>
      </c>
      <c r="L855" s="665">
        <v>1.0154899321911073</v>
      </c>
      <c r="M855" s="665">
        <v>809</v>
      </c>
      <c r="N855" s="665">
        <v>296</v>
      </c>
      <c r="O855" s="665">
        <v>242128</v>
      </c>
      <c r="P855" s="678">
        <v>3.133288472488224</v>
      </c>
      <c r="Q855" s="666">
        <v>818</v>
      </c>
    </row>
    <row r="856" spans="1:17" ht="14.4" customHeight="1" x14ac:dyDescent="0.3">
      <c r="A856" s="661" t="s">
        <v>5472</v>
      </c>
      <c r="B856" s="662" t="s">
        <v>4683</v>
      </c>
      <c r="C856" s="662" t="s">
        <v>4725</v>
      </c>
      <c r="D856" s="662" t="s">
        <v>4778</v>
      </c>
      <c r="E856" s="662" t="s">
        <v>4761</v>
      </c>
      <c r="F856" s="665"/>
      <c r="G856" s="665"/>
      <c r="H856" s="665"/>
      <c r="I856" s="665"/>
      <c r="J856" s="665">
        <v>1</v>
      </c>
      <c r="K856" s="665">
        <v>449</v>
      </c>
      <c r="L856" s="665"/>
      <c r="M856" s="665">
        <v>449</v>
      </c>
      <c r="N856" s="665"/>
      <c r="O856" s="665"/>
      <c r="P856" s="678"/>
      <c r="Q856" s="666"/>
    </row>
    <row r="857" spans="1:17" ht="14.4" customHeight="1" x14ac:dyDescent="0.3">
      <c r="A857" s="661" t="s">
        <v>5472</v>
      </c>
      <c r="B857" s="662" t="s">
        <v>4683</v>
      </c>
      <c r="C857" s="662" t="s">
        <v>4725</v>
      </c>
      <c r="D857" s="662" t="s">
        <v>4780</v>
      </c>
      <c r="E857" s="662" t="s">
        <v>4781</v>
      </c>
      <c r="F857" s="665">
        <v>32</v>
      </c>
      <c r="G857" s="665">
        <v>6648</v>
      </c>
      <c r="H857" s="665">
        <v>1</v>
      </c>
      <c r="I857" s="665">
        <v>207.75</v>
      </c>
      <c r="J857" s="665">
        <v>38</v>
      </c>
      <c r="K857" s="665">
        <v>7980</v>
      </c>
      <c r="L857" s="665">
        <v>1.2003610108303249</v>
      </c>
      <c r="M857" s="665">
        <v>210</v>
      </c>
      <c r="N857" s="665">
        <v>77</v>
      </c>
      <c r="O857" s="665">
        <v>16555</v>
      </c>
      <c r="P857" s="678">
        <v>2.490222623345367</v>
      </c>
      <c r="Q857" s="666">
        <v>215</v>
      </c>
    </row>
    <row r="858" spans="1:17" ht="14.4" customHeight="1" x14ac:dyDescent="0.3">
      <c r="A858" s="661" t="s">
        <v>5472</v>
      </c>
      <c r="B858" s="662" t="s">
        <v>4683</v>
      </c>
      <c r="C858" s="662" t="s">
        <v>4725</v>
      </c>
      <c r="D858" s="662" t="s">
        <v>4740</v>
      </c>
      <c r="E858" s="662" t="s">
        <v>4741</v>
      </c>
      <c r="F858" s="665">
        <v>1</v>
      </c>
      <c r="G858" s="665">
        <v>327</v>
      </c>
      <c r="H858" s="665">
        <v>1</v>
      </c>
      <c r="I858" s="665">
        <v>327</v>
      </c>
      <c r="J858" s="665">
        <v>6</v>
      </c>
      <c r="K858" s="665">
        <v>1986</v>
      </c>
      <c r="L858" s="665">
        <v>6.0733944954128436</v>
      </c>
      <c r="M858" s="665">
        <v>331</v>
      </c>
      <c r="N858" s="665">
        <v>5</v>
      </c>
      <c r="O858" s="665">
        <v>1770</v>
      </c>
      <c r="P858" s="678">
        <v>5.4128440366972477</v>
      </c>
      <c r="Q858" s="666">
        <v>354</v>
      </c>
    </row>
    <row r="859" spans="1:17" ht="14.4" customHeight="1" x14ac:dyDescent="0.3">
      <c r="A859" s="661" t="s">
        <v>5472</v>
      </c>
      <c r="B859" s="662" t="s">
        <v>4683</v>
      </c>
      <c r="C859" s="662" t="s">
        <v>4725</v>
      </c>
      <c r="D859" s="662" t="s">
        <v>4782</v>
      </c>
      <c r="E859" s="662" t="s">
        <v>4783</v>
      </c>
      <c r="F859" s="665">
        <v>31</v>
      </c>
      <c r="G859" s="665">
        <v>2568</v>
      </c>
      <c r="H859" s="665">
        <v>1</v>
      </c>
      <c r="I859" s="665">
        <v>82.838709677419359</v>
      </c>
      <c r="J859" s="665">
        <v>39</v>
      </c>
      <c r="K859" s="665">
        <v>3315</v>
      </c>
      <c r="L859" s="665">
        <v>1.2908878504672898</v>
      </c>
      <c r="M859" s="665">
        <v>85</v>
      </c>
      <c r="N859" s="665">
        <v>72</v>
      </c>
      <c r="O859" s="665">
        <v>6120</v>
      </c>
      <c r="P859" s="678">
        <v>2.3831775700934581</v>
      </c>
      <c r="Q859" s="666">
        <v>85</v>
      </c>
    </row>
    <row r="860" spans="1:17" ht="14.4" customHeight="1" x14ac:dyDescent="0.3">
      <c r="A860" s="661" t="s">
        <v>5472</v>
      </c>
      <c r="B860" s="662" t="s">
        <v>4683</v>
      </c>
      <c r="C860" s="662" t="s">
        <v>4725</v>
      </c>
      <c r="D860" s="662" t="s">
        <v>4792</v>
      </c>
      <c r="E860" s="662" t="s">
        <v>4793</v>
      </c>
      <c r="F860" s="665"/>
      <c r="G860" s="665"/>
      <c r="H860" s="665"/>
      <c r="I860" s="665"/>
      <c r="J860" s="665">
        <v>1</v>
      </c>
      <c r="K860" s="665">
        <v>707</v>
      </c>
      <c r="L860" s="665"/>
      <c r="M860" s="665">
        <v>707</v>
      </c>
      <c r="N860" s="665">
        <v>4</v>
      </c>
      <c r="O860" s="665">
        <v>2876</v>
      </c>
      <c r="P860" s="678"/>
      <c r="Q860" s="666">
        <v>719</v>
      </c>
    </row>
    <row r="861" spans="1:17" ht="14.4" customHeight="1" x14ac:dyDescent="0.3">
      <c r="A861" s="661" t="s">
        <v>5472</v>
      </c>
      <c r="B861" s="662" t="s">
        <v>4683</v>
      </c>
      <c r="C861" s="662" t="s">
        <v>4725</v>
      </c>
      <c r="D861" s="662" t="s">
        <v>4834</v>
      </c>
      <c r="E861" s="662" t="s">
        <v>4833</v>
      </c>
      <c r="F861" s="665">
        <v>12</v>
      </c>
      <c r="G861" s="665">
        <v>11148</v>
      </c>
      <c r="H861" s="665">
        <v>1</v>
      </c>
      <c r="I861" s="665">
        <v>929</v>
      </c>
      <c r="J861" s="665">
        <v>16</v>
      </c>
      <c r="K861" s="665">
        <v>14960</v>
      </c>
      <c r="L861" s="665">
        <v>1.3419447434517402</v>
      </c>
      <c r="M861" s="665">
        <v>935</v>
      </c>
      <c r="N861" s="665">
        <v>9</v>
      </c>
      <c r="O861" s="665">
        <v>8568</v>
      </c>
      <c r="P861" s="678">
        <v>0.7685683530678149</v>
      </c>
      <c r="Q861" s="666">
        <v>952</v>
      </c>
    </row>
    <row r="862" spans="1:17" ht="14.4" customHeight="1" x14ac:dyDescent="0.3">
      <c r="A862" s="661" t="s">
        <v>5472</v>
      </c>
      <c r="B862" s="662" t="s">
        <v>4683</v>
      </c>
      <c r="C862" s="662" t="s">
        <v>4725</v>
      </c>
      <c r="D862" s="662" t="s">
        <v>4835</v>
      </c>
      <c r="E862" s="662" t="s">
        <v>4833</v>
      </c>
      <c r="F862" s="665">
        <v>44</v>
      </c>
      <c r="G862" s="665">
        <v>32320</v>
      </c>
      <c r="H862" s="665">
        <v>1</v>
      </c>
      <c r="I862" s="665">
        <v>734.5454545454545</v>
      </c>
      <c r="J862" s="665">
        <v>79</v>
      </c>
      <c r="K862" s="665">
        <v>58223</v>
      </c>
      <c r="L862" s="665">
        <v>1.801454207920792</v>
      </c>
      <c r="M862" s="665">
        <v>737</v>
      </c>
      <c r="N862" s="665">
        <v>19</v>
      </c>
      <c r="O862" s="665">
        <v>14155</v>
      </c>
      <c r="P862" s="678">
        <v>0.4379641089108911</v>
      </c>
      <c r="Q862" s="666">
        <v>745</v>
      </c>
    </row>
    <row r="863" spans="1:17" ht="14.4" customHeight="1" x14ac:dyDescent="0.3">
      <c r="A863" s="661" t="s">
        <v>5472</v>
      </c>
      <c r="B863" s="662" t="s">
        <v>4683</v>
      </c>
      <c r="C863" s="662" t="s">
        <v>4725</v>
      </c>
      <c r="D863" s="662" t="s">
        <v>4784</v>
      </c>
      <c r="E863" s="662" t="s">
        <v>4785</v>
      </c>
      <c r="F863" s="665">
        <v>1</v>
      </c>
      <c r="G863" s="665">
        <v>298</v>
      </c>
      <c r="H863" s="665">
        <v>1</v>
      </c>
      <c r="I863" s="665">
        <v>298</v>
      </c>
      <c r="J863" s="665"/>
      <c r="K863" s="665"/>
      <c r="L863" s="665"/>
      <c r="M863" s="665"/>
      <c r="N863" s="665">
        <v>2</v>
      </c>
      <c r="O863" s="665">
        <v>614</v>
      </c>
      <c r="P863" s="678">
        <v>2.0604026845637584</v>
      </c>
      <c r="Q863" s="666">
        <v>307</v>
      </c>
    </row>
    <row r="864" spans="1:17" ht="14.4" customHeight="1" x14ac:dyDescent="0.3">
      <c r="A864" s="661" t="s">
        <v>5472</v>
      </c>
      <c r="B864" s="662" t="s">
        <v>4683</v>
      </c>
      <c r="C864" s="662" t="s">
        <v>4725</v>
      </c>
      <c r="D864" s="662" t="s">
        <v>4840</v>
      </c>
      <c r="E864" s="662" t="s">
        <v>4781</v>
      </c>
      <c r="F864" s="665">
        <v>12</v>
      </c>
      <c r="G864" s="665">
        <v>2072</v>
      </c>
      <c r="H864" s="665">
        <v>1</v>
      </c>
      <c r="I864" s="665">
        <v>172.66666666666666</v>
      </c>
      <c r="J864" s="665">
        <v>20</v>
      </c>
      <c r="K864" s="665">
        <v>3480</v>
      </c>
      <c r="L864" s="665">
        <v>1.6795366795366795</v>
      </c>
      <c r="M864" s="665">
        <v>174</v>
      </c>
      <c r="N864" s="665">
        <v>4</v>
      </c>
      <c r="O864" s="665">
        <v>712</v>
      </c>
      <c r="P864" s="678">
        <v>0.34362934362934361</v>
      </c>
      <c r="Q864" s="666">
        <v>178</v>
      </c>
    </row>
    <row r="865" spans="1:17" ht="14.4" customHeight="1" x14ac:dyDescent="0.3">
      <c r="A865" s="661" t="s">
        <v>5472</v>
      </c>
      <c r="B865" s="662" t="s">
        <v>4683</v>
      </c>
      <c r="C865" s="662" t="s">
        <v>4725</v>
      </c>
      <c r="D865" s="662" t="s">
        <v>4786</v>
      </c>
      <c r="E865" s="662" t="s">
        <v>4785</v>
      </c>
      <c r="F865" s="665">
        <v>15</v>
      </c>
      <c r="G865" s="665">
        <v>5475</v>
      </c>
      <c r="H865" s="665">
        <v>1</v>
      </c>
      <c r="I865" s="665">
        <v>365</v>
      </c>
      <c r="J865" s="665"/>
      <c r="K865" s="665"/>
      <c r="L865" s="665"/>
      <c r="M865" s="665"/>
      <c r="N865" s="665">
        <v>21</v>
      </c>
      <c r="O865" s="665">
        <v>7980</v>
      </c>
      <c r="P865" s="678">
        <v>1.4575342465753425</v>
      </c>
      <c r="Q865" s="666">
        <v>380</v>
      </c>
    </row>
    <row r="866" spans="1:17" ht="14.4" customHeight="1" x14ac:dyDescent="0.3">
      <c r="A866" s="661" t="s">
        <v>5472</v>
      </c>
      <c r="B866" s="662" t="s">
        <v>4683</v>
      </c>
      <c r="C866" s="662" t="s">
        <v>4725</v>
      </c>
      <c r="D866" s="662" t="s">
        <v>4760</v>
      </c>
      <c r="E866" s="662" t="s">
        <v>4761</v>
      </c>
      <c r="F866" s="665"/>
      <c r="G866" s="665"/>
      <c r="H866" s="665"/>
      <c r="I866" s="665"/>
      <c r="J866" s="665">
        <v>1</v>
      </c>
      <c r="K866" s="665">
        <v>340</v>
      </c>
      <c r="L866" s="665"/>
      <c r="M866" s="665">
        <v>340</v>
      </c>
      <c r="N866" s="665"/>
      <c r="O866" s="665"/>
      <c r="P866" s="678"/>
      <c r="Q866" s="666"/>
    </row>
    <row r="867" spans="1:17" ht="14.4" customHeight="1" x14ac:dyDescent="0.3">
      <c r="A867" s="661" t="s">
        <v>5472</v>
      </c>
      <c r="B867" s="662" t="s">
        <v>4683</v>
      </c>
      <c r="C867" s="662" t="s">
        <v>4725</v>
      </c>
      <c r="D867" s="662" t="s">
        <v>4843</v>
      </c>
      <c r="E867" s="662" t="s">
        <v>4833</v>
      </c>
      <c r="F867" s="665">
        <v>6</v>
      </c>
      <c r="G867" s="665">
        <v>5160</v>
      </c>
      <c r="H867" s="665">
        <v>1</v>
      </c>
      <c r="I867" s="665">
        <v>860</v>
      </c>
      <c r="J867" s="665">
        <v>32</v>
      </c>
      <c r="K867" s="665">
        <v>27616</v>
      </c>
      <c r="L867" s="665">
        <v>5.3519379844961241</v>
      </c>
      <c r="M867" s="665">
        <v>863</v>
      </c>
      <c r="N867" s="665"/>
      <c r="O867" s="665"/>
      <c r="P867" s="678"/>
      <c r="Q867" s="666"/>
    </row>
    <row r="868" spans="1:17" ht="14.4" customHeight="1" x14ac:dyDescent="0.3">
      <c r="A868" s="661" t="s">
        <v>5472</v>
      </c>
      <c r="B868" s="662" t="s">
        <v>4683</v>
      </c>
      <c r="C868" s="662" t="s">
        <v>4725</v>
      </c>
      <c r="D868" s="662" t="s">
        <v>4764</v>
      </c>
      <c r="E868" s="662" t="s">
        <v>4765</v>
      </c>
      <c r="F868" s="665"/>
      <c r="G868" s="665"/>
      <c r="H868" s="665"/>
      <c r="I868" s="665"/>
      <c r="J868" s="665"/>
      <c r="K868" s="665"/>
      <c r="L868" s="665"/>
      <c r="M868" s="665"/>
      <c r="N868" s="665">
        <v>3</v>
      </c>
      <c r="O868" s="665">
        <v>531</v>
      </c>
      <c r="P868" s="678"/>
      <c r="Q868" s="666">
        <v>177</v>
      </c>
    </row>
    <row r="869" spans="1:17" ht="14.4" customHeight="1" x14ac:dyDescent="0.3">
      <c r="A869" s="661" t="s">
        <v>5472</v>
      </c>
      <c r="B869" s="662" t="s">
        <v>4683</v>
      </c>
      <c r="C869" s="662" t="s">
        <v>4725</v>
      </c>
      <c r="D869" s="662" t="s">
        <v>4844</v>
      </c>
      <c r="E869" s="662" t="s">
        <v>4845</v>
      </c>
      <c r="F869" s="665">
        <v>2</v>
      </c>
      <c r="G869" s="665">
        <v>1216</v>
      </c>
      <c r="H869" s="665">
        <v>1</v>
      </c>
      <c r="I869" s="665">
        <v>608</v>
      </c>
      <c r="J869" s="665">
        <v>1</v>
      </c>
      <c r="K869" s="665">
        <v>611</v>
      </c>
      <c r="L869" s="665">
        <v>0.50246710526315785</v>
      </c>
      <c r="M869" s="665">
        <v>611</v>
      </c>
      <c r="N869" s="665">
        <v>1</v>
      </c>
      <c r="O869" s="665">
        <v>623</v>
      </c>
      <c r="P869" s="678">
        <v>0.51233552631578949</v>
      </c>
      <c r="Q869" s="666">
        <v>623</v>
      </c>
    </row>
    <row r="870" spans="1:17" ht="14.4" customHeight="1" x14ac:dyDescent="0.3">
      <c r="A870" s="661" t="s">
        <v>5472</v>
      </c>
      <c r="B870" s="662" t="s">
        <v>4683</v>
      </c>
      <c r="C870" s="662" t="s">
        <v>4725</v>
      </c>
      <c r="D870" s="662" t="s">
        <v>4846</v>
      </c>
      <c r="E870" s="662" t="s">
        <v>4845</v>
      </c>
      <c r="F870" s="665"/>
      <c r="G870" s="665"/>
      <c r="H870" s="665"/>
      <c r="I870" s="665"/>
      <c r="J870" s="665">
        <v>2</v>
      </c>
      <c r="K870" s="665">
        <v>1050</v>
      </c>
      <c r="L870" s="665"/>
      <c r="M870" s="665">
        <v>525</v>
      </c>
      <c r="N870" s="665"/>
      <c r="O870" s="665"/>
      <c r="P870" s="678"/>
      <c r="Q870" s="666"/>
    </row>
    <row r="871" spans="1:17" ht="14.4" customHeight="1" x14ac:dyDescent="0.3">
      <c r="A871" s="661" t="s">
        <v>5473</v>
      </c>
      <c r="B871" s="662" t="s">
        <v>4683</v>
      </c>
      <c r="C871" s="662" t="s">
        <v>4714</v>
      </c>
      <c r="D871" s="662" t="s">
        <v>4826</v>
      </c>
      <c r="E871" s="662" t="s">
        <v>4827</v>
      </c>
      <c r="F871" s="665">
        <v>8</v>
      </c>
      <c r="G871" s="665">
        <v>7238</v>
      </c>
      <c r="H871" s="665">
        <v>1</v>
      </c>
      <c r="I871" s="665">
        <v>904.75</v>
      </c>
      <c r="J871" s="665">
        <v>5</v>
      </c>
      <c r="K871" s="665">
        <v>4523.75</v>
      </c>
      <c r="L871" s="665">
        <v>0.625</v>
      </c>
      <c r="M871" s="665">
        <v>904.75</v>
      </c>
      <c r="N871" s="665">
        <v>15</v>
      </c>
      <c r="O871" s="665">
        <v>13571.25</v>
      </c>
      <c r="P871" s="678">
        <v>1.875</v>
      </c>
      <c r="Q871" s="666">
        <v>904.75</v>
      </c>
    </row>
    <row r="872" spans="1:17" ht="14.4" customHeight="1" x14ac:dyDescent="0.3">
      <c r="A872" s="661" t="s">
        <v>5473</v>
      </c>
      <c r="B872" s="662" t="s">
        <v>4683</v>
      </c>
      <c r="C872" s="662" t="s">
        <v>4714</v>
      </c>
      <c r="D872" s="662" t="s">
        <v>4717</v>
      </c>
      <c r="E872" s="662" t="s">
        <v>4718</v>
      </c>
      <c r="F872" s="665">
        <v>1</v>
      </c>
      <c r="G872" s="665">
        <v>242.64</v>
      </c>
      <c r="H872" s="665">
        <v>1</v>
      </c>
      <c r="I872" s="665">
        <v>242.64</v>
      </c>
      <c r="J872" s="665">
        <v>1</v>
      </c>
      <c r="K872" s="665">
        <v>242.64</v>
      </c>
      <c r="L872" s="665">
        <v>1</v>
      </c>
      <c r="M872" s="665">
        <v>242.64</v>
      </c>
      <c r="N872" s="665"/>
      <c r="O872" s="665"/>
      <c r="P872" s="678"/>
      <c r="Q872" s="666"/>
    </row>
    <row r="873" spans="1:17" ht="14.4" customHeight="1" x14ac:dyDescent="0.3">
      <c r="A873" s="661" t="s">
        <v>5473</v>
      </c>
      <c r="B873" s="662" t="s">
        <v>4683</v>
      </c>
      <c r="C873" s="662" t="s">
        <v>4714</v>
      </c>
      <c r="D873" s="662" t="s">
        <v>4719</v>
      </c>
      <c r="E873" s="662" t="s">
        <v>4720</v>
      </c>
      <c r="F873" s="665"/>
      <c r="G873" s="665"/>
      <c r="H873" s="665"/>
      <c r="I873" s="665"/>
      <c r="J873" s="665"/>
      <c r="K873" s="665"/>
      <c r="L873" s="665"/>
      <c r="M873" s="665"/>
      <c r="N873" s="665">
        <v>1</v>
      </c>
      <c r="O873" s="665">
        <v>242.64</v>
      </c>
      <c r="P873" s="678"/>
      <c r="Q873" s="666">
        <v>242.64</v>
      </c>
    </row>
    <row r="874" spans="1:17" ht="14.4" customHeight="1" x14ac:dyDescent="0.3">
      <c r="A874" s="661" t="s">
        <v>5473</v>
      </c>
      <c r="B874" s="662" t="s">
        <v>4683</v>
      </c>
      <c r="C874" s="662" t="s">
        <v>4725</v>
      </c>
      <c r="D874" s="662" t="s">
        <v>4828</v>
      </c>
      <c r="E874" s="662" t="s">
        <v>4829</v>
      </c>
      <c r="F874" s="665"/>
      <c r="G874" s="665"/>
      <c r="H874" s="665"/>
      <c r="I874" s="665"/>
      <c r="J874" s="665"/>
      <c r="K874" s="665"/>
      <c r="L874" s="665"/>
      <c r="M874" s="665"/>
      <c r="N874" s="665">
        <v>2</v>
      </c>
      <c r="O874" s="665">
        <v>390</v>
      </c>
      <c r="P874" s="678"/>
      <c r="Q874" s="666">
        <v>195</v>
      </c>
    </row>
    <row r="875" spans="1:17" ht="14.4" customHeight="1" x14ac:dyDescent="0.3">
      <c r="A875" s="661" t="s">
        <v>5473</v>
      </c>
      <c r="B875" s="662" t="s">
        <v>4683</v>
      </c>
      <c r="C875" s="662" t="s">
        <v>4725</v>
      </c>
      <c r="D875" s="662" t="s">
        <v>4830</v>
      </c>
      <c r="E875" s="662" t="s">
        <v>4831</v>
      </c>
      <c r="F875" s="665"/>
      <c r="G875" s="665"/>
      <c r="H875" s="665"/>
      <c r="I875" s="665"/>
      <c r="J875" s="665">
        <v>1</v>
      </c>
      <c r="K875" s="665">
        <v>1140</v>
      </c>
      <c r="L875" s="665"/>
      <c r="M875" s="665">
        <v>1140</v>
      </c>
      <c r="N875" s="665">
        <v>1</v>
      </c>
      <c r="O875" s="665">
        <v>1158</v>
      </c>
      <c r="P875" s="678"/>
      <c r="Q875" s="666">
        <v>1158</v>
      </c>
    </row>
    <row r="876" spans="1:17" ht="14.4" customHeight="1" x14ac:dyDescent="0.3">
      <c r="A876" s="661" t="s">
        <v>5473</v>
      </c>
      <c r="B876" s="662" t="s">
        <v>4683</v>
      </c>
      <c r="C876" s="662" t="s">
        <v>4725</v>
      </c>
      <c r="D876" s="662" t="s">
        <v>4736</v>
      </c>
      <c r="E876" s="662" t="s">
        <v>4737</v>
      </c>
      <c r="F876" s="665">
        <v>118</v>
      </c>
      <c r="G876" s="665">
        <v>27474</v>
      </c>
      <c r="H876" s="665">
        <v>1</v>
      </c>
      <c r="I876" s="665">
        <v>232.83050847457628</v>
      </c>
      <c r="J876" s="665">
        <v>107</v>
      </c>
      <c r="K876" s="665">
        <v>25145</v>
      </c>
      <c r="L876" s="665">
        <v>0.91522894372861618</v>
      </c>
      <c r="M876" s="665">
        <v>235</v>
      </c>
      <c r="N876" s="665">
        <v>135</v>
      </c>
      <c r="O876" s="665">
        <v>33885</v>
      </c>
      <c r="P876" s="678">
        <v>1.2333478925529591</v>
      </c>
      <c r="Q876" s="666">
        <v>251</v>
      </c>
    </row>
    <row r="877" spans="1:17" ht="14.4" customHeight="1" x14ac:dyDescent="0.3">
      <c r="A877" s="661" t="s">
        <v>5473</v>
      </c>
      <c r="B877" s="662" t="s">
        <v>4683</v>
      </c>
      <c r="C877" s="662" t="s">
        <v>4725</v>
      </c>
      <c r="D877" s="662" t="s">
        <v>4768</v>
      </c>
      <c r="E877" s="662" t="s">
        <v>4769</v>
      </c>
      <c r="F877" s="665">
        <v>19</v>
      </c>
      <c r="G877" s="665">
        <v>2226</v>
      </c>
      <c r="H877" s="665">
        <v>1</v>
      </c>
      <c r="I877" s="665">
        <v>117.15789473684211</v>
      </c>
      <c r="J877" s="665">
        <v>25</v>
      </c>
      <c r="K877" s="665">
        <v>2950</v>
      </c>
      <c r="L877" s="665">
        <v>1.325247079964061</v>
      </c>
      <c r="M877" s="665">
        <v>118</v>
      </c>
      <c r="N877" s="665">
        <v>30</v>
      </c>
      <c r="O877" s="665">
        <v>3780</v>
      </c>
      <c r="P877" s="678">
        <v>1.6981132075471699</v>
      </c>
      <c r="Q877" s="666">
        <v>126</v>
      </c>
    </row>
    <row r="878" spans="1:17" ht="14.4" customHeight="1" x14ac:dyDescent="0.3">
      <c r="A878" s="661" t="s">
        <v>5473</v>
      </c>
      <c r="B878" s="662" t="s">
        <v>4683</v>
      </c>
      <c r="C878" s="662" t="s">
        <v>4725</v>
      </c>
      <c r="D878" s="662" t="s">
        <v>4770</v>
      </c>
      <c r="E878" s="662" t="s">
        <v>4771</v>
      </c>
      <c r="F878" s="665"/>
      <c r="G878" s="665"/>
      <c r="H878" s="665"/>
      <c r="I878" s="665"/>
      <c r="J878" s="665">
        <v>3</v>
      </c>
      <c r="K878" s="665">
        <v>969</v>
      </c>
      <c r="L878" s="665"/>
      <c r="M878" s="665">
        <v>323</v>
      </c>
      <c r="N878" s="665"/>
      <c r="O878" s="665"/>
      <c r="P878" s="678"/>
      <c r="Q878" s="666"/>
    </row>
    <row r="879" spans="1:17" ht="14.4" customHeight="1" x14ac:dyDescent="0.3">
      <c r="A879" s="661" t="s">
        <v>5473</v>
      </c>
      <c r="B879" s="662" t="s">
        <v>4683</v>
      </c>
      <c r="C879" s="662" t="s">
        <v>4725</v>
      </c>
      <c r="D879" s="662" t="s">
        <v>4774</v>
      </c>
      <c r="E879" s="662" t="s">
        <v>4775</v>
      </c>
      <c r="F879" s="665"/>
      <c r="G879" s="665"/>
      <c r="H879" s="665"/>
      <c r="I879" s="665"/>
      <c r="J879" s="665">
        <v>2</v>
      </c>
      <c r="K879" s="665">
        <v>1360</v>
      </c>
      <c r="L879" s="665"/>
      <c r="M879" s="665">
        <v>680</v>
      </c>
      <c r="N879" s="665">
        <v>2</v>
      </c>
      <c r="O879" s="665">
        <v>1376</v>
      </c>
      <c r="P879" s="678"/>
      <c r="Q879" s="666">
        <v>688</v>
      </c>
    </row>
    <row r="880" spans="1:17" ht="14.4" customHeight="1" x14ac:dyDescent="0.3">
      <c r="A880" s="661" t="s">
        <v>5473</v>
      </c>
      <c r="B880" s="662" t="s">
        <v>4683</v>
      </c>
      <c r="C880" s="662" t="s">
        <v>4725</v>
      </c>
      <c r="D880" s="662" t="s">
        <v>4776</v>
      </c>
      <c r="E880" s="662" t="s">
        <v>4773</v>
      </c>
      <c r="F880" s="665">
        <v>22</v>
      </c>
      <c r="G880" s="665">
        <v>12218</v>
      </c>
      <c r="H880" s="665">
        <v>1</v>
      </c>
      <c r="I880" s="665">
        <v>555.36363636363637</v>
      </c>
      <c r="J880" s="665">
        <v>19</v>
      </c>
      <c r="K880" s="665">
        <v>10621</v>
      </c>
      <c r="L880" s="665">
        <v>0.86929120969062035</v>
      </c>
      <c r="M880" s="665">
        <v>559</v>
      </c>
      <c r="N880" s="665">
        <v>19</v>
      </c>
      <c r="O880" s="665">
        <v>10792</v>
      </c>
      <c r="P880" s="678">
        <v>0.88328695367490584</v>
      </c>
      <c r="Q880" s="666">
        <v>568</v>
      </c>
    </row>
    <row r="881" spans="1:17" ht="14.4" customHeight="1" x14ac:dyDescent="0.3">
      <c r="A881" s="661" t="s">
        <v>5473</v>
      </c>
      <c r="B881" s="662" t="s">
        <v>4683</v>
      </c>
      <c r="C881" s="662" t="s">
        <v>4725</v>
      </c>
      <c r="D881" s="662" t="s">
        <v>4832</v>
      </c>
      <c r="E881" s="662" t="s">
        <v>4833</v>
      </c>
      <c r="F881" s="665">
        <v>77</v>
      </c>
      <c r="G881" s="665">
        <v>61959</v>
      </c>
      <c r="H881" s="665">
        <v>1</v>
      </c>
      <c r="I881" s="665">
        <v>804.66233766233768</v>
      </c>
      <c r="J881" s="665">
        <v>54</v>
      </c>
      <c r="K881" s="665">
        <v>43686</v>
      </c>
      <c r="L881" s="665">
        <v>0.70507916525444247</v>
      </c>
      <c r="M881" s="665">
        <v>809</v>
      </c>
      <c r="N881" s="665">
        <v>69</v>
      </c>
      <c r="O881" s="665">
        <v>56442</v>
      </c>
      <c r="P881" s="678">
        <v>0.9109572459206895</v>
      </c>
      <c r="Q881" s="666">
        <v>818</v>
      </c>
    </row>
    <row r="882" spans="1:17" ht="14.4" customHeight="1" x14ac:dyDescent="0.3">
      <c r="A882" s="661" t="s">
        <v>5473</v>
      </c>
      <c r="B882" s="662" t="s">
        <v>4683</v>
      </c>
      <c r="C882" s="662" t="s">
        <v>4725</v>
      </c>
      <c r="D882" s="662" t="s">
        <v>4778</v>
      </c>
      <c r="E882" s="662" t="s">
        <v>4761</v>
      </c>
      <c r="F882" s="665">
        <v>2</v>
      </c>
      <c r="G882" s="665">
        <v>885</v>
      </c>
      <c r="H882" s="665">
        <v>1</v>
      </c>
      <c r="I882" s="665">
        <v>442.5</v>
      </c>
      <c r="J882" s="665">
        <v>17</v>
      </c>
      <c r="K882" s="665">
        <v>7633</v>
      </c>
      <c r="L882" s="665">
        <v>8.6248587570621478</v>
      </c>
      <c r="M882" s="665">
        <v>449</v>
      </c>
      <c r="N882" s="665">
        <v>16</v>
      </c>
      <c r="O882" s="665">
        <v>7392</v>
      </c>
      <c r="P882" s="678">
        <v>8.3525423728813557</v>
      </c>
      <c r="Q882" s="666">
        <v>462</v>
      </c>
    </row>
    <row r="883" spans="1:17" ht="14.4" customHeight="1" x14ac:dyDescent="0.3">
      <c r="A883" s="661" t="s">
        <v>5473</v>
      </c>
      <c r="B883" s="662" t="s">
        <v>4683</v>
      </c>
      <c r="C883" s="662" t="s">
        <v>4725</v>
      </c>
      <c r="D883" s="662" t="s">
        <v>4779</v>
      </c>
      <c r="E883" s="662" t="s">
        <v>4763</v>
      </c>
      <c r="F883" s="665">
        <v>2</v>
      </c>
      <c r="G883" s="665">
        <v>862</v>
      </c>
      <c r="H883" s="665">
        <v>1</v>
      </c>
      <c r="I883" s="665">
        <v>431</v>
      </c>
      <c r="J883" s="665">
        <v>1</v>
      </c>
      <c r="K883" s="665">
        <v>437</v>
      </c>
      <c r="L883" s="665">
        <v>0.50696055684454755</v>
      </c>
      <c r="M883" s="665">
        <v>437</v>
      </c>
      <c r="N883" s="665"/>
      <c r="O883" s="665"/>
      <c r="P883" s="678"/>
      <c r="Q883" s="666"/>
    </row>
    <row r="884" spans="1:17" ht="14.4" customHeight="1" x14ac:dyDescent="0.3">
      <c r="A884" s="661" t="s">
        <v>5473</v>
      </c>
      <c r="B884" s="662" t="s">
        <v>4683</v>
      </c>
      <c r="C884" s="662" t="s">
        <v>4725</v>
      </c>
      <c r="D884" s="662" t="s">
        <v>4849</v>
      </c>
      <c r="E884" s="662" t="s">
        <v>4759</v>
      </c>
      <c r="F884" s="665">
        <v>1</v>
      </c>
      <c r="G884" s="665">
        <v>712</v>
      </c>
      <c r="H884" s="665">
        <v>1</v>
      </c>
      <c r="I884" s="665">
        <v>712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5473</v>
      </c>
      <c r="B885" s="662" t="s">
        <v>4683</v>
      </c>
      <c r="C885" s="662" t="s">
        <v>4725</v>
      </c>
      <c r="D885" s="662" t="s">
        <v>4780</v>
      </c>
      <c r="E885" s="662" t="s">
        <v>4781</v>
      </c>
      <c r="F885" s="665">
        <v>18</v>
      </c>
      <c r="G885" s="665">
        <v>3744</v>
      </c>
      <c r="H885" s="665">
        <v>1</v>
      </c>
      <c r="I885" s="665">
        <v>208</v>
      </c>
      <c r="J885" s="665">
        <v>13</v>
      </c>
      <c r="K885" s="665">
        <v>2730</v>
      </c>
      <c r="L885" s="665">
        <v>0.72916666666666663</v>
      </c>
      <c r="M885" s="665">
        <v>210</v>
      </c>
      <c r="N885" s="665">
        <v>20</v>
      </c>
      <c r="O885" s="665">
        <v>4300</v>
      </c>
      <c r="P885" s="678">
        <v>1.1485042735042734</v>
      </c>
      <c r="Q885" s="666">
        <v>215</v>
      </c>
    </row>
    <row r="886" spans="1:17" ht="14.4" customHeight="1" x14ac:dyDescent="0.3">
      <c r="A886" s="661" t="s">
        <v>5473</v>
      </c>
      <c r="B886" s="662" t="s">
        <v>4683</v>
      </c>
      <c r="C886" s="662" t="s">
        <v>4725</v>
      </c>
      <c r="D886" s="662" t="s">
        <v>4740</v>
      </c>
      <c r="E886" s="662" t="s">
        <v>4741</v>
      </c>
      <c r="F886" s="665">
        <v>4</v>
      </c>
      <c r="G886" s="665">
        <v>1311</v>
      </c>
      <c r="H886" s="665">
        <v>1</v>
      </c>
      <c r="I886" s="665">
        <v>327.75</v>
      </c>
      <c r="J886" s="665">
        <v>5</v>
      </c>
      <c r="K886" s="665">
        <v>1655</v>
      </c>
      <c r="L886" s="665">
        <v>1.2623951182303585</v>
      </c>
      <c r="M886" s="665">
        <v>331</v>
      </c>
      <c r="N886" s="665">
        <v>17</v>
      </c>
      <c r="O886" s="665">
        <v>6018</v>
      </c>
      <c r="P886" s="678">
        <v>4.5903890160183067</v>
      </c>
      <c r="Q886" s="666">
        <v>354</v>
      </c>
    </row>
    <row r="887" spans="1:17" ht="14.4" customHeight="1" x14ac:dyDescent="0.3">
      <c r="A887" s="661" t="s">
        <v>5473</v>
      </c>
      <c r="B887" s="662" t="s">
        <v>4683</v>
      </c>
      <c r="C887" s="662" t="s">
        <v>4725</v>
      </c>
      <c r="D887" s="662" t="s">
        <v>4782</v>
      </c>
      <c r="E887" s="662" t="s">
        <v>4783</v>
      </c>
      <c r="F887" s="665">
        <v>153</v>
      </c>
      <c r="G887" s="665">
        <v>12690</v>
      </c>
      <c r="H887" s="665">
        <v>1</v>
      </c>
      <c r="I887" s="665">
        <v>82.941176470588232</v>
      </c>
      <c r="J887" s="665">
        <v>116</v>
      </c>
      <c r="K887" s="665">
        <v>9860</v>
      </c>
      <c r="L887" s="665">
        <v>0.77698975571315998</v>
      </c>
      <c r="M887" s="665">
        <v>85</v>
      </c>
      <c r="N887" s="665">
        <v>184</v>
      </c>
      <c r="O887" s="665">
        <v>15640</v>
      </c>
      <c r="P887" s="678">
        <v>1.2324665090622537</v>
      </c>
      <c r="Q887" s="666">
        <v>85</v>
      </c>
    </row>
    <row r="888" spans="1:17" ht="14.4" customHeight="1" x14ac:dyDescent="0.3">
      <c r="A888" s="661" t="s">
        <v>5473</v>
      </c>
      <c r="B888" s="662" t="s">
        <v>4683</v>
      </c>
      <c r="C888" s="662" t="s">
        <v>4725</v>
      </c>
      <c r="D888" s="662" t="s">
        <v>4792</v>
      </c>
      <c r="E888" s="662" t="s">
        <v>4793</v>
      </c>
      <c r="F888" s="665"/>
      <c r="G888" s="665"/>
      <c r="H888" s="665"/>
      <c r="I888" s="665"/>
      <c r="J888" s="665"/>
      <c r="K888" s="665"/>
      <c r="L888" s="665"/>
      <c r="M888" s="665"/>
      <c r="N888" s="665">
        <v>2</v>
      </c>
      <c r="O888" s="665">
        <v>1438</v>
      </c>
      <c r="P888" s="678"/>
      <c r="Q888" s="666">
        <v>719</v>
      </c>
    </row>
    <row r="889" spans="1:17" ht="14.4" customHeight="1" x14ac:dyDescent="0.3">
      <c r="A889" s="661" t="s">
        <v>5473</v>
      </c>
      <c r="B889" s="662" t="s">
        <v>4683</v>
      </c>
      <c r="C889" s="662" t="s">
        <v>4725</v>
      </c>
      <c r="D889" s="662" t="s">
        <v>4834</v>
      </c>
      <c r="E889" s="662" t="s">
        <v>4833</v>
      </c>
      <c r="F889" s="665">
        <v>35</v>
      </c>
      <c r="G889" s="665">
        <v>32567</v>
      </c>
      <c r="H889" s="665">
        <v>1</v>
      </c>
      <c r="I889" s="665">
        <v>930.48571428571427</v>
      </c>
      <c r="J889" s="665">
        <v>32</v>
      </c>
      <c r="K889" s="665">
        <v>29920</v>
      </c>
      <c r="L889" s="665">
        <v>0.91872140510332545</v>
      </c>
      <c r="M889" s="665">
        <v>935</v>
      </c>
      <c r="N889" s="665">
        <v>83</v>
      </c>
      <c r="O889" s="665">
        <v>79016</v>
      </c>
      <c r="P889" s="678">
        <v>2.4262597107501458</v>
      </c>
      <c r="Q889" s="666">
        <v>952</v>
      </c>
    </row>
    <row r="890" spans="1:17" ht="14.4" customHeight="1" x14ac:dyDescent="0.3">
      <c r="A890" s="661" t="s">
        <v>5473</v>
      </c>
      <c r="B890" s="662" t="s">
        <v>4683</v>
      </c>
      <c r="C890" s="662" t="s">
        <v>4725</v>
      </c>
      <c r="D890" s="662" t="s">
        <v>4748</v>
      </c>
      <c r="E890" s="662" t="s">
        <v>4749</v>
      </c>
      <c r="F890" s="665">
        <v>52</v>
      </c>
      <c r="G890" s="665">
        <v>5844</v>
      </c>
      <c r="H890" s="665">
        <v>1</v>
      </c>
      <c r="I890" s="665">
        <v>112.38461538461539</v>
      </c>
      <c r="J890" s="665">
        <v>63</v>
      </c>
      <c r="K890" s="665">
        <v>7182</v>
      </c>
      <c r="L890" s="665">
        <v>1.228952772073922</v>
      </c>
      <c r="M890" s="665">
        <v>114</v>
      </c>
      <c r="N890" s="665">
        <v>88</v>
      </c>
      <c r="O890" s="665">
        <v>10560</v>
      </c>
      <c r="P890" s="678">
        <v>1.8069815195071868</v>
      </c>
      <c r="Q890" s="666">
        <v>120</v>
      </c>
    </row>
    <row r="891" spans="1:17" ht="14.4" customHeight="1" x14ac:dyDescent="0.3">
      <c r="A891" s="661" t="s">
        <v>5473</v>
      </c>
      <c r="B891" s="662" t="s">
        <v>4683</v>
      </c>
      <c r="C891" s="662" t="s">
        <v>4725</v>
      </c>
      <c r="D891" s="662" t="s">
        <v>4835</v>
      </c>
      <c r="E891" s="662" t="s">
        <v>4833</v>
      </c>
      <c r="F891" s="665">
        <v>23</v>
      </c>
      <c r="G891" s="665">
        <v>16912</v>
      </c>
      <c r="H891" s="665">
        <v>1</v>
      </c>
      <c r="I891" s="665">
        <v>735.304347826087</v>
      </c>
      <c r="J891" s="665">
        <v>21</v>
      </c>
      <c r="K891" s="665">
        <v>15477</v>
      </c>
      <c r="L891" s="665">
        <v>0.91514900662251653</v>
      </c>
      <c r="M891" s="665">
        <v>737</v>
      </c>
      <c r="N891" s="665">
        <v>18</v>
      </c>
      <c r="O891" s="665">
        <v>13410</v>
      </c>
      <c r="P891" s="678">
        <v>0.79292809839167455</v>
      </c>
      <c r="Q891" s="666">
        <v>745</v>
      </c>
    </row>
    <row r="892" spans="1:17" ht="14.4" customHeight="1" x14ac:dyDescent="0.3">
      <c r="A892" s="661" t="s">
        <v>5473</v>
      </c>
      <c r="B892" s="662" t="s">
        <v>4683</v>
      </c>
      <c r="C892" s="662" t="s">
        <v>4725</v>
      </c>
      <c r="D892" s="662" t="s">
        <v>4836</v>
      </c>
      <c r="E892" s="662" t="s">
        <v>4837</v>
      </c>
      <c r="F892" s="665"/>
      <c r="G892" s="665"/>
      <c r="H892" s="665"/>
      <c r="I892" s="665"/>
      <c r="J892" s="665">
        <v>1</v>
      </c>
      <c r="K892" s="665">
        <v>57</v>
      </c>
      <c r="L892" s="665"/>
      <c r="M892" s="665">
        <v>57</v>
      </c>
      <c r="N892" s="665"/>
      <c r="O892" s="665"/>
      <c r="P892" s="678"/>
      <c r="Q892" s="666"/>
    </row>
    <row r="893" spans="1:17" ht="14.4" customHeight="1" x14ac:dyDescent="0.3">
      <c r="A893" s="661" t="s">
        <v>5473</v>
      </c>
      <c r="B893" s="662" t="s">
        <v>4683</v>
      </c>
      <c r="C893" s="662" t="s">
        <v>4725</v>
      </c>
      <c r="D893" s="662" t="s">
        <v>4838</v>
      </c>
      <c r="E893" s="662" t="s">
        <v>4839</v>
      </c>
      <c r="F893" s="665">
        <v>48</v>
      </c>
      <c r="G893" s="665">
        <v>25198</v>
      </c>
      <c r="H893" s="665">
        <v>1</v>
      </c>
      <c r="I893" s="665">
        <v>524.95833333333337</v>
      </c>
      <c r="J893" s="665">
        <v>45</v>
      </c>
      <c r="K893" s="665">
        <v>23715</v>
      </c>
      <c r="L893" s="665">
        <v>0.94114612270815146</v>
      </c>
      <c r="M893" s="665">
        <v>527</v>
      </c>
      <c r="N893" s="665">
        <v>55</v>
      </c>
      <c r="O893" s="665">
        <v>29865</v>
      </c>
      <c r="P893" s="678">
        <v>1.1852131121517582</v>
      </c>
      <c r="Q893" s="666">
        <v>543</v>
      </c>
    </row>
    <row r="894" spans="1:17" ht="14.4" customHeight="1" x14ac:dyDescent="0.3">
      <c r="A894" s="661" t="s">
        <v>5473</v>
      </c>
      <c r="B894" s="662" t="s">
        <v>4683</v>
      </c>
      <c r="C894" s="662" t="s">
        <v>4725</v>
      </c>
      <c r="D894" s="662" t="s">
        <v>4784</v>
      </c>
      <c r="E894" s="662" t="s">
        <v>4785</v>
      </c>
      <c r="F894" s="665">
        <v>2</v>
      </c>
      <c r="G894" s="665">
        <v>592</v>
      </c>
      <c r="H894" s="665">
        <v>1</v>
      </c>
      <c r="I894" s="665">
        <v>296</v>
      </c>
      <c r="J894" s="665"/>
      <c r="K894" s="665"/>
      <c r="L894" s="665"/>
      <c r="M894" s="665"/>
      <c r="N894" s="665">
        <v>15</v>
      </c>
      <c r="O894" s="665">
        <v>4605</v>
      </c>
      <c r="P894" s="678">
        <v>7.7787162162162158</v>
      </c>
      <c r="Q894" s="666">
        <v>307</v>
      </c>
    </row>
    <row r="895" spans="1:17" ht="14.4" customHeight="1" x14ac:dyDescent="0.3">
      <c r="A895" s="661" t="s">
        <v>5473</v>
      </c>
      <c r="B895" s="662" t="s">
        <v>4683</v>
      </c>
      <c r="C895" s="662" t="s">
        <v>4725</v>
      </c>
      <c r="D895" s="662" t="s">
        <v>4840</v>
      </c>
      <c r="E895" s="662" t="s">
        <v>4781</v>
      </c>
      <c r="F895" s="665">
        <v>6</v>
      </c>
      <c r="G895" s="665">
        <v>1038</v>
      </c>
      <c r="H895" s="665">
        <v>1</v>
      </c>
      <c r="I895" s="665">
        <v>173</v>
      </c>
      <c r="J895" s="665">
        <v>3</v>
      </c>
      <c r="K895" s="665">
        <v>522</v>
      </c>
      <c r="L895" s="665">
        <v>0.50289017341040465</v>
      </c>
      <c r="M895" s="665">
        <v>174</v>
      </c>
      <c r="N895" s="665">
        <v>4</v>
      </c>
      <c r="O895" s="665">
        <v>712</v>
      </c>
      <c r="P895" s="678">
        <v>0.68593448940269752</v>
      </c>
      <c r="Q895" s="666">
        <v>178</v>
      </c>
    </row>
    <row r="896" spans="1:17" ht="14.4" customHeight="1" x14ac:dyDescent="0.3">
      <c r="A896" s="661" t="s">
        <v>5473</v>
      </c>
      <c r="B896" s="662" t="s">
        <v>4683</v>
      </c>
      <c r="C896" s="662" t="s">
        <v>4725</v>
      </c>
      <c r="D896" s="662" t="s">
        <v>4786</v>
      </c>
      <c r="E896" s="662" t="s">
        <v>4785</v>
      </c>
      <c r="F896" s="665">
        <v>22</v>
      </c>
      <c r="G896" s="665">
        <v>8078</v>
      </c>
      <c r="H896" s="665">
        <v>1</v>
      </c>
      <c r="I896" s="665">
        <v>367.18181818181819</v>
      </c>
      <c r="J896" s="665">
        <v>10</v>
      </c>
      <c r="K896" s="665">
        <v>3710</v>
      </c>
      <c r="L896" s="665">
        <v>0.45927209705372618</v>
      </c>
      <c r="M896" s="665">
        <v>371</v>
      </c>
      <c r="N896" s="665">
        <v>22</v>
      </c>
      <c r="O896" s="665">
        <v>8360</v>
      </c>
      <c r="P896" s="678">
        <v>1.0349096310968062</v>
      </c>
      <c r="Q896" s="666">
        <v>380</v>
      </c>
    </row>
    <row r="897" spans="1:17" ht="14.4" customHeight="1" x14ac:dyDescent="0.3">
      <c r="A897" s="661" t="s">
        <v>5473</v>
      </c>
      <c r="B897" s="662" t="s">
        <v>4683</v>
      </c>
      <c r="C897" s="662" t="s">
        <v>4725</v>
      </c>
      <c r="D897" s="662" t="s">
        <v>4758</v>
      </c>
      <c r="E897" s="662" t="s">
        <v>4759</v>
      </c>
      <c r="F897" s="665"/>
      <c r="G897" s="665"/>
      <c r="H897" s="665"/>
      <c r="I897" s="665"/>
      <c r="J897" s="665">
        <v>1</v>
      </c>
      <c r="K897" s="665">
        <v>606</v>
      </c>
      <c r="L897" s="665"/>
      <c r="M897" s="665">
        <v>606</v>
      </c>
      <c r="N897" s="665">
        <v>6</v>
      </c>
      <c r="O897" s="665">
        <v>3708</v>
      </c>
      <c r="P897" s="678"/>
      <c r="Q897" s="666">
        <v>618</v>
      </c>
    </row>
    <row r="898" spans="1:17" ht="14.4" customHeight="1" x14ac:dyDescent="0.3">
      <c r="A898" s="661" t="s">
        <v>5473</v>
      </c>
      <c r="B898" s="662" t="s">
        <v>4683</v>
      </c>
      <c r="C898" s="662" t="s">
        <v>4725</v>
      </c>
      <c r="D898" s="662" t="s">
        <v>4841</v>
      </c>
      <c r="E898" s="662" t="s">
        <v>4842</v>
      </c>
      <c r="F898" s="665"/>
      <c r="G898" s="665"/>
      <c r="H898" s="665"/>
      <c r="I898" s="665"/>
      <c r="J898" s="665">
        <v>1</v>
      </c>
      <c r="K898" s="665">
        <v>100</v>
      </c>
      <c r="L898" s="665"/>
      <c r="M898" s="665">
        <v>100</v>
      </c>
      <c r="N898" s="665"/>
      <c r="O898" s="665"/>
      <c r="P898" s="678"/>
      <c r="Q898" s="666"/>
    </row>
    <row r="899" spans="1:17" ht="14.4" customHeight="1" x14ac:dyDescent="0.3">
      <c r="A899" s="661" t="s">
        <v>5473</v>
      </c>
      <c r="B899" s="662" t="s">
        <v>4683</v>
      </c>
      <c r="C899" s="662" t="s">
        <v>4725</v>
      </c>
      <c r="D899" s="662" t="s">
        <v>4860</v>
      </c>
      <c r="E899" s="662" t="s">
        <v>4833</v>
      </c>
      <c r="F899" s="665"/>
      <c r="G899" s="665"/>
      <c r="H899" s="665"/>
      <c r="I899" s="665"/>
      <c r="J899" s="665"/>
      <c r="K899" s="665"/>
      <c r="L899" s="665"/>
      <c r="M899" s="665"/>
      <c r="N899" s="665">
        <v>2</v>
      </c>
      <c r="O899" s="665">
        <v>2070</v>
      </c>
      <c r="P899" s="678"/>
      <c r="Q899" s="666">
        <v>1035</v>
      </c>
    </row>
    <row r="900" spans="1:17" ht="14.4" customHeight="1" x14ac:dyDescent="0.3">
      <c r="A900" s="661" t="s">
        <v>5473</v>
      </c>
      <c r="B900" s="662" t="s">
        <v>4683</v>
      </c>
      <c r="C900" s="662" t="s">
        <v>4725</v>
      </c>
      <c r="D900" s="662" t="s">
        <v>4760</v>
      </c>
      <c r="E900" s="662" t="s">
        <v>4761</v>
      </c>
      <c r="F900" s="665">
        <v>1</v>
      </c>
      <c r="G900" s="665">
        <v>335</v>
      </c>
      <c r="H900" s="665">
        <v>1</v>
      </c>
      <c r="I900" s="665">
        <v>335</v>
      </c>
      <c r="J900" s="665"/>
      <c r="K900" s="665"/>
      <c r="L900" s="665"/>
      <c r="M900" s="665"/>
      <c r="N900" s="665"/>
      <c r="O900" s="665"/>
      <c r="P900" s="678"/>
      <c r="Q900" s="666"/>
    </row>
    <row r="901" spans="1:17" ht="14.4" customHeight="1" x14ac:dyDescent="0.3">
      <c r="A901" s="661" t="s">
        <v>5473</v>
      </c>
      <c r="B901" s="662" t="s">
        <v>4683</v>
      </c>
      <c r="C901" s="662" t="s">
        <v>4725</v>
      </c>
      <c r="D901" s="662" t="s">
        <v>4850</v>
      </c>
      <c r="E901" s="662" t="s">
        <v>4851</v>
      </c>
      <c r="F901" s="665">
        <v>3</v>
      </c>
      <c r="G901" s="665">
        <v>1779</v>
      </c>
      <c r="H901" s="665">
        <v>1</v>
      </c>
      <c r="I901" s="665">
        <v>593</v>
      </c>
      <c r="J901" s="665"/>
      <c r="K901" s="665"/>
      <c r="L901" s="665"/>
      <c r="M901" s="665"/>
      <c r="N901" s="665"/>
      <c r="O901" s="665"/>
      <c r="P901" s="678"/>
      <c r="Q901" s="666"/>
    </row>
    <row r="902" spans="1:17" ht="14.4" customHeight="1" x14ac:dyDescent="0.3">
      <c r="A902" s="661" t="s">
        <v>5473</v>
      </c>
      <c r="B902" s="662" t="s">
        <v>4683</v>
      </c>
      <c r="C902" s="662" t="s">
        <v>4725</v>
      </c>
      <c r="D902" s="662" t="s">
        <v>4789</v>
      </c>
      <c r="E902" s="662" t="s">
        <v>4771</v>
      </c>
      <c r="F902" s="665"/>
      <c r="G902" s="665"/>
      <c r="H902" s="665"/>
      <c r="I902" s="665"/>
      <c r="J902" s="665">
        <v>2</v>
      </c>
      <c r="K902" s="665">
        <v>790</v>
      </c>
      <c r="L902" s="665"/>
      <c r="M902" s="665">
        <v>395</v>
      </c>
      <c r="N902" s="665">
        <v>3</v>
      </c>
      <c r="O902" s="665">
        <v>1212</v>
      </c>
      <c r="P902" s="678"/>
      <c r="Q902" s="666">
        <v>404</v>
      </c>
    </row>
    <row r="903" spans="1:17" ht="14.4" customHeight="1" x14ac:dyDescent="0.3">
      <c r="A903" s="661" t="s">
        <v>5473</v>
      </c>
      <c r="B903" s="662" t="s">
        <v>4683</v>
      </c>
      <c r="C903" s="662" t="s">
        <v>4725</v>
      </c>
      <c r="D903" s="662" t="s">
        <v>4766</v>
      </c>
      <c r="E903" s="662" t="s">
        <v>4767</v>
      </c>
      <c r="F903" s="665"/>
      <c r="G903" s="665"/>
      <c r="H903" s="665"/>
      <c r="I903" s="665"/>
      <c r="J903" s="665">
        <v>1</v>
      </c>
      <c r="K903" s="665">
        <v>1260</v>
      </c>
      <c r="L903" s="665"/>
      <c r="M903" s="665">
        <v>1260</v>
      </c>
      <c r="N903" s="665"/>
      <c r="O903" s="665"/>
      <c r="P903" s="678"/>
      <c r="Q903" s="666"/>
    </row>
    <row r="904" spans="1:17" ht="14.4" customHeight="1" x14ac:dyDescent="0.3">
      <c r="A904" s="661" t="s">
        <v>5474</v>
      </c>
      <c r="B904" s="662" t="s">
        <v>4683</v>
      </c>
      <c r="C904" s="662" t="s">
        <v>4725</v>
      </c>
      <c r="D904" s="662" t="s">
        <v>4736</v>
      </c>
      <c r="E904" s="662" t="s">
        <v>4737</v>
      </c>
      <c r="F904" s="665">
        <v>94</v>
      </c>
      <c r="G904" s="665">
        <v>21908</v>
      </c>
      <c r="H904" s="665">
        <v>1</v>
      </c>
      <c r="I904" s="665">
        <v>233.06382978723406</v>
      </c>
      <c r="J904" s="665">
        <v>51</v>
      </c>
      <c r="K904" s="665">
        <v>11985</v>
      </c>
      <c r="L904" s="665">
        <v>0.54706043454445863</v>
      </c>
      <c r="M904" s="665">
        <v>235</v>
      </c>
      <c r="N904" s="665">
        <v>29</v>
      </c>
      <c r="O904" s="665">
        <v>7279</v>
      </c>
      <c r="P904" s="678">
        <v>0.33225305824356399</v>
      </c>
      <c r="Q904" s="666">
        <v>251</v>
      </c>
    </row>
    <row r="905" spans="1:17" ht="14.4" customHeight="1" x14ac:dyDescent="0.3">
      <c r="A905" s="661" t="s">
        <v>5474</v>
      </c>
      <c r="B905" s="662" t="s">
        <v>4683</v>
      </c>
      <c r="C905" s="662" t="s">
        <v>4725</v>
      </c>
      <c r="D905" s="662" t="s">
        <v>4768</v>
      </c>
      <c r="E905" s="662" t="s">
        <v>4769</v>
      </c>
      <c r="F905" s="665">
        <v>75</v>
      </c>
      <c r="G905" s="665">
        <v>8782</v>
      </c>
      <c r="H905" s="665">
        <v>1</v>
      </c>
      <c r="I905" s="665">
        <v>117.09333333333333</v>
      </c>
      <c r="J905" s="665">
        <v>45</v>
      </c>
      <c r="K905" s="665">
        <v>5310</v>
      </c>
      <c r="L905" s="665">
        <v>0.60464586654520613</v>
      </c>
      <c r="M905" s="665">
        <v>118</v>
      </c>
      <c r="N905" s="665">
        <v>23</v>
      </c>
      <c r="O905" s="665">
        <v>2898</v>
      </c>
      <c r="P905" s="678">
        <v>0.32999316784331589</v>
      </c>
      <c r="Q905" s="666">
        <v>126</v>
      </c>
    </row>
    <row r="906" spans="1:17" ht="14.4" customHeight="1" x14ac:dyDescent="0.3">
      <c r="A906" s="661" t="s">
        <v>5474</v>
      </c>
      <c r="B906" s="662" t="s">
        <v>4683</v>
      </c>
      <c r="C906" s="662" t="s">
        <v>4725</v>
      </c>
      <c r="D906" s="662" t="s">
        <v>4770</v>
      </c>
      <c r="E906" s="662" t="s">
        <v>4771</v>
      </c>
      <c r="F906" s="665"/>
      <c r="G906" s="665"/>
      <c r="H906" s="665"/>
      <c r="I906" s="665"/>
      <c r="J906" s="665">
        <v>1</v>
      </c>
      <c r="K906" s="665">
        <v>323</v>
      </c>
      <c r="L906" s="665"/>
      <c r="M906" s="665">
        <v>323</v>
      </c>
      <c r="N906" s="665"/>
      <c r="O906" s="665"/>
      <c r="P906" s="678"/>
      <c r="Q906" s="666"/>
    </row>
    <row r="907" spans="1:17" ht="14.4" customHeight="1" x14ac:dyDescent="0.3">
      <c r="A907" s="661" t="s">
        <v>5474</v>
      </c>
      <c r="B907" s="662" t="s">
        <v>4683</v>
      </c>
      <c r="C907" s="662" t="s">
        <v>4725</v>
      </c>
      <c r="D907" s="662" t="s">
        <v>4772</v>
      </c>
      <c r="E907" s="662" t="s">
        <v>4773</v>
      </c>
      <c r="F907" s="665">
        <v>3</v>
      </c>
      <c r="G907" s="665">
        <v>1458</v>
      </c>
      <c r="H907" s="665">
        <v>1</v>
      </c>
      <c r="I907" s="665">
        <v>486</v>
      </c>
      <c r="J907" s="665"/>
      <c r="K907" s="665"/>
      <c r="L907" s="665"/>
      <c r="M907" s="665"/>
      <c r="N907" s="665"/>
      <c r="O907" s="665"/>
      <c r="P907" s="678"/>
      <c r="Q907" s="666"/>
    </row>
    <row r="908" spans="1:17" ht="14.4" customHeight="1" x14ac:dyDescent="0.3">
      <c r="A908" s="661" t="s">
        <v>5474</v>
      </c>
      <c r="B908" s="662" t="s">
        <v>4683</v>
      </c>
      <c r="C908" s="662" t="s">
        <v>4725</v>
      </c>
      <c r="D908" s="662" t="s">
        <v>4776</v>
      </c>
      <c r="E908" s="662" t="s">
        <v>4773</v>
      </c>
      <c r="F908" s="665">
        <v>1</v>
      </c>
      <c r="G908" s="665">
        <v>557</v>
      </c>
      <c r="H908" s="665">
        <v>1</v>
      </c>
      <c r="I908" s="665">
        <v>557</v>
      </c>
      <c r="J908" s="665"/>
      <c r="K908" s="665"/>
      <c r="L908" s="665"/>
      <c r="M908" s="665"/>
      <c r="N908" s="665"/>
      <c r="O908" s="665"/>
      <c r="P908" s="678"/>
      <c r="Q908" s="666"/>
    </row>
    <row r="909" spans="1:17" ht="14.4" customHeight="1" x14ac:dyDescent="0.3">
      <c r="A909" s="661" t="s">
        <v>5474</v>
      </c>
      <c r="B909" s="662" t="s">
        <v>4683</v>
      </c>
      <c r="C909" s="662" t="s">
        <v>4725</v>
      </c>
      <c r="D909" s="662" t="s">
        <v>4777</v>
      </c>
      <c r="E909" s="662" t="s">
        <v>4775</v>
      </c>
      <c r="F909" s="665"/>
      <c r="G909" s="665"/>
      <c r="H909" s="665"/>
      <c r="I909" s="665"/>
      <c r="J909" s="665">
        <v>4</v>
      </c>
      <c r="K909" s="665">
        <v>3008</v>
      </c>
      <c r="L909" s="665"/>
      <c r="M909" s="665">
        <v>752</v>
      </c>
      <c r="N909" s="665"/>
      <c r="O909" s="665"/>
      <c r="P909" s="678"/>
      <c r="Q909" s="666"/>
    </row>
    <row r="910" spans="1:17" ht="14.4" customHeight="1" x14ac:dyDescent="0.3">
      <c r="A910" s="661" t="s">
        <v>5474</v>
      </c>
      <c r="B910" s="662" t="s">
        <v>4683</v>
      </c>
      <c r="C910" s="662" t="s">
        <v>4725</v>
      </c>
      <c r="D910" s="662" t="s">
        <v>4832</v>
      </c>
      <c r="E910" s="662" t="s">
        <v>4833</v>
      </c>
      <c r="F910" s="665"/>
      <c r="G910" s="665"/>
      <c r="H910" s="665"/>
      <c r="I910" s="665"/>
      <c r="J910" s="665">
        <v>8</v>
      </c>
      <c r="K910" s="665">
        <v>6472</v>
      </c>
      <c r="L910" s="665"/>
      <c r="M910" s="665">
        <v>809</v>
      </c>
      <c r="N910" s="665">
        <v>3</v>
      </c>
      <c r="O910" s="665">
        <v>2454</v>
      </c>
      <c r="P910" s="678"/>
      <c r="Q910" s="666">
        <v>818</v>
      </c>
    </row>
    <row r="911" spans="1:17" ht="14.4" customHeight="1" x14ac:dyDescent="0.3">
      <c r="A911" s="661" t="s">
        <v>5474</v>
      </c>
      <c r="B911" s="662" t="s">
        <v>4683</v>
      </c>
      <c r="C911" s="662" t="s">
        <v>4725</v>
      </c>
      <c r="D911" s="662" t="s">
        <v>4780</v>
      </c>
      <c r="E911" s="662" t="s">
        <v>4781</v>
      </c>
      <c r="F911" s="665"/>
      <c r="G911" s="665"/>
      <c r="H911" s="665"/>
      <c r="I911" s="665"/>
      <c r="J911" s="665">
        <v>2</v>
      </c>
      <c r="K911" s="665">
        <v>420</v>
      </c>
      <c r="L911" s="665"/>
      <c r="M911" s="665">
        <v>210</v>
      </c>
      <c r="N911" s="665">
        <v>1</v>
      </c>
      <c r="O911" s="665">
        <v>215</v>
      </c>
      <c r="P911" s="678"/>
      <c r="Q911" s="666">
        <v>215</v>
      </c>
    </row>
    <row r="912" spans="1:17" ht="14.4" customHeight="1" x14ac:dyDescent="0.3">
      <c r="A912" s="661" t="s">
        <v>5474</v>
      </c>
      <c r="B912" s="662" t="s">
        <v>4683</v>
      </c>
      <c r="C912" s="662" t="s">
        <v>4725</v>
      </c>
      <c r="D912" s="662" t="s">
        <v>4782</v>
      </c>
      <c r="E912" s="662" t="s">
        <v>4783</v>
      </c>
      <c r="F912" s="665"/>
      <c r="G912" s="665"/>
      <c r="H912" s="665"/>
      <c r="I912" s="665"/>
      <c r="J912" s="665">
        <v>12</v>
      </c>
      <c r="K912" s="665">
        <v>1020</v>
      </c>
      <c r="L912" s="665"/>
      <c r="M912" s="665">
        <v>85</v>
      </c>
      <c r="N912" s="665">
        <v>4</v>
      </c>
      <c r="O912" s="665">
        <v>340</v>
      </c>
      <c r="P912" s="678"/>
      <c r="Q912" s="666">
        <v>85</v>
      </c>
    </row>
    <row r="913" spans="1:17" ht="14.4" customHeight="1" x14ac:dyDescent="0.3">
      <c r="A913" s="661" t="s">
        <v>5474</v>
      </c>
      <c r="B913" s="662" t="s">
        <v>4683</v>
      </c>
      <c r="C913" s="662" t="s">
        <v>4725</v>
      </c>
      <c r="D913" s="662" t="s">
        <v>4792</v>
      </c>
      <c r="E913" s="662" t="s">
        <v>4793</v>
      </c>
      <c r="F913" s="665"/>
      <c r="G913" s="665"/>
      <c r="H913" s="665"/>
      <c r="I913" s="665"/>
      <c r="J913" s="665">
        <v>1</v>
      </c>
      <c r="K913" s="665">
        <v>707</v>
      </c>
      <c r="L913" s="665"/>
      <c r="M913" s="665">
        <v>707</v>
      </c>
      <c r="N913" s="665"/>
      <c r="O913" s="665"/>
      <c r="P913" s="678"/>
      <c r="Q913" s="666"/>
    </row>
    <row r="914" spans="1:17" ht="14.4" customHeight="1" x14ac:dyDescent="0.3">
      <c r="A914" s="661" t="s">
        <v>5474</v>
      </c>
      <c r="B914" s="662" t="s">
        <v>4683</v>
      </c>
      <c r="C914" s="662" t="s">
        <v>4725</v>
      </c>
      <c r="D914" s="662" t="s">
        <v>4835</v>
      </c>
      <c r="E914" s="662" t="s">
        <v>4833</v>
      </c>
      <c r="F914" s="665"/>
      <c r="G914" s="665"/>
      <c r="H914" s="665"/>
      <c r="I914" s="665"/>
      <c r="J914" s="665"/>
      <c r="K914" s="665"/>
      <c r="L914" s="665"/>
      <c r="M914" s="665"/>
      <c r="N914" s="665">
        <v>1</v>
      </c>
      <c r="O914" s="665">
        <v>745</v>
      </c>
      <c r="P914" s="678"/>
      <c r="Q914" s="666">
        <v>745</v>
      </c>
    </row>
    <row r="915" spans="1:17" ht="14.4" customHeight="1" x14ac:dyDescent="0.3">
      <c r="A915" s="661" t="s">
        <v>5474</v>
      </c>
      <c r="B915" s="662" t="s">
        <v>4683</v>
      </c>
      <c r="C915" s="662" t="s">
        <v>4725</v>
      </c>
      <c r="D915" s="662" t="s">
        <v>4838</v>
      </c>
      <c r="E915" s="662" t="s">
        <v>4839</v>
      </c>
      <c r="F915" s="665">
        <v>1</v>
      </c>
      <c r="G915" s="665">
        <v>524</v>
      </c>
      <c r="H915" s="665">
        <v>1</v>
      </c>
      <c r="I915" s="665">
        <v>524</v>
      </c>
      <c r="J915" s="665"/>
      <c r="K915" s="665"/>
      <c r="L915" s="665"/>
      <c r="M915" s="665"/>
      <c r="N915" s="665">
        <v>1</v>
      </c>
      <c r="O915" s="665">
        <v>543</v>
      </c>
      <c r="P915" s="678">
        <v>1.0362595419847329</v>
      </c>
      <c r="Q915" s="666">
        <v>543</v>
      </c>
    </row>
    <row r="916" spans="1:17" ht="14.4" customHeight="1" x14ac:dyDescent="0.3">
      <c r="A916" s="661" t="s">
        <v>5474</v>
      </c>
      <c r="B916" s="662" t="s">
        <v>4683</v>
      </c>
      <c r="C916" s="662" t="s">
        <v>4725</v>
      </c>
      <c r="D916" s="662" t="s">
        <v>4784</v>
      </c>
      <c r="E916" s="662" t="s">
        <v>4785</v>
      </c>
      <c r="F916" s="665">
        <v>69</v>
      </c>
      <c r="G916" s="665">
        <v>20500</v>
      </c>
      <c r="H916" s="665">
        <v>1</v>
      </c>
      <c r="I916" s="665">
        <v>297.10144927536231</v>
      </c>
      <c r="J916" s="665">
        <v>33</v>
      </c>
      <c r="K916" s="665">
        <v>9867</v>
      </c>
      <c r="L916" s="665">
        <v>0.48131707317073169</v>
      </c>
      <c r="M916" s="665">
        <v>299</v>
      </c>
      <c r="N916" s="665">
        <v>21</v>
      </c>
      <c r="O916" s="665">
        <v>6447</v>
      </c>
      <c r="P916" s="678">
        <v>0.31448780487804878</v>
      </c>
      <c r="Q916" s="666">
        <v>307</v>
      </c>
    </row>
    <row r="917" spans="1:17" ht="14.4" customHeight="1" x14ac:dyDescent="0.3">
      <c r="A917" s="661" t="s">
        <v>5474</v>
      </c>
      <c r="B917" s="662" t="s">
        <v>4683</v>
      </c>
      <c r="C917" s="662" t="s">
        <v>4725</v>
      </c>
      <c r="D917" s="662" t="s">
        <v>4786</v>
      </c>
      <c r="E917" s="662" t="s">
        <v>4785</v>
      </c>
      <c r="F917" s="665">
        <v>2</v>
      </c>
      <c r="G917" s="665">
        <v>730</v>
      </c>
      <c r="H917" s="665">
        <v>1</v>
      </c>
      <c r="I917" s="665">
        <v>365</v>
      </c>
      <c r="J917" s="665"/>
      <c r="K917" s="665"/>
      <c r="L917" s="665"/>
      <c r="M917" s="665"/>
      <c r="N917" s="665"/>
      <c r="O917" s="665"/>
      <c r="P917" s="678"/>
      <c r="Q917" s="666"/>
    </row>
    <row r="918" spans="1:17" ht="14.4" customHeight="1" x14ac:dyDescent="0.3">
      <c r="A918" s="661" t="s">
        <v>5475</v>
      </c>
      <c r="B918" s="662" t="s">
        <v>4683</v>
      </c>
      <c r="C918" s="662" t="s">
        <v>4725</v>
      </c>
      <c r="D918" s="662" t="s">
        <v>4736</v>
      </c>
      <c r="E918" s="662" t="s">
        <v>4737</v>
      </c>
      <c r="F918" s="665"/>
      <c r="G918" s="665"/>
      <c r="H918" s="665"/>
      <c r="I918" s="665"/>
      <c r="J918" s="665">
        <v>1</v>
      </c>
      <c r="K918" s="665">
        <v>235</v>
      </c>
      <c r="L918" s="665"/>
      <c r="M918" s="665">
        <v>235</v>
      </c>
      <c r="N918" s="665">
        <v>7</v>
      </c>
      <c r="O918" s="665">
        <v>1757</v>
      </c>
      <c r="P918" s="678"/>
      <c r="Q918" s="666">
        <v>251</v>
      </c>
    </row>
    <row r="919" spans="1:17" ht="14.4" customHeight="1" x14ac:dyDescent="0.3">
      <c r="A919" s="661" t="s">
        <v>5475</v>
      </c>
      <c r="B919" s="662" t="s">
        <v>4683</v>
      </c>
      <c r="C919" s="662" t="s">
        <v>4725</v>
      </c>
      <c r="D919" s="662" t="s">
        <v>4768</v>
      </c>
      <c r="E919" s="662" t="s">
        <v>4769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126</v>
      </c>
      <c r="P919" s="678"/>
      <c r="Q919" s="666">
        <v>126</v>
      </c>
    </row>
    <row r="920" spans="1:17" ht="14.4" customHeight="1" x14ac:dyDescent="0.3">
      <c r="A920" s="661" t="s">
        <v>5475</v>
      </c>
      <c r="B920" s="662" t="s">
        <v>4683</v>
      </c>
      <c r="C920" s="662" t="s">
        <v>4725</v>
      </c>
      <c r="D920" s="662" t="s">
        <v>4832</v>
      </c>
      <c r="E920" s="662" t="s">
        <v>4833</v>
      </c>
      <c r="F920" s="665"/>
      <c r="G920" s="665"/>
      <c r="H920" s="665"/>
      <c r="I920" s="665"/>
      <c r="J920" s="665"/>
      <c r="K920" s="665"/>
      <c r="L920" s="665"/>
      <c r="M920" s="665"/>
      <c r="N920" s="665">
        <v>24</v>
      </c>
      <c r="O920" s="665">
        <v>19632</v>
      </c>
      <c r="P920" s="678"/>
      <c r="Q920" s="666">
        <v>818</v>
      </c>
    </row>
    <row r="921" spans="1:17" ht="14.4" customHeight="1" x14ac:dyDescent="0.3">
      <c r="A921" s="661" t="s">
        <v>5475</v>
      </c>
      <c r="B921" s="662" t="s">
        <v>4683</v>
      </c>
      <c r="C921" s="662" t="s">
        <v>4725</v>
      </c>
      <c r="D921" s="662" t="s">
        <v>4780</v>
      </c>
      <c r="E921" s="662" t="s">
        <v>4781</v>
      </c>
      <c r="F921" s="665"/>
      <c r="G921" s="665"/>
      <c r="H921" s="665"/>
      <c r="I921" s="665"/>
      <c r="J921" s="665"/>
      <c r="K921" s="665"/>
      <c r="L921" s="665"/>
      <c r="M921" s="665"/>
      <c r="N921" s="665">
        <v>5</v>
      </c>
      <c r="O921" s="665">
        <v>1075</v>
      </c>
      <c r="P921" s="678"/>
      <c r="Q921" s="666">
        <v>215</v>
      </c>
    </row>
    <row r="922" spans="1:17" ht="14.4" customHeight="1" x14ac:dyDescent="0.3">
      <c r="A922" s="661" t="s">
        <v>5475</v>
      </c>
      <c r="B922" s="662" t="s">
        <v>4683</v>
      </c>
      <c r="C922" s="662" t="s">
        <v>4725</v>
      </c>
      <c r="D922" s="662" t="s">
        <v>4740</v>
      </c>
      <c r="E922" s="662" t="s">
        <v>4741</v>
      </c>
      <c r="F922" s="665">
        <v>1</v>
      </c>
      <c r="G922" s="665">
        <v>327</v>
      </c>
      <c r="H922" s="665">
        <v>1</v>
      </c>
      <c r="I922" s="665">
        <v>327</v>
      </c>
      <c r="J922" s="665"/>
      <c r="K922" s="665"/>
      <c r="L922" s="665"/>
      <c r="M922" s="665"/>
      <c r="N922" s="665"/>
      <c r="O922" s="665"/>
      <c r="P922" s="678"/>
      <c r="Q922" s="666"/>
    </row>
    <row r="923" spans="1:17" ht="14.4" customHeight="1" x14ac:dyDescent="0.3">
      <c r="A923" s="661" t="s">
        <v>5475</v>
      </c>
      <c r="B923" s="662" t="s">
        <v>4683</v>
      </c>
      <c r="C923" s="662" t="s">
        <v>4725</v>
      </c>
      <c r="D923" s="662" t="s">
        <v>4782</v>
      </c>
      <c r="E923" s="662" t="s">
        <v>4783</v>
      </c>
      <c r="F923" s="665"/>
      <c r="G923" s="665"/>
      <c r="H923" s="665"/>
      <c r="I923" s="665"/>
      <c r="J923" s="665"/>
      <c r="K923" s="665"/>
      <c r="L923" s="665"/>
      <c r="M923" s="665"/>
      <c r="N923" s="665">
        <v>24</v>
      </c>
      <c r="O923" s="665">
        <v>2040</v>
      </c>
      <c r="P923" s="678"/>
      <c r="Q923" s="666">
        <v>85</v>
      </c>
    </row>
    <row r="924" spans="1:17" ht="14.4" customHeight="1" x14ac:dyDescent="0.3">
      <c r="A924" s="661" t="s">
        <v>5476</v>
      </c>
      <c r="B924" s="662" t="s">
        <v>4683</v>
      </c>
      <c r="C924" s="662" t="s">
        <v>4725</v>
      </c>
      <c r="D924" s="662" t="s">
        <v>4730</v>
      </c>
      <c r="E924" s="662" t="s">
        <v>4731</v>
      </c>
      <c r="F924" s="665"/>
      <c r="G924" s="665"/>
      <c r="H924" s="665"/>
      <c r="I924" s="665"/>
      <c r="J924" s="665"/>
      <c r="K924" s="665"/>
      <c r="L924" s="665"/>
      <c r="M924" s="665"/>
      <c r="N924" s="665">
        <v>3</v>
      </c>
      <c r="O924" s="665">
        <v>111</v>
      </c>
      <c r="P924" s="678"/>
      <c r="Q924" s="666">
        <v>37</v>
      </c>
    </row>
    <row r="925" spans="1:17" ht="14.4" customHeight="1" x14ac:dyDescent="0.3">
      <c r="A925" s="661" t="s">
        <v>5476</v>
      </c>
      <c r="B925" s="662" t="s">
        <v>4683</v>
      </c>
      <c r="C925" s="662" t="s">
        <v>4725</v>
      </c>
      <c r="D925" s="662" t="s">
        <v>4736</v>
      </c>
      <c r="E925" s="662" t="s">
        <v>4737</v>
      </c>
      <c r="F925" s="665">
        <v>46</v>
      </c>
      <c r="G925" s="665">
        <v>10692</v>
      </c>
      <c r="H925" s="665">
        <v>1</v>
      </c>
      <c r="I925" s="665">
        <v>232.43478260869566</v>
      </c>
      <c r="J925" s="665">
        <v>25</v>
      </c>
      <c r="K925" s="665">
        <v>5875</v>
      </c>
      <c r="L925" s="665">
        <v>0.54947624392068839</v>
      </c>
      <c r="M925" s="665">
        <v>235</v>
      </c>
      <c r="N925" s="665">
        <v>53</v>
      </c>
      <c r="O925" s="665">
        <v>13303</v>
      </c>
      <c r="P925" s="678">
        <v>1.2442012719790498</v>
      </c>
      <c r="Q925" s="666">
        <v>251</v>
      </c>
    </row>
    <row r="926" spans="1:17" ht="14.4" customHeight="1" x14ac:dyDescent="0.3">
      <c r="A926" s="661" t="s">
        <v>5476</v>
      </c>
      <c r="B926" s="662" t="s">
        <v>4683</v>
      </c>
      <c r="C926" s="662" t="s">
        <v>4725</v>
      </c>
      <c r="D926" s="662" t="s">
        <v>4768</v>
      </c>
      <c r="E926" s="662" t="s">
        <v>4769</v>
      </c>
      <c r="F926" s="665">
        <v>53</v>
      </c>
      <c r="G926" s="665">
        <v>6176</v>
      </c>
      <c r="H926" s="665">
        <v>1</v>
      </c>
      <c r="I926" s="665">
        <v>116.52830188679245</v>
      </c>
      <c r="J926" s="665">
        <v>21</v>
      </c>
      <c r="K926" s="665">
        <v>2478</v>
      </c>
      <c r="L926" s="665">
        <v>0.40123056994818651</v>
      </c>
      <c r="M926" s="665">
        <v>118</v>
      </c>
      <c r="N926" s="665">
        <v>66</v>
      </c>
      <c r="O926" s="665">
        <v>8316</v>
      </c>
      <c r="P926" s="678">
        <v>1.346502590673575</v>
      </c>
      <c r="Q926" s="666">
        <v>126</v>
      </c>
    </row>
    <row r="927" spans="1:17" ht="14.4" customHeight="1" x14ac:dyDescent="0.3">
      <c r="A927" s="661" t="s">
        <v>5476</v>
      </c>
      <c r="B927" s="662" t="s">
        <v>4683</v>
      </c>
      <c r="C927" s="662" t="s">
        <v>4725</v>
      </c>
      <c r="D927" s="662" t="s">
        <v>4772</v>
      </c>
      <c r="E927" s="662" t="s">
        <v>4773</v>
      </c>
      <c r="F927" s="665">
        <v>9</v>
      </c>
      <c r="G927" s="665">
        <v>4356</v>
      </c>
      <c r="H927" s="665">
        <v>1</v>
      </c>
      <c r="I927" s="665">
        <v>484</v>
      </c>
      <c r="J927" s="665">
        <v>5</v>
      </c>
      <c r="K927" s="665">
        <v>2435</v>
      </c>
      <c r="L927" s="665">
        <v>0.55899908172635449</v>
      </c>
      <c r="M927" s="665">
        <v>487</v>
      </c>
      <c r="N927" s="665">
        <v>3</v>
      </c>
      <c r="O927" s="665">
        <v>1485</v>
      </c>
      <c r="P927" s="678">
        <v>0.34090909090909088</v>
      </c>
      <c r="Q927" s="666">
        <v>495</v>
      </c>
    </row>
    <row r="928" spans="1:17" ht="14.4" customHeight="1" x14ac:dyDescent="0.3">
      <c r="A928" s="661" t="s">
        <v>5476</v>
      </c>
      <c r="B928" s="662" t="s">
        <v>4683</v>
      </c>
      <c r="C928" s="662" t="s">
        <v>4725</v>
      </c>
      <c r="D928" s="662" t="s">
        <v>4776</v>
      </c>
      <c r="E928" s="662" t="s">
        <v>4773</v>
      </c>
      <c r="F928" s="665">
        <v>7</v>
      </c>
      <c r="G928" s="665">
        <v>3891</v>
      </c>
      <c r="H928" s="665">
        <v>1</v>
      </c>
      <c r="I928" s="665">
        <v>555.85714285714289</v>
      </c>
      <c r="J928" s="665">
        <v>4</v>
      </c>
      <c r="K928" s="665">
        <v>2236</v>
      </c>
      <c r="L928" s="665">
        <v>0.5746594705731175</v>
      </c>
      <c r="M928" s="665">
        <v>559</v>
      </c>
      <c r="N928" s="665">
        <v>8</v>
      </c>
      <c r="O928" s="665">
        <v>4544</v>
      </c>
      <c r="P928" s="678">
        <v>1.167823181701362</v>
      </c>
      <c r="Q928" s="666">
        <v>568</v>
      </c>
    </row>
    <row r="929" spans="1:17" ht="14.4" customHeight="1" x14ac:dyDescent="0.3">
      <c r="A929" s="661" t="s">
        <v>5476</v>
      </c>
      <c r="B929" s="662" t="s">
        <v>4683</v>
      </c>
      <c r="C929" s="662" t="s">
        <v>4725</v>
      </c>
      <c r="D929" s="662" t="s">
        <v>4777</v>
      </c>
      <c r="E929" s="662" t="s">
        <v>4775</v>
      </c>
      <c r="F929" s="665">
        <v>2</v>
      </c>
      <c r="G929" s="665">
        <v>1492</v>
      </c>
      <c r="H929" s="665">
        <v>1</v>
      </c>
      <c r="I929" s="665">
        <v>746</v>
      </c>
      <c r="J929" s="665"/>
      <c r="K929" s="665"/>
      <c r="L929" s="665"/>
      <c r="M929" s="665"/>
      <c r="N929" s="665">
        <v>2</v>
      </c>
      <c r="O929" s="665">
        <v>1522</v>
      </c>
      <c r="P929" s="678">
        <v>1.020107238605898</v>
      </c>
      <c r="Q929" s="666">
        <v>761</v>
      </c>
    </row>
    <row r="930" spans="1:17" ht="14.4" customHeight="1" x14ac:dyDescent="0.3">
      <c r="A930" s="661" t="s">
        <v>5476</v>
      </c>
      <c r="B930" s="662" t="s">
        <v>4683</v>
      </c>
      <c r="C930" s="662" t="s">
        <v>4725</v>
      </c>
      <c r="D930" s="662" t="s">
        <v>4832</v>
      </c>
      <c r="E930" s="662" t="s">
        <v>4833</v>
      </c>
      <c r="F930" s="665">
        <v>4</v>
      </c>
      <c r="G930" s="665">
        <v>3224</v>
      </c>
      <c r="H930" s="665">
        <v>1</v>
      </c>
      <c r="I930" s="665">
        <v>806</v>
      </c>
      <c r="J930" s="665">
        <v>5</v>
      </c>
      <c r="K930" s="665">
        <v>4045</v>
      </c>
      <c r="L930" s="665">
        <v>1.254652605459057</v>
      </c>
      <c r="M930" s="665">
        <v>809</v>
      </c>
      <c r="N930" s="665">
        <v>4</v>
      </c>
      <c r="O930" s="665">
        <v>3272</v>
      </c>
      <c r="P930" s="678">
        <v>1.0148883374689825</v>
      </c>
      <c r="Q930" s="666">
        <v>818</v>
      </c>
    </row>
    <row r="931" spans="1:17" ht="14.4" customHeight="1" x14ac:dyDescent="0.3">
      <c r="A931" s="661" t="s">
        <v>5476</v>
      </c>
      <c r="B931" s="662" t="s">
        <v>4683</v>
      </c>
      <c r="C931" s="662" t="s">
        <v>4725</v>
      </c>
      <c r="D931" s="662" t="s">
        <v>4778</v>
      </c>
      <c r="E931" s="662" t="s">
        <v>4761</v>
      </c>
      <c r="F931" s="665">
        <v>3</v>
      </c>
      <c r="G931" s="665">
        <v>1324</v>
      </c>
      <c r="H931" s="665">
        <v>1</v>
      </c>
      <c r="I931" s="665">
        <v>441.33333333333331</v>
      </c>
      <c r="J931" s="665">
        <v>6</v>
      </c>
      <c r="K931" s="665">
        <v>2694</v>
      </c>
      <c r="L931" s="665">
        <v>2.0347432024169185</v>
      </c>
      <c r="M931" s="665">
        <v>449</v>
      </c>
      <c r="N931" s="665">
        <v>4</v>
      </c>
      <c r="O931" s="665">
        <v>1848</v>
      </c>
      <c r="P931" s="678">
        <v>1.3957703927492446</v>
      </c>
      <c r="Q931" s="666">
        <v>462</v>
      </c>
    </row>
    <row r="932" spans="1:17" ht="14.4" customHeight="1" x14ac:dyDescent="0.3">
      <c r="A932" s="661" t="s">
        <v>5476</v>
      </c>
      <c r="B932" s="662" t="s">
        <v>4683</v>
      </c>
      <c r="C932" s="662" t="s">
        <v>4725</v>
      </c>
      <c r="D932" s="662" t="s">
        <v>4780</v>
      </c>
      <c r="E932" s="662" t="s">
        <v>4781</v>
      </c>
      <c r="F932" s="665">
        <v>3</v>
      </c>
      <c r="G932" s="665">
        <v>623</v>
      </c>
      <c r="H932" s="665">
        <v>1</v>
      </c>
      <c r="I932" s="665">
        <v>207.66666666666666</v>
      </c>
      <c r="J932" s="665">
        <v>2</v>
      </c>
      <c r="K932" s="665">
        <v>420</v>
      </c>
      <c r="L932" s="665">
        <v>0.6741573033707865</v>
      </c>
      <c r="M932" s="665">
        <v>210</v>
      </c>
      <c r="N932" s="665">
        <v>2</v>
      </c>
      <c r="O932" s="665">
        <v>430</v>
      </c>
      <c r="P932" s="678">
        <v>0.6902086677367576</v>
      </c>
      <c r="Q932" s="666">
        <v>215</v>
      </c>
    </row>
    <row r="933" spans="1:17" ht="14.4" customHeight="1" x14ac:dyDescent="0.3">
      <c r="A933" s="661" t="s">
        <v>5476</v>
      </c>
      <c r="B933" s="662" t="s">
        <v>4683</v>
      </c>
      <c r="C933" s="662" t="s">
        <v>4725</v>
      </c>
      <c r="D933" s="662" t="s">
        <v>4738</v>
      </c>
      <c r="E933" s="662" t="s">
        <v>4739</v>
      </c>
      <c r="F933" s="665"/>
      <c r="G933" s="665"/>
      <c r="H933" s="665"/>
      <c r="I933" s="665"/>
      <c r="J933" s="665"/>
      <c r="K933" s="665"/>
      <c r="L933" s="665"/>
      <c r="M933" s="665"/>
      <c r="N933" s="665">
        <v>1</v>
      </c>
      <c r="O933" s="665">
        <v>701</v>
      </c>
      <c r="P933" s="678"/>
      <c r="Q933" s="666">
        <v>701</v>
      </c>
    </row>
    <row r="934" spans="1:17" ht="14.4" customHeight="1" x14ac:dyDescent="0.3">
      <c r="A934" s="661" t="s">
        <v>5476</v>
      </c>
      <c r="B934" s="662" t="s">
        <v>4683</v>
      </c>
      <c r="C934" s="662" t="s">
        <v>4725</v>
      </c>
      <c r="D934" s="662" t="s">
        <v>4740</v>
      </c>
      <c r="E934" s="662" t="s">
        <v>4741</v>
      </c>
      <c r="F934" s="665">
        <v>1</v>
      </c>
      <c r="G934" s="665">
        <v>327</v>
      </c>
      <c r="H934" s="665">
        <v>1</v>
      </c>
      <c r="I934" s="665">
        <v>327</v>
      </c>
      <c r="J934" s="665">
        <v>4</v>
      </c>
      <c r="K934" s="665">
        <v>1324</v>
      </c>
      <c r="L934" s="665">
        <v>4.048929663608563</v>
      </c>
      <c r="M934" s="665">
        <v>331</v>
      </c>
      <c r="N934" s="665">
        <v>1</v>
      </c>
      <c r="O934" s="665">
        <v>354</v>
      </c>
      <c r="P934" s="678">
        <v>1.0825688073394495</v>
      </c>
      <c r="Q934" s="666">
        <v>354</v>
      </c>
    </row>
    <row r="935" spans="1:17" ht="14.4" customHeight="1" x14ac:dyDescent="0.3">
      <c r="A935" s="661" t="s">
        <v>5476</v>
      </c>
      <c r="B935" s="662" t="s">
        <v>4683</v>
      </c>
      <c r="C935" s="662" t="s">
        <v>4725</v>
      </c>
      <c r="D935" s="662" t="s">
        <v>4782</v>
      </c>
      <c r="E935" s="662" t="s">
        <v>4783</v>
      </c>
      <c r="F935" s="665">
        <v>13</v>
      </c>
      <c r="G935" s="665">
        <v>1076</v>
      </c>
      <c r="H935" s="665">
        <v>1</v>
      </c>
      <c r="I935" s="665">
        <v>82.769230769230774</v>
      </c>
      <c r="J935" s="665">
        <v>2</v>
      </c>
      <c r="K935" s="665">
        <v>170</v>
      </c>
      <c r="L935" s="665">
        <v>0.15799256505576209</v>
      </c>
      <c r="M935" s="665">
        <v>85</v>
      </c>
      <c r="N935" s="665">
        <v>8</v>
      </c>
      <c r="O935" s="665">
        <v>680</v>
      </c>
      <c r="P935" s="678">
        <v>0.63197026022304836</v>
      </c>
      <c r="Q935" s="666">
        <v>85</v>
      </c>
    </row>
    <row r="936" spans="1:17" ht="14.4" customHeight="1" x14ac:dyDescent="0.3">
      <c r="A936" s="661" t="s">
        <v>5476</v>
      </c>
      <c r="B936" s="662" t="s">
        <v>4683</v>
      </c>
      <c r="C936" s="662" t="s">
        <v>4725</v>
      </c>
      <c r="D936" s="662" t="s">
        <v>4792</v>
      </c>
      <c r="E936" s="662" t="s">
        <v>4793</v>
      </c>
      <c r="F936" s="665">
        <v>2</v>
      </c>
      <c r="G936" s="665">
        <v>1409</v>
      </c>
      <c r="H936" s="665">
        <v>1</v>
      </c>
      <c r="I936" s="665">
        <v>704.5</v>
      </c>
      <c r="J936" s="665">
        <v>3</v>
      </c>
      <c r="K936" s="665">
        <v>2121</v>
      </c>
      <c r="L936" s="665">
        <v>1.5053229240596167</v>
      </c>
      <c r="M936" s="665">
        <v>707</v>
      </c>
      <c r="N936" s="665">
        <v>2</v>
      </c>
      <c r="O936" s="665">
        <v>1438</v>
      </c>
      <c r="P936" s="678">
        <v>1.0205819730305181</v>
      </c>
      <c r="Q936" s="666">
        <v>719</v>
      </c>
    </row>
    <row r="937" spans="1:17" ht="14.4" customHeight="1" x14ac:dyDescent="0.3">
      <c r="A937" s="661" t="s">
        <v>5476</v>
      </c>
      <c r="B937" s="662" t="s">
        <v>4683</v>
      </c>
      <c r="C937" s="662" t="s">
        <v>4725</v>
      </c>
      <c r="D937" s="662" t="s">
        <v>4835</v>
      </c>
      <c r="E937" s="662" t="s">
        <v>4833</v>
      </c>
      <c r="F937" s="665">
        <v>2</v>
      </c>
      <c r="G937" s="665">
        <v>1468</v>
      </c>
      <c r="H937" s="665">
        <v>1</v>
      </c>
      <c r="I937" s="665">
        <v>734</v>
      </c>
      <c r="J937" s="665"/>
      <c r="K937" s="665"/>
      <c r="L937" s="665"/>
      <c r="M937" s="665"/>
      <c r="N937" s="665">
        <v>6</v>
      </c>
      <c r="O937" s="665">
        <v>4470</v>
      </c>
      <c r="P937" s="678">
        <v>3.0449591280653951</v>
      </c>
      <c r="Q937" s="666">
        <v>745</v>
      </c>
    </row>
    <row r="938" spans="1:17" ht="14.4" customHeight="1" x14ac:dyDescent="0.3">
      <c r="A938" s="661" t="s">
        <v>5476</v>
      </c>
      <c r="B938" s="662" t="s">
        <v>4683</v>
      </c>
      <c r="C938" s="662" t="s">
        <v>4725</v>
      </c>
      <c r="D938" s="662" t="s">
        <v>4784</v>
      </c>
      <c r="E938" s="662" t="s">
        <v>4785</v>
      </c>
      <c r="F938" s="665">
        <v>19</v>
      </c>
      <c r="G938" s="665">
        <v>5632</v>
      </c>
      <c r="H938" s="665">
        <v>1</v>
      </c>
      <c r="I938" s="665">
        <v>296.42105263157896</v>
      </c>
      <c r="J938" s="665">
        <v>9</v>
      </c>
      <c r="K938" s="665">
        <v>2691</v>
      </c>
      <c r="L938" s="665">
        <v>0.47780539772727271</v>
      </c>
      <c r="M938" s="665">
        <v>299</v>
      </c>
      <c r="N938" s="665">
        <v>8</v>
      </c>
      <c r="O938" s="665">
        <v>2456</v>
      </c>
      <c r="P938" s="678">
        <v>0.43607954545454547</v>
      </c>
      <c r="Q938" s="666">
        <v>307</v>
      </c>
    </row>
    <row r="939" spans="1:17" ht="14.4" customHeight="1" x14ac:dyDescent="0.3">
      <c r="A939" s="661" t="s">
        <v>5476</v>
      </c>
      <c r="B939" s="662" t="s">
        <v>4683</v>
      </c>
      <c r="C939" s="662" t="s">
        <v>4725</v>
      </c>
      <c r="D939" s="662" t="s">
        <v>4840</v>
      </c>
      <c r="E939" s="662" t="s">
        <v>4781</v>
      </c>
      <c r="F939" s="665">
        <v>1</v>
      </c>
      <c r="G939" s="665">
        <v>172</v>
      </c>
      <c r="H939" s="665">
        <v>1</v>
      </c>
      <c r="I939" s="665">
        <v>172</v>
      </c>
      <c r="J939" s="665"/>
      <c r="K939" s="665"/>
      <c r="L939" s="665"/>
      <c r="M939" s="665"/>
      <c r="N939" s="665">
        <v>4</v>
      </c>
      <c r="O939" s="665">
        <v>712</v>
      </c>
      <c r="P939" s="678">
        <v>4.1395348837209305</v>
      </c>
      <c r="Q939" s="666">
        <v>178</v>
      </c>
    </row>
    <row r="940" spans="1:17" ht="14.4" customHeight="1" x14ac:dyDescent="0.3">
      <c r="A940" s="661" t="s">
        <v>5476</v>
      </c>
      <c r="B940" s="662" t="s">
        <v>4683</v>
      </c>
      <c r="C940" s="662" t="s">
        <v>4725</v>
      </c>
      <c r="D940" s="662" t="s">
        <v>4786</v>
      </c>
      <c r="E940" s="662" t="s">
        <v>4785</v>
      </c>
      <c r="F940" s="665">
        <v>7</v>
      </c>
      <c r="G940" s="665">
        <v>2555</v>
      </c>
      <c r="H940" s="665">
        <v>1</v>
      </c>
      <c r="I940" s="665">
        <v>365</v>
      </c>
      <c r="J940" s="665">
        <v>6</v>
      </c>
      <c r="K940" s="665">
        <v>2226</v>
      </c>
      <c r="L940" s="665">
        <v>0.87123287671232874</v>
      </c>
      <c r="M940" s="665">
        <v>371</v>
      </c>
      <c r="N940" s="665">
        <v>29</v>
      </c>
      <c r="O940" s="665">
        <v>11020</v>
      </c>
      <c r="P940" s="678">
        <v>4.3131115459882583</v>
      </c>
      <c r="Q940" s="666">
        <v>380</v>
      </c>
    </row>
    <row r="941" spans="1:17" ht="14.4" customHeight="1" x14ac:dyDescent="0.3">
      <c r="A941" s="661" t="s">
        <v>5476</v>
      </c>
      <c r="B941" s="662" t="s">
        <v>4683</v>
      </c>
      <c r="C941" s="662" t="s">
        <v>4725</v>
      </c>
      <c r="D941" s="662" t="s">
        <v>4758</v>
      </c>
      <c r="E941" s="662" t="s">
        <v>4759</v>
      </c>
      <c r="F941" s="665"/>
      <c r="G941" s="665"/>
      <c r="H941" s="665"/>
      <c r="I941" s="665"/>
      <c r="J941" s="665">
        <v>1</v>
      </c>
      <c r="K941" s="665">
        <v>606</v>
      </c>
      <c r="L941" s="665"/>
      <c r="M941" s="665">
        <v>606</v>
      </c>
      <c r="N941" s="665">
        <v>1</v>
      </c>
      <c r="O941" s="665">
        <v>618</v>
      </c>
      <c r="P941" s="678"/>
      <c r="Q941" s="666">
        <v>618</v>
      </c>
    </row>
    <row r="942" spans="1:17" ht="14.4" customHeight="1" x14ac:dyDescent="0.3">
      <c r="A942" s="661" t="s">
        <v>5476</v>
      </c>
      <c r="B942" s="662" t="s">
        <v>4683</v>
      </c>
      <c r="C942" s="662" t="s">
        <v>4725</v>
      </c>
      <c r="D942" s="662" t="s">
        <v>4760</v>
      </c>
      <c r="E942" s="662" t="s">
        <v>4761</v>
      </c>
      <c r="F942" s="665">
        <v>1</v>
      </c>
      <c r="G942" s="665">
        <v>335</v>
      </c>
      <c r="H942" s="665">
        <v>1</v>
      </c>
      <c r="I942" s="665">
        <v>335</v>
      </c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5476</v>
      </c>
      <c r="B943" s="662" t="s">
        <v>4683</v>
      </c>
      <c r="C943" s="662" t="s">
        <v>4725</v>
      </c>
      <c r="D943" s="662" t="s">
        <v>4764</v>
      </c>
      <c r="E943" s="662" t="s">
        <v>4765</v>
      </c>
      <c r="F943" s="665">
        <v>1</v>
      </c>
      <c r="G943" s="665">
        <v>163</v>
      </c>
      <c r="H943" s="665">
        <v>1</v>
      </c>
      <c r="I943" s="665">
        <v>163</v>
      </c>
      <c r="J943" s="665"/>
      <c r="K943" s="665"/>
      <c r="L943" s="665"/>
      <c r="M943" s="665"/>
      <c r="N943" s="665"/>
      <c r="O943" s="665"/>
      <c r="P943" s="678"/>
      <c r="Q943" s="666"/>
    </row>
    <row r="944" spans="1:17" ht="14.4" customHeight="1" x14ac:dyDescent="0.3">
      <c r="A944" s="661" t="s">
        <v>5477</v>
      </c>
      <c r="B944" s="662" t="s">
        <v>4683</v>
      </c>
      <c r="C944" s="662" t="s">
        <v>4714</v>
      </c>
      <c r="D944" s="662" t="s">
        <v>4826</v>
      </c>
      <c r="E944" s="662" t="s">
        <v>4827</v>
      </c>
      <c r="F944" s="665">
        <v>1</v>
      </c>
      <c r="G944" s="665">
        <v>904.75</v>
      </c>
      <c r="H944" s="665">
        <v>1</v>
      </c>
      <c r="I944" s="665">
        <v>904.75</v>
      </c>
      <c r="J944" s="665">
        <v>10</v>
      </c>
      <c r="K944" s="665">
        <v>9047.5</v>
      </c>
      <c r="L944" s="665">
        <v>10</v>
      </c>
      <c r="M944" s="665">
        <v>904.75</v>
      </c>
      <c r="N944" s="665">
        <v>8</v>
      </c>
      <c r="O944" s="665">
        <v>7238</v>
      </c>
      <c r="P944" s="678">
        <v>8</v>
      </c>
      <c r="Q944" s="666">
        <v>904.75</v>
      </c>
    </row>
    <row r="945" spans="1:17" ht="14.4" customHeight="1" x14ac:dyDescent="0.3">
      <c r="A945" s="661" t="s">
        <v>5477</v>
      </c>
      <c r="B945" s="662" t="s">
        <v>4683</v>
      </c>
      <c r="C945" s="662" t="s">
        <v>4725</v>
      </c>
      <c r="D945" s="662" t="s">
        <v>4730</v>
      </c>
      <c r="E945" s="662" t="s">
        <v>4731</v>
      </c>
      <c r="F945" s="665"/>
      <c r="G945" s="665"/>
      <c r="H945" s="665"/>
      <c r="I945" s="665"/>
      <c r="J945" s="665">
        <v>1</v>
      </c>
      <c r="K945" s="665">
        <v>35</v>
      </c>
      <c r="L945" s="665"/>
      <c r="M945" s="665">
        <v>35</v>
      </c>
      <c r="N945" s="665">
        <v>1</v>
      </c>
      <c r="O945" s="665">
        <v>37</v>
      </c>
      <c r="P945" s="678"/>
      <c r="Q945" s="666">
        <v>37</v>
      </c>
    </row>
    <row r="946" spans="1:17" ht="14.4" customHeight="1" x14ac:dyDescent="0.3">
      <c r="A946" s="661" t="s">
        <v>5477</v>
      </c>
      <c r="B946" s="662" t="s">
        <v>4683</v>
      </c>
      <c r="C946" s="662" t="s">
        <v>4725</v>
      </c>
      <c r="D946" s="662" t="s">
        <v>4736</v>
      </c>
      <c r="E946" s="662" t="s">
        <v>4737</v>
      </c>
      <c r="F946" s="665">
        <v>225</v>
      </c>
      <c r="G946" s="665">
        <v>52414</v>
      </c>
      <c r="H946" s="665">
        <v>1</v>
      </c>
      <c r="I946" s="665">
        <v>232.95111111111112</v>
      </c>
      <c r="J946" s="665">
        <v>207</v>
      </c>
      <c r="K946" s="665">
        <v>48645</v>
      </c>
      <c r="L946" s="665">
        <v>0.92809173121685051</v>
      </c>
      <c r="M946" s="665">
        <v>235</v>
      </c>
      <c r="N946" s="665">
        <v>235</v>
      </c>
      <c r="O946" s="665">
        <v>58985</v>
      </c>
      <c r="P946" s="678">
        <v>1.1253672682870988</v>
      </c>
      <c r="Q946" s="666">
        <v>251</v>
      </c>
    </row>
    <row r="947" spans="1:17" ht="14.4" customHeight="1" x14ac:dyDescent="0.3">
      <c r="A947" s="661" t="s">
        <v>5477</v>
      </c>
      <c r="B947" s="662" t="s">
        <v>4683</v>
      </c>
      <c r="C947" s="662" t="s">
        <v>4725</v>
      </c>
      <c r="D947" s="662" t="s">
        <v>4768</v>
      </c>
      <c r="E947" s="662" t="s">
        <v>4769</v>
      </c>
      <c r="F947" s="665">
        <v>128</v>
      </c>
      <c r="G947" s="665">
        <v>14974</v>
      </c>
      <c r="H947" s="665">
        <v>1</v>
      </c>
      <c r="I947" s="665">
        <v>116.984375</v>
      </c>
      <c r="J947" s="665">
        <v>118</v>
      </c>
      <c r="K947" s="665">
        <v>13924</v>
      </c>
      <c r="L947" s="665">
        <v>0.92987845599038332</v>
      </c>
      <c r="M947" s="665">
        <v>118</v>
      </c>
      <c r="N947" s="665">
        <v>158</v>
      </c>
      <c r="O947" s="665">
        <v>19908</v>
      </c>
      <c r="P947" s="678">
        <v>1.3295044744223321</v>
      </c>
      <c r="Q947" s="666">
        <v>126</v>
      </c>
    </row>
    <row r="948" spans="1:17" ht="14.4" customHeight="1" x14ac:dyDescent="0.3">
      <c r="A948" s="661" t="s">
        <v>5477</v>
      </c>
      <c r="B948" s="662" t="s">
        <v>4683</v>
      </c>
      <c r="C948" s="662" t="s">
        <v>4725</v>
      </c>
      <c r="D948" s="662" t="s">
        <v>4770</v>
      </c>
      <c r="E948" s="662" t="s">
        <v>4771</v>
      </c>
      <c r="F948" s="665"/>
      <c r="G948" s="665"/>
      <c r="H948" s="665"/>
      <c r="I948" s="665"/>
      <c r="J948" s="665"/>
      <c r="K948" s="665"/>
      <c r="L948" s="665"/>
      <c r="M948" s="665"/>
      <c r="N948" s="665">
        <v>1</v>
      </c>
      <c r="O948" s="665">
        <v>331</v>
      </c>
      <c r="P948" s="678"/>
      <c r="Q948" s="666">
        <v>331</v>
      </c>
    </row>
    <row r="949" spans="1:17" ht="14.4" customHeight="1" x14ac:dyDescent="0.3">
      <c r="A949" s="661" t="s">
        <v>5477</v>
      </c>
      <c r="B949" s="662" t="s">
        <v>4683</v>
      </c>
      <c r="C949" s="662" t="s">
        <v>4725</v>
      </c>
      <c r="D949" s="662" t="s">
        <v>4772</v>
      </c>
      <c r="E949" s="662" t="s">
        <v>4773</v>
      </c>
      <c r="F949" s="665">
        <v>8</v>
      </c>
      <c r="G949" s="665">
        <v>3874</v>
      </c>
      <c r="H949" s="665">
        <v>1</v>
      </c>
      <c r="I949" s="665">
        <v>484.25</v>
      </c>
      <c r="J949" s="665">
        <v>2</v>
      </c>
      <c r="K949" s="665">
        <v>974</v>
      </c>
      <c r="L949" s="665">
        <v>0.25141972121837891</v>
      </c>
      <c r="M949" s="665">
        <v>487</v>
      </c>
      <c r="N949" s="665">
        <v>6</v>
      </c>
      <c r="O949" s="665">
        <v>2970</v>
      </c>
      <c r="P949" s="678">
        <v>0.76664945792462569</v>
      </c>
      <c r="Q949" s="666">
        <v>495</v>
      </c>
    </row>
    <row r="950" spans="1:17" ht="14.4" customHeight="1" x14ac:dyDescent="0.3">
      <c r="A950" s="661" t="s">
        <v>5477</v>
      </c>
      <c r="B950" s="662" t="s">
        <v>4683</v>
      </c>
      <c r="C950" s="662" t="s">
        <v>4725</v>
      </c>
      <c r="D950" s="662" t="s">
        <v>4774</v>
      </c>
      <c r="E950" s="662" t="s">
        <v>4775</v>
      </c>
      <c r="F950" s="665">
        <v>7</v>
      </c>
      <c r="G950" s="665">
        <v>4739</v>
      </c>
      <c r="H950" s="665">
        <v>1</v>
      </c>
      <c r="I950" s="665">
        <v>677</v>
      </c>
      <c r="J950" s="665">
        <v>3</v>
      </c>
      <c r="K950" s="665">
        <v>2040</v>
      </c>
      <c r="L950" s="665">
        <v>0.43047056341000212</v>
      </c>
      <c r="M950" s="665">
        <v>680</v>
      </c>
      <c r="N950" s="665">
        <v>2</v>
      </c>
      <c r="O950" s="665">
        <v>1376</v>
      </c>
      <c r="P950" s="678">
        <v>0.29035661531968771</v>
      </c>
      <c r="Q950" s="666">
        <v>688</v>
      </c>
    </row>
    <row r="951" spans="1:17" ht="14.4" customHeight="1" x14ac:dyDescent="0.3">
      <c r="A951" s="661" t="s">
        <v>5477</v>
      </c>
      <c r="B951" s="662" t="s">
        <v>4683</v>
      </c>
      <c r="C951" s="662" t="s">
        <v>4725</v>
      </c>
      <c r="D951" s="662" t="s">
        <v>4776</v>
      </c>
      <c r="E951" s="662" t="s">
        <v>4773</v>
      </c>
      <c r="F951" s="665">
        <v>5</v>
      </c>
      <c r="G951" s="665">
        <v>2777</v>
      </c>
      <c r="H951" s="665">
        <v>1</v>
      </c>
      <c r="I951" s="665">
        <v>555.4</v>
      </c>
      <c r="J951" s="665">
        <v>2</v>
      </c>
      <c r="K951" s="665">
        <v>1118</v>
      </c>
      <c r="L951" s="665">
        <v>0.40259272596326973</v>
      </c>
      <c r="M951" s="665">
        <v>559</v>
      </c>
      <c r="N951" s="665">
        <v>4</v>
      </c>
      <c r="O951" s="665">
        <v>2272</v>
      </c>
      <c r="P951" s="678">
        <v>0.81814908174288803</v>
      </c>
      <c r="Q951" s="666">
        <v>568</v>
      </c>
    </row>
    <row r="952" spans="1:17" ht="14.4" customHeight="1" x14ac:dyDescent="0.3">
      <c r="A952" s="661" t="s">
        <v>5477</v>
      </c>
      <c r="B952" s="662" t="s">
        <v>4683</v>
      </c>
      <c r="C952" s="662" t="s">
        <v>4725</v>
      </c>
      <c r="D952" s="662" t="s">
        <v>4777</v>
      </c>
      <c r="E952" s="662" t="s">
        <v>4775</v>
      </c>
      <c r="F952" s="665"/>
      <c r="G952" s="665"/>
      <c r="H952" s="665"/>
      <c r="I952" s="665"/>
      <c r="J952" s="665">
        <v>7</v>
      </c>
      <c r="K952" s="665">
        <v>5264</v>
      </c>
      <c r="L952" s="665"/>
      <c r="M952" s="665">
        <v>752</v>
      </c>
      <c r="N952" s="665">
        <v>3</v>
      </c>
      <c r="O952" s="665">
        <v>2283</v>
      </c>
      <c r="P952" s="678"/>
      <c r="Q952" s="666">
        <v>761</v>
      </c>
    </row>
    <row r="953" spans="1:17" ht="14.4" customHeight="1" x14ac:dyDescent="0.3">
      <c r="A953" s="661" t="s">
        <v>5477</v>
      </c>
      <c r="B953" s="662" t="s">
        <v>4683</v>
      </c>
      <c r="C953" s="662" t="s">
        <v>4725</v>
      </c>
      <c r="D953" s="662" t="s">
        <v>4832</v>
      </c>
      <c r="E953" s="662" t="s">
        <v>4833</v>
      </c>
      <c r="F953" s="665">
        <v>297</v>
      </c>
      <c r="G953" s="665">
        <v>238975</v>
      </c>
      <c r="H953" s="665">
        <v>1</v>
      </c>
      <c r="I953" s="665">
        <v>804.62962962962968</v>
      </c>
      <c r="J953" s="665">
        <v>384</v>
      </c>
      <c r="K953" s="665">
        <v>310656</v>
      </c>
      <c r="L953" s="665">
        <v>1.2999518778114865</v>
      </c>
      <c r="M953" s="665">
        <v>809</v>
      </c>
      <c r="N953" s="665">
        <v>488</v>
      </c>
      <c r="O953" s="665">
        <v>399184</v>
      </c>
      <c r="P953" s="678">
        <v>1.6704006695261011</v>
      </c>
      <c r="Q953" s="666">
        <v>818</v>
      </c>
    </row>
    <row r="954" spans="1:17" ht="14.4" customHeight="1" x14ac:dyDescent="0.3">
      <c r="A954" s="661" t="s">
        <v>5477</v>
      </c>
      <c r="B954" s="662" t="s">
        <v>4683</v>
      </c>
      <c r="C954" s="662" t="s">
        <v>4725</v>
      </c>
      <c r="D954" s="662" t="s">
        <v>4780</v>
      </c>
      <c r="E954" s="662" t="s">
        <v>4781</v>
      </c>
      <c r="F954" s="665">
        <v>75</v>
      </c>
      <c r="G954" s="665">
        <v>15597</v>
      </c>
      <c r="H954" s="665">
        <v>1</v>
      </c>
      <c r="I954" s="665">
        <v>207.96</v>
      </c>
      <c r="J954" s="665">
        <v>97</v>
      </c>
      <c r="K954" s="665">
        <v>20370</v>
      </c>
      <c r="L954" s="665">
        <v>1.3060203885362569</v>
      </c>
      <c r="M954" s="665">
        <v>210</v>
      </c>
      <c r="N954" s="665">
        <v>122</v>
      </c>
      <c r="O954" s="665">
        <v>26230</v>
      </c>
      <c r="P954" s="678">
        <v>1.6817336667307816</v>
      </c>
      <c r="Q954" s="666">
        <v>215</v>
      </c>
    </row>
    <row r="955" spans="1:17" ht="14.4" customHeight="1" x14ac:dyDescent="0.3">
      <c r="A955" s="661" t="s">
        <v>5477</v>
      </c>
      <c r="B955" s="662" t="s">
        <v>4683</v>
      </c>
      <c r="C955" s="662" t="s">
        <v>4725</v>
      </c>
      <c r="D955" s="662" t="s">
        <v>4740</v>
      </c>
      <c r="E955" s="662" t="s">
        <v>4741</v>
      </c>
      <c r="F955" s="665">
        <v>1</v>
      </c>
      <c r="G955" s="665">
        <v>330</v>
      </c>
      <c r="H955" s="665">
        <v>1</v>
      </c>
      <c r="I955" s="665">
        <v>330</v>
      </c>
      <c r="J955" s="665"/>
      <c r="K955" s="665"/>
      <c r="L955" s="665"/>
      <c r="M955" s="665"/>
      <c r="N955" s="665">
        <v>1</v>
      </c>
      <c r="O955" s="665">
        <v>354</v>
      </c>
      <c r="P955" s="678">
        <v>1.0727272727272728</v>
      </c>
      <c r="Q955" s="666">
        <v>354</v>
      </c>
    </row>
    <row r="956" spans="1:17" ht="14.4" customHeight="1" x14ac:dyDescent="0.3">
      <c r="A956" s="661" t="s">
        <v>5477</v>
      </c>
      <c r="B956" s="662" t="s">
        <v>4683</v>
      </c>
      <c r="C956" s="662" t="s">
        <v>4725</v>
      </c>
      <c r="D956" s="662" t="s">
        <v>4782</v>
      </c>
      <c r="E956" s="662" t="s">
        <v>4783</v>
      </c>
      <c r="F956" s="665">
        <v>494</v>
      </c>
      <c r="G956" s="665">
        <v>40966</v>
      </c>
      <c r="H956" s="665">
        <v>1</v>
      </c>
      <c r="I956" s="665">
        <v>82.927125506072869</v>
      </c>
      <c r="J956" s="665">
        <v>563</v>
      </c>
      <c r="K956" s="665">
        <v>47855</v>
      </c>
      <c r="L956" s="665">
        <v>1.1681638431870331</v>
      </c>
      <c r="M956" s="665">
        <v>85</v>
      </c>
      <c r="N956" s="665">
        <v>670</v>
      </c>
      <c r="O956" s="665">
        <v>56950</v>
      </c>
      <c r="P956" s="678">
        <v>1.3901772201337694</v>
      </c>
      <c r="Q956" s="666">
        <v>85</v>
      </c>
    </row>
    <row r="957" spans="1:17" ht="14.4" customHeight="1" x14ac:dyDescent="0.3">
      <c r="A957" s="661" t="s">
        <v>5477</v>
      </c>
      <c r="B957" s="662" t="s">
        <v>4683</v>
      </c>
      <c r="C957" s="662" t="s">
        <v>4725</v>
      </c>
      <c r="D957" s="662" t="s">
        <v>4792</v>
      </c>
      <c r="E957" s="662" t="s">
        <v>4793</v>
      </c>
      <c r="F957" s="665"/>
      <c r="G957" s="665"/>
      <c r="H957" s="665"/>
      <c r="I957" s="665"/>
      <c r="J957" s="665"/>
      <c r="K957" s="665"/>
      <c r="L957" s="665"/>
      <c r="M957" s="665"/>
      <c r="N957" s="665">
        <v>1</v>
      </c>
      <c r="O957" s="665">
        <v>719</v>
      </c>
      <c r="P957" s="678"/>
      <c r="Q957" s="666">
        <v>719</v>
      </c>
    </row>
    <row r="958" spans="1:17" ht="14.4" customHeight="1" x14ac:dyDescent="0.3">
      <c r="A958" s="661" t="s">
        <v>5477</v>
      </c>
      <c r="B958" s="662" t="s">
        <v>4683</v>
      </c>
      <c r="C958" s="662" t="s">
        <v>4725</v>
      </c>
      <c r="D958" s="662" t="s">
        <v>4834</v>
      </c>
      <c r="E958" s="662" t="s">
        <v>4833</v>
      </c>
      <c r="F958" s="665">
        <v>10</v>
      </c>
      <c r="G958" s="665">
        <v>9330</v>
      </c>
      <c r="H958" s="665">
        <v>1</v>
      </c>
      <c r="I958" s="665">
        <v>933</v>
      </c>
      <c r="J958" s="665">
        <v>47</v>
      </c>
      <c r="K958" s="665">
        <v>43945</v>
      </c>
      <c r="L958" s="665">
        <v>4.710075026795284</v>
      </c>
      <c r="M958" s="665">
        <v>935</v>
      </c>
      <c r="N958" s="665">
        <v>36</v>
      </c>
      <c r="O958" s="665">
        <v>34272</v>
      </c>
      <c r="P958" s="678">
        <v>3.6733118971061094</v>
      </c>
      <c r="Q958" s="666">
        <v>952</v>
      </c>
    </row>
    <row r="959" spans="1:17" ht="14.4" customHeight="1" x14ac:dyDescent="0.3">
      <c r="A959" s="661" t="s">
        <v>5477</v>
      </c>
      <c r="B959" s="662" t="s">
        <v>4683</v>
      </c>
      <c r="C959" s="662" t="s">
        <v>4725</v>
      </c>
      <c r="D959" s="662" t="s">
        <v>4835</v>
      </c>
      <c r="E959" s="662" t="s">
        <v>4833</v>
      </c>
      <c r="F959" s="665">
        <v>189</v>
      </c>
      <c r="G959" s="665">
        <v>138940</v>
      </c>
      <c r="H959" s="665">
        <v>1</v>
      </c>
      <c r="I959" s="665">
        <v>735.13227513227514</v>
      </c>
      <c r="J959" s="665">
        <v>120</v>
      </c>
      <c r="K959" s="665">
        <v>88440</v>
      </c>
      <c r="L959" s="665">
        <v>0.63653375557794734</v>
      </c>
      <c r="M959" s="665">
        <v>737</v>
      </c>
      <c r="N959" s="665">
        <v>118</v>
      </c>
      <c r="O959" s="665">
        <v>87910</v>
      </c>
      <c r="P959" s="678">
        <v>0.63271915934935941</v>
      </c>
      <c r="Q959" s="666">
        <v>745</v>
      </c>
    </row>
    <row r="960" spans="1:17" ht="14.4" customHeight="1" x14ac:dyDescent="0.3">
      <c r="A960" s="661" t="s">
        <v>5477</v>
      </c>
      <c r="B960" s="662" t="s">
        <v>4683</v>
      </c>
      <c r="C960" s="662" t="s">
        <v>4725</v>
      </c>
      <c r="D960" s="662" t="s">
        <v>4784</v>
      </c>
      <c r="E960" s="662" t="s">
        <v>4785</v>
      </c>
      <c r="F960" s="665">
        <v>15</v>
      </c>
      <c r="G960" s="665">
        <v>4456</v>
      </c>
      <c r="H960" s="665">
        <v>1</v>
      </c>
      <c r="I960" s="665">
        <v>297.06666666666666</v>
      </c>
      <c r="J960" s="665">
        <v>12</v>
      </c>
      <c r="K960" s="665">
        <v>3588</v>
      </c>
      <c r="L960" s="665">
        <v>0.80520646319569122</v>
      </c>
      <c r="M960" s="665">
        <v>299</v>
      </c>
      <c r="N960" s="665">
        <v>14</v>
      </c>
      <c r="O960" s="665">
        <v>4298</v>
      </c>
      <c r="P960" s="678">
        <v>0.96454219030520649</v>
      </c>
      <c r="Q960" s="666">
        <v>307</v>
      </c>
    </row>
    <row r="961" spans="1:17" ht="14.4" customHeight="1" x14ac:dyDescent="0.3">
      <c r="A961" s="661" t="s">
        <v>5477</v>
      </c>
      <c r="B961" s="662" t="s">
        <v>4683</v>
      </c>
      <c r="C961" s="662" t="s">
        <v>4725</v>
      </c>
      <c r="D961" s="662" t="s">
        <v>4840</v>
      </c>
      <c r="E961" s="662" t="s">
        <v>4781</v>
      </c>
      <c r="F961" s="665">
        <v>49</v>
      </c>
      <c r="G961" s="665">
        <v>8488</v>
      </c>
      <c r="H961" s="665">
        <v>1</v>
      </c>
      <c r="I961" s="665">
        <v>173.22448979591837</v>
      </c>
      <c r="J961" s="665">
        <v>40</v>
      </c>
      <c r="K961" s="665">
        <v>6960</v>
      </c>
      <c r="L961" s="665">
        <v>0.81998114985862391</v>
      </c>
      <c r="M961" s="665">
        <v>174</v>
      </c>
      <c r="N961" s="665">
        <v>33</v>
      </c>
      <c r="O961" s="665">
        <v>5874</v>
      </c>
      <c r="P961" s="678">
        <v>0.69203581526861446</v>
      </c>
      <c r="Q961" s="666">
        <v>178</v>
      </c>
    </row>
    <row r="962" spans="1:17" ht="14.4" customHeight="1" x14ac:dyDescent="0.3">
      <c r="A962" s="661" t="s">
        <v>5477</v>
      </c>
      <c r="B962" s="662" t="s">
        <v>4683</v>
      </c>
      <c r="C962" s="662" t="s">
        <v>4725</v>
      </c>
      <c r="D962" s="662" t="s">
        <v>4786</v>
      </c>
      <c r="E962" s="662" t="s">
        <v>4785</v>
      </c>
      <c r="F962" s="665">
        <v>10</v>
      </c>
      <c r="G962" s="665">
        <v>3678</v>
      </c>
      <c r="H962" s="665">
        <v>1</v>
      </c>
      <c r="I962" s="665">
        <v>367.8</v>
      </c>
      <c r="J962" s="665">
        <v>12</v>
      </c>
      <c r="K962" s="665">
        <v>4452</v>
      </c>
      <c r="L962" s="665">
        <v>1.2104404567699838</v>
      </c>
      <c r="M962" s="665">
        <v>371</v>
      </c>
      <c r="N962" s="665">
        <v>20</v>
      </c>
      <c r="O962" s="665">
        <v>7600</v>
      </c>
      <c r="P962" s="678">
        <v>2.0663404023926049</v>
      </c>
      <c r="Q962" s="666">
        <v>380</v>
      </c>
    </row>
    <row r="963" spans="1:17" ht="14.4" customHeight="1" x14ac:dyDescent="0.3">
      <c r="A963" s="661" t="s">
        <v>5477</v>
      </c>
      <c r="B963" s="662" t="s">
        <v>4683</v>
      </c>
      <c r="C963" s="662" t="s">
        <v>4725</v>
      </c>
      <c r="D963" s="662" t="s">
        <v>4843</v>
      </c>
      <c r="E963" s="662" t="s">
        <v>4833</v>
      </c>
      <c r="F963" s="665"/>
      <c r="G963" s="665"/>
      <c r="H963" s="665"/>
      <c r="I963" s="665"/>
      <c r="J963" s="665">
        <v>4</v>
      </c>
      <c r="K963" s="665">
        <v>3452</v>
      </c>
      <c r="L963" s="665"/>
      <c r="M963" s="665">
        <v>863</v>
      </c>
      <c r="N963" s="665">
        <v>25</v>
      </c>
      <c r="O963" s="665">
        <v>21975</v>
      </c>
      <c r="P963" s="678"/>
      <c r="Q963" s="666">
        <v>879</v>
      </c>
    </row>
    <row r="964" spans="1:17" ht="14.4" customHeight="1" x14ac:dyDescent="0.3">
      <c r="A964" s="661" t="s">
        <v>5478</v>
      </c>
      <c r="B964" s="662" t="s">
        <v>4683</v>
      </c>
      <c r="C964" s="662" t="s">
        <v>4684</v>
      </c>
      <c r="D964" s="662" t="s">
        <v>4691</v>
      </c>
      <c r="E964" s="662" t="s">
        <v>4692</v>
      </c>
      <c r="F964" s="665">
        <v>1</v>
      </c>
      <c r="G964" s="665">
        <v>265.10000000000002</v>
      </c>
      <c r="H964" s="665">
        <v>1</v>
      </c>
      <c r="I964" s="665">
        <v>265.10000000000002</v>
      </c>
      <c r="J964" s="665"/>
      <c r="K964" s="665"/>
      <c r="L964" s="665"/>
      <c r="M964" s="665"/>
      <c r="N964" s="665"/>
      <c r="O964" s="665"/>
      <c r="P964" s="678"/>
      <c r="Q964" s="666"/>
    </row>
    <row r="965" spans="1:17" ht="14.4" customHeight="1" x14ac:dyDescent="0.3">
      <c r="A965" s="661" t="s">
        <v>5478</v>
      </c>
      <c r="B965" s="662" t="s">
        <v>4683</v>
      </c>
      <c r="C965" s="662" t="s">
        <v>4714</v>
      </c>
      <c r="D965" s="662" t="s">
        <v>4715</v>
      </c>
      <c r="E965" s="662" t="s">
        <v>4716</v>
      </c>
      <c r="F965" s="665"/>
      <c r="G965" s="665"/>
      <c r="H965" s="665"/>
      <c r="I965" s="665"/>
      <c r="J965" s="665">
        <v>2</v>
      </c>
      <c r="K965" s="665">
        <v>485.28</v>
      </c>
      <c r="L965" s="665"/>
      <c r="M965" s="665">
        <v>242.64</v>
      </c>
      <c r="N965" s="665">
        <v>2</v>
      </c>
      <c r="O965" s="665">
        <v>485.28</v>
      </c>
      <c r="P965" s="678"/>
      <c r="Q965" s="666">
        <v>242.64</v>
      </c>
    </row>
    <row r="966" spans="1:17" ht="14.4" customHeight="1" x14ac:dyDescent="0.3">
      <c r="A966" s="661" t="s">
        <v>5478</v>
      </c>
      <c r="B966" s="662" t="s">
        <v>4683</v>
      </c>
      <c r="C966" s="662" t="s">
        <v>4714</v>
      </c>
      <c r="D966" s="662" t="s">
        <v>4717</v>
      </c>
      <c r="E966" s="662" t="s">
        <v>4718</v>
      </c>
      <c r="F966" s="665">
        <v>61</v>
      </c>
      <c r="G966" s="665">
        <v>14801.039999999999</v>
      </c>
      <c r="H966" s="665">
        <v>1</v>
      </c>
      <c r="I966" s="665">
        <v>242.64</v>
      </c>
      <c r="J966" s="665">
        <v>90</v>
      </c>
      <c r="K966" s="665">
        <v>21837.599999999995</v>
      </c>
      <c r="L966" s="665">
        <v>1.4754098360655734</v>
      </c>
      <c r="M966" s="665">
        <v>242.63999999999993</v>
      </c>
      <c r="N966" s="665">
        <v>46.019999999999996</v>
      </c>
      <c r="O966" s="665">
        <v>11166.29</v>
      </c>
      <c r="P966" s="678">
        <v>0.7544260403323011</v>
      </c>
      <c r="Q966" s="666">
        <v>242.63993915688835</v>
      </c>
    </row>
    <row r="967" spans="1:17" ht="14.4" customHeight="1" x14ac:dyDescent="0.3">
      <c r="A967" s="661" t="s">
        <v>5478</v>
      </c>
      <c r="B967" s="662" t="s">
        <v>4683</v>
      </c>
      <c r="C967" s="662" t="s">
        <v>4714</v>
      </c>
      <c r="D967" s="662" t="s">
        <v>4719</v>
      </c>
      <c r="E967" s="662" t="s">
        <v>4720</v>
      </c>
      <c r="F967" s="665">
        <v>8</v>
      </c>
      <c r="G967" s="665">
        <v>1941.12</v>
      </c>
      <c r="H967" s="665">
        <v>1</v>
      </c>
      <c r="I967" s="665">
        <v>242.64</v>
      </c>
      <c r="J967" s="665">
        <v>22</v>
      </c>
      <c r="K967" s="665">
        <v>5338.08</v>
      </c>
      <c r="L967" s="665">
        <v>2.75</v>
      </c>
      <c r="M967" s="665">
        <v>242.64</v>
      </c>
      <c r="N967" s="665">
        <v>6</v>
      </c>
      <c r="O967" s="665">
        <v>1455.84</v>
      </c>
      <c r="P967" s="678">
        <v>0.75</v>
      </c>
      <c r="Q967" s="666">
        <v>242.64</v>
      </c>
    </row>
    <row r="968" spans="1:17" ht="14.4" customHeight="1" x14ac:dyDescent="0.3">
      <c r="A968" s="661" t="s">
        <v>5478</v>
      </c>
      <c r="B968" s="662" t="s">
        <v>4683</v>
      </c>
      <c r="C968" s="662" t="s">
        <v>4725</v>
      </c>
      <c r="D968" s="662" t="s">
        <v>4734</v>
      </c>
      <c r="E968" s="662" t="s">
        <v>4735</v>
      </c>
      <c r="F968" s="665"/>
      <c r="G968" s="665"/>
      <c r="H968" s="665"/>
      <c r="I968" s="665"/>
      <c r="J968" s="665">
        <v>4</v>
      </c>
      <c r="K968" s="665">
        <v>492</v>
      </c>
      <c r="L968" s="665"/>
      <c r="M968" s="665">
        <v>123</v>
      </c>
      <c r="N968" s="665"/>
      <c r="O968" s="665"/>
      <c r="P968" s="678"/>
      <c r="Q968" s="666"/>
    </row>
    <row r="969" spans="1:17" ht="14.4" customHeight="1" x14ac:dyDescent="0.3">
      <c r="A969" s="661" t="s">
        <v>5478</v>
      </c>
      <c r="B969" s="662" t="s">
        <v>4683</v>
      </c>
      <c r="C969" s="662" t="s">
        <v>4725</v>
      </c>
      <c r="D969" s="662" t="s">
        <v>4736</v>
      </c>
      <c r="E969" s="662" t="s">
        <v>4737</v>
      </c>
      <c r="F969" s="665">
        <v>7</v>
      </c>
      <c r="G969" s="665">
        <v>1628</v>
      </c>
      <c r="H969" s="665">
        <v>1</v>
      </c>
      <c r="I969" s="665">
        <v>232.57142857142858</v>
      </c>
      <c r="J969" s="665">
        <v>5</v>
      </c>
      <c r="K969" s="665">
        <v>1175</v>
      </c>
      <c r="L969" s="665">
        <v>0.72174447174447176</v>
      </c>
      <c r="M969" s="665">
        <v>235</v>
      </c>
      <c r="N969" s="665">
        <v>3</v>
      </c>
      <c r="O969" s="665">
        <v>753</v>
      </c>
      <c r="P969" s="678">
        <v>0.46253071253071254</v>
      </c>
      <c r="Q969" s="666">
        <v>251</v>
      </c>
    </row>
    <row r="970" spans="1:17" ht="14.4" customHeight="1" x14ac:dyDescent="0.3">
      <c r="A970" s="661" t="s">
        <v>5478</v>
      </c>
      <c r="B970" s="662" t="s">
        <v>4683</v>
      </c>
      <c r="C970" s="662" t="s">
        <v>4725</v>
      </c>
      <c r="D970" s="662" t="s">
        <v>4768</v>
      </c>
      <c r="E970" s="662" t="s">
        <v>4769</v>
      </c>
      <c r="F970" s="665">
        <v>4</v>
      </c>
      <c r="G970" s="665">
        <v>464</v>
      </c>
      <c r="H970" s="665">
        <v>1</v>
      </c>
      <c r="I970" s="665">
        <v>116</v>
      </c>
      <c r="J970" s="665"/>
      <c r="K970" s="665"/>
      <c r="L970" s="665"/>
      <c r="M970" s="665"/>
      <c r="N970" s="665"/>
      <c r="O970" s="665"/>
      <c r="P970" s="678"/>
      <c r="Q970" s="666"/>
    </row>
    <row r="971" spans="1:17" ht="14.4" customHeight="1" x14ac:dyDescent="0.3">
      <c r="A971" s="661" t="s">
        <v>5478</v>
      </c>
      <c r="B971" s="662" t="s">
        <v>4683</v>
      </c>
      <c r="C971" s="662" t="s">
        <v>4725</v>
      </c>
      <c r="D971" s="662" t="s">
        <v>4772</v>
      </c>
      <c r="E971" s="662" t="s">
        <v>4773</v>
      </c>
      <c r="F971" s="665">
        <v>2</v>
      </c>
      <c r="G971" s="665">
        <v>968</v>
      </c>
      <c r="H971" s="665">
        <v>1</v>
      </c>
      <c r="I971" s="665">
        <v>484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5478</v>
      </c>
      <c r="B972" s="662" t="s">
        <v>4683</v>
      </c>
      <c r="C972" s="662" t="s">
        <v>4725</v>
      </c>
      <c r="D972" s="662" t="s">
        <v>4777</v>
      </c>
      <c r="E972" s="662" t="s">
        <v>4775</v>
      </c>
      <c r="F972" s="665"/>
      <c r="G972" s="665"/>
      <c r="H972" s="665"/>
      <c r="I972" s="665"/>
      <c r="J972" s="665">
        <v>2</v>
      </c>
      <c r="K972" s="665">
        <v>1504</v>
      </c>
      <c r="L972" s="665"/>
      <c r="M972" s="665">
        <v>752</v>
      </c>
      <c r="N972" s="665"/>
      <c r="O972" s="665"/>
      <c r="P972" s="678"/>
      <c r="Q972" s="666"/>
    </row>
    <row r="973" spans="1:17" ht="14.4" customHeight="1" x14ac:dyDescent="0.3">
      <c r="A973" s="661" t="s">
        <v>5478</v>
      </c>
      <c r="B973" s="662" t="s">
        <v>4683</v>
      </c>
      <c r="C973" s="662" t="s">
        <v>4725</v>
      </c>
      <c r="D973" s="662" t="s">
        <v>4832</v>
      </c>
      <c r="E973" s="662" t="s">
        <v>4833</v>
      </c>
      <c r="F973" s="665">
        <v>2</v>
      </c>
      <c r="G973" s="665">
        <v>1606</v>
      </c>
      <c r="H973" s="665">
        <v>1</v>
      </c>
      <c r="I973" s="665">
        <v>803</v>
      </c>
      <c r="J973" s="665"/>
      <c r="K973" s="665"/>
      <c r="L973" s="665"/>
      <c r="M973" s="665"/>
      <c r="N973" s="665"/>
      <c r="O973" s="665"/>
      <c r="P973" s="678"/>
      <c r="Q973" s="666"/>
    </row>
    <row r="974" spans="1:17" ht="14.4" customHeight="1" x14ac:dyDescent="0.3">
      <c r="A974" s="661" t="s">
        <v>5478</v>
      </c>
      <c r="B974" s="662" t="s">
        <v>4683</v>
      </c>
      <c r="C974" s="662" t="s">
        <v>4725</v>
      </c>
      <c r="D974" s="662" t="s">
        <v>4780</v>
      </c>
      <c r="E974" s="662" t="s">
        <v>4781</v>
      </c>
      <c r="F974" s="665"/>
      <c r="G974" s="665"/>
      <c r="H974" s="665"/>
      <c r="I974" s="665"/>
      <c r="J974" s="665">
        <v>1</v>
      </c>
      <c r="K974" s="665">
        <v>210</v>
      </c>
      <c r="L974" s="665"/>
      <c r="M974" s="665">
        <v>210</v>
      </c>
      <c r="N974" s="665"/>
      <c r="O974" s="665"/>
      <c r="P974" s="678"/>
      <c r="Q974" s="666"/>
    </row>
    <row r="975" spans="1:17" ht="14.4" customHeight="1" x14ac:dyDescent="0.3">
      <c r="A975" s="661" t="s">
        <v>5478</v>
      </c>
      <c r="B975" s="662" t="s">
        <v>4683</v>
      </c>
      <c r="C975" s="662" t="s">
        <v>4725</v>
      </c>
      <c r="D975" s="662" t="s">
        <v>4740</v>
      </c>
      <c r="E975" s="662" t="s">
        <v>4741</v>
      </c>
      <c r="F975" s="665">
        <v>74</v>
      </c>
      <c r="G975" s="665">
        <v>24297</v>
      </c>
      <c r="H975" s="665">
        <v>1</v>
      </c>
      <c r="I975" s="665">
        <v>328.33783783783781</v>
      </c>
      <c r="J975" s="665">
        <v>76</v>
      </c>
      <c r="K975" s="665">
        <v>25156</v>
      </c>
      <c r="L975" s="665">
        <v>1.0353541589496646</v>
      </c>
      <c r="M975" s="665">
        <v>331</v>
      </c>
      <c r="N975" s="665">
        <v>26</v>
      </c>
      <c r="O975" s="665">
        <v>9204</v>
      </c>
      <c r="P975" s="678">
        <v>0.37881219903691815</v>
      </c>
      <c r="Q975" s="666">
        <v>354</v>
      </c>
    </row>
    <row r="976" spans="1:17" ht="14.4" customHeight="1" x14ac:dyDescent="0.3">
      <c r="A976" s="661" t="s">
        <v>5478</v>
      </c>
      <c r="B976" s="662" t="s">
        <v>4683</v>
      </c>
      <c r="C976" s="662" t="s">
        <v>4725</v>
      </c>
      <c r="D976" s="662" t="s">
        <v>4782</v>
      </c>
      <c r="E976" s="662" t="s">
        <v>4783</v>
      </c>
      <c r="F976" s="665">
        <v>4</v>
      </c>
      <c r="G976" s="665">
        <v>328</v>
      </c>
      <c r="H976" s="665">
        <v>1</v>
      </c>
      <c r="I976" s="665">
        <v>82</v>
      </c>
      <c r="J976" s="665">
        <v>3</v>
      </c>
      <c r="K976" s="665">
        <v>255</v>
      </c>
      <c r="L976" s="665">
        <v>0.77743902439024393</v>
      </c>
      <c r="M976" s="665">
        <v>85</v>
      </c>
      <c r="N976" s="665"/>
      <c r="O976" s="665"/>
      <c r="P976" s="678"/>
      <c r="Q976" s="666"/>
    </row>
    <row r="977" spans="1:17" ht="14.4" customHeight="1" x14ac:dyDescent="0.3">
      <c r="A977" s="661" t="s">
        <v>5478</v>
      </c>
      <c r="B977" s="662" t="s">
        <v>4683</v>
      </c>
      <c r="C977" s="662" t="s">
        <v>4725</v>
      </c>
      <c r="D977" s="662" t="s">
        <v>4750</v>
      </c>
      <c r="E977" s="662" t="s">
        <v>4751</v>
      </c>
      <c r="F977" s="665">
        <v>2</v>
      </c>
      <c r="G977" s="665">
        <v>162</v>
      </c>
      <c r="H977" s="665">
        <v>1</v>
      </c>
      <c r="I977" s="665">
        <v>81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5478</v>
      </c>
      <c r="B978" s="662" t="s">
        <v>4683</v>
      </c>
      <c r="C978" s="662" t="s">
        <v>4725</v>
      </c>
      <c r="D978" s="662" t="s">
        <v>4784</v>
      </c>
      <c r="E978" s="662" t="s">
        <v>4785</v>
      </c>
      <c r="F978" s="665"/>
      <c r="G978" s="665"/>
      <c r="H978" s="665"/>
      <c r="I978" s="665"/>
      <c r="J978" s="665">
        <v>1</v>
      </c>
      <c r="K978" s="665">
        <v>299</v>
      </c>
      <c r="L978" s="665"/>
      <c r="M978" s="665">
        <v>299</v>
      </c>
      <c r="N978" s="665"/>
      <c r="O978" s="665"/>
      <c r="P978" s="678"/>
      <c r="Q978" s="666"/>
    </row>
    <row r="979" spans="1:17" ht="14.4" customHeight="1" x14ac:dyDescent="0.3">
      <c r="A979" s="661" t="s">
        <v>5478</v>
      </c>
      <c r="B979" s="662" t="s">
        <v>4683</v>
      </c>
      <c r="C979" s="662" t="s">
        <v>4725</v>
      </c>
      <c r="D979" s="662" t="s">
        <v>4758</v>
      </c>
      <c r="E979" s="662" t="s">
        <v>4759</v>
      </c>
      <c r="F979" s="665">
        <v>12</v>
      </c>
      <c r="G979" s="665">
        <v>7240</v>
      </c>
      <c r="H979" s="665">
        <v>1</v>
      </c>
      <c r="I979" s="665">
        <v>603.33333333333337</v>
      </c>
      <c r="J979" s="665">
        <v>9</v>
      </c>
      <c r="K979" s="665">
        <v>5454</v>
      </c>
      <c r="L979" s="665">
        <v>0.75331491712707177</v>
      </c>
      <c r="M979" s="665">
        <v>606</v>
      </c>
      <c r="N979" s="665"/>
      <c r="O979" s="665"/>
      <c r="P979" s="678"/>
      <c r="Q979" s="666"/>
    </row>
    <row r="980" spans="1:17" ht="14.4" customHeight="1" x14ac:dyDescent="0.3">
      <c r="A980" s="661" t="s">
        <v>5478</v>
      </c>
      <c r="B980" s="662" t="s">
        <v>4683</v>
      </c>
      <c r="C980" s="662" t="s">
        <v>4725</v>
      </c>
      <c r="D980" s="662" t="s">
        <v>4762</v>
      </c>
      <c r="E980" s="662" t="s">
        <v>4763</v>
      </c>
      <c r="F980" s="665">
        <v>61</v>
      </c>
      <c r="G980" s="665">
        <v>22134</v>
      </c>
      <c r="H980" s="665">
        <v>1</v>
      </c>
      <c r="I980" s="665">
        <v>362.85245901639342</v>
      </c>
      <c r="J980" s="665">
        <v>66</v>
      </c>
      <c r="K980" s="665">
        <v>24090</v>
      </c>
      <c r="L980" s="665">
        <v>1.0883708322038492</v>
      </c>
      <c r="M980" s="665">
        <v>365</v>
      </c>
      <c r="N980" s="665">
        <v>26</v>
      </c>
      <c r="O980" s="665">
        <v>9698</v>
      </c>
      <c r="P980" s="678">
        <v>0.438149453329719</v>
      </c>
      <c r="Q980" s="666">
        <v>373</v>
      </c>
    </row>
    <row r="981" spans="1:17" ht="14.4" customHeight="1" x14ac:dyDescent="0.3">
      <c r="A981" s="661" t="s">
        <v>5478</v>
      </c>
      <c r="B981" s="662" t="s">
        <v>4683</v>
      </c>
      <c r="C981" s="662" t="s">
        <v>4725</v>
      </c>
      <c r="D981" s="662" t="s">
        <v>4861</v>
      </c>
      <c r="E981" s="662" t="s">
        <v>4851</v>
      </c>
      <c r="F981" s="665">
        <v>7</v>
      </c>
      <c r="G981" s="665">
        <v>3640</v>
      </c>
      <c r="H981" s="665">
        <v>1</v>
      </c>
      <c r="I981" s="665">
        <v>520</v>
      </c>
      <c r="J981" s="665"/>
      <c r="K981" s="665"/>
      <c r="L981" s="665"/>
      <c r="M981" s="665"/>
      <c r="N981" s="665"/>
      <c r="O981" s="665"/>
      <c r="P981" s="678"/>
      <c r="Q981" s="666"/>
    </row>
    <row r="982" spans="1:17" ht="14.4" customHeight="1" x14ac:dyDescent="0.3">
      <c r="A982" s="661" t="s">
        <v>5478</v>
      </c>
      <c r="B982" s="662" t="s">
        <v>4683</v>
      </c>
      <c r="C982" s="662" t="s">
        <v>4725</v>
      </c>
      <c r="D982" s="662" t="s">
        <v>4864</v>
      </c>
      <c r="E982" s="662" t="s">
        <v>4865</v>
      </c>
      <c r="F982" s="665">
        <v>1</v>
      </c>
      <c r="G982" s="665">
        <v>340</v>
      </c>
      <c r="H982" s="665">
        <v>1</v>
      </c>
      <c r="I982" s="665">
        <v>340</v>
      </c>
      <c r="J982" s="665"/>
      <c r="K982" s="665"/>
      <c r="L982" s="665"/>
      <c r="M982" s="665"/>
      <c r="N982" s="665"/>
      <c r="O982" s="665"/>
      <c r="P982" s="678"/>
      <c r="Q982" s="666"/>
    </row>
    <row r="983" spans="1:17" ht="14.4" customHeight="1" x14ac:dyDescent="0.3">
      <c r="A983" s="661" t="s">
        <v>5479</v>
      </c>
      <c r="B983" s="662" t="s">
        <v>4683</v>
      </c>
      <c r="C983" s="662" t="s">
        <v>4714</v>
      </c>
      <c r="D983" s="662" t="s">
        <v>4724</v>
      </c>
      <c r="E983" s="662" t="s">
        <v>4722</v>
      </c>
      <c r="F983" s="665">
        <v>1</v>
      </c>
      <c r="G983" s="665">
        <v>500</v>
      </c>
      <c r="H983" s="665">
        <v>1</v>
      </c>
      <c r="I983" s="665">
        <v>500</v>
      </c>
      <c r="J983" s="665"/>
      <c r="K983" s="665"/>
      <c r="L983" s="665"/>
      <c r="M983" s="665"/>
      <c r="N983" s="665"/>
      <c r="O983" s="665"/>
      <c r="P983" s="678"/>
      <c r="Q983" s="666"/>
    </row>
    <row r="984" spans="1:17" ht="14.4" customHeight="1" x14ac:dyDescent="0.3">
      <c r="A984" s="661" t="s">
        <v>5479</v>
      </c>
      <c r="B984" s="662" t="s">
        <v>4683</v>
      </c>
      <c r="C984" s="662" t="s">
        <v>4725</v>
      </c>
      <c r="D984" s="662" t="s">
        <v>4736</v>
      </c>
      <c r="E984" s="662" t="s">
        <v>4737</v>
      </c>
      <c r="F984" s="665">
        <v>10</v>
      </c>
      <c r="G984" s="665">
        <v>2334</v>
      </c>
      <c r="H984" s="665">
        <v>1</v>
      </c>
      <c r="I984" s="665">
        <v>233.4</v>
      </c>
      <c r="J984" s="665">
        <v>9</v>
      </c>
      <c r="K984" s="665">
        <v>2115</v>
      </c>
      <c r="L984" s="665">
        <v>0.90616966580976865</v>
      </c>
      <c r="M984" s="665">
        <v>235</v>
      </c>
      <c r="N984" s="665">
        <v>2</v>
      </c>
      <c r="O984" s="665">
        <v>502</v>
      </c>
      <c r="P984" s="678">
        <v>0.21508140531276779</v>
      </c>
      <c r="Q984" s="666">
        <v>251</v>
      </c>
    </row>
    <row r="985" spans="1:17" ht="14.4" customHeight="1" x14ac:dyDescent="0.3">
      <c r="A985" s="661" t="s">
        <v>5479</v>
      </c>
      <c r="B985" s="662" t="s">
        <v>4683</v>
      </c>
      <c r="C985" s="662" t="s">
        <v>4725</v>
      </c>
      <c r="D985" s="662" t="s">
        <v>4768</v>
      </c>
      <c r="E985" s="662" t="s">
        <v>4769</v>
      </c>
      <c r="F985" s="665">
        <v>1</v>
      </c>
      <c r="G985" s="665">
        <v>118</v>
      </c>
      <c r="H985" s="665">
        <v>1</v>
      </c>
      <c r="I985" s="665">
        <v>118</v>
      </c>
      <c r="J985" s="665">
        <v>2</v>
      </c>
      <c r="K985" s="665">
        <v>236</v>
      </c>
      <c r="L985" s="665">
        <v>2</v>
      </c>
      <c r="M985" s="665">
        <v>118</v>
      </c>
      <c r="N985" s="665"/>
      <c r="O985" s="665"/>
      <c r="P985" s="678"/>
      <c r="Q985" s="666"/>
    </row>
    <row r="986" spans="1:17" ht="14.4" customHeight="1" x14ac:dyDescent="0.3">
      <c r="A986" s="661" t="s">
        <v>5479</v>
      </c>
      <c r="B986" s="662" t="s">
        <v>4683</v>
      </c>
      <c r="C986" s="662" t="s">
        <v>4725</v>
      </c>
      <c r="D986" s="662" t="s">
        <v>4740</v>
      </c>
      <c r="E986" s="662" t="s">
        <v>4741</v>
      </c>
      <c r="F986" s="665">
        <v>2</v>
      </c>
      <c r="G986" s="665">
        <v>654</v>
      </c>
      <c r="H986" s="665">
        <v>1</v>
      </c>
      <c r="I986" s="665">
        <v>327</v>
      </c>
      <c r="J986" s="665">
        <v>1</v>
      </c>
      <c r="K986" s="665">
        <v>331</v>
      </c>
      <c r="L986" s="665">
        <v>0.50611620795107037</v>
      </c>
      <c r="M986" s="665">
        <v>331</v>
      </c>
      <c r="N986" s="665">
        <v>3</v>
      </c>
      <c r="O986" s="665">
        <v>1062</v>
      </c>
      <c r="P986" s="678">
        <v>1.6238532110091743</v>
      </c>
      <c r="Q986" s="666">
        <v>354</v>
      </c>
    </row>
    <row r="987" spans="1:17" ht="14.4" customHeight="1" x14ac:dyDescent="0.3">
      <c r="A987" s="661" t="s">
        <v>5479</v>
      </c>
      <c r="B987" s="662" t="s">
        <v>4683</v>
      </c>
      <c r="C987" s="662" t="s">
        <v>4725</v>
      </c>
      <c r="D987" s="662" t="s">
        <v>4792</v>
      </c>
      <c r="E987" s="662" t="s">
        <v>4793</v>
      </c>
      <c r="F987" s="665">
        <v>3</v>
      </c>
      <c r="G987" s="665">
        <v>2115</v>
      </c>
      <c r="H987" s="665">
        <v>1</v>
      </c>
      <c r="I987" s="665">
        <v>705</v>
      </c>
      <c r="J987" s="665">
        <v>4</v>
      </c>
      <c r="K987" s="665">
        <v>2828</v>
      </c>
      <c r="L987" s="665">
        <v>1.3371158392434987</v>
      </c>
      <c r="M987" s="665">
        <v>707</v>
      </c>
      <c r="N987" s="665"/>
      <c r="O987" s="665"/>
      <c r="P987" s="678"/>
      <c r="Q987" s="666"/>
    </row>
    <row r="988" spans="1:17" ht="14.4" customHeight="1" x14ac:dyDescent="0.3">
      <c r="A988" s="661" t="s">
        <v>5479</v>
      </c>
      <c r="B988" s="662" t="s">
        <v>4683</v>
      </c>
      <c r="C988" s="662" t="s">
        <v>4725</v>
      </c>
      <c r="D988" s="662" t="s">
        <v>4748</v>
      </c>
      <c r="E988" s="662" t="s">
        <v>4749</v>
      </c>
      <c r="F988" s="665">
        <v>8</v>
      </c>
      <c r="G988" s="665">
        <v>896</v>
      </c>
      <c r="H988" s="665">
        <v>1</v>
      </c>
      <c r="I988" s="665">
        <v>112</v>
      </c>
      <c r="J988" s="665"/>
      <c r="K988" s="665"/>
      <c r="L988" s="665"/>
      <c r="M988" s="665"/>
      <c r="N988" s="665"/>
      <c r="O988" s="665"/>
      <c r="P988" s="678"/>
      <c r="Q988" s="666"/>
    </row>
    <row r="989" spans="1:17" ht="14.4" customHeight="1" x14ac:dyDescent="0.3">
      <c r="A989" s="661" t="s">
        <v>5479</v>
      </c>
      <c r="B989" s="662" t="s">
        <v>4683</v>
      </c>
      <c r="C989" s="662" t="s">
        <v>4725</v>
      </c>
      <c r="D989" s="662" t="s">
        <v>4766</v>
      </c>
      <c r="E989" s="662" t="s">
        <v>4767</v>
      </c>
      <c r="F989" s="665">
        <v>1</v>
      </c>
      <c r="G989" s="665">
        <v>1043</v>
      </c>
      <c r="H989" s="665">
        <v>1</v>
      </c>
      <c r="I989" s="665">
        <v>1043</v>
      </c>
      <c r="J989" s="665"/>
      <c r="K989" s="665"/>
      <c r="L989" s="665"/>
      <c r="M989" s="665"/>
      <c r="N989" s="665"/>
      <c r="O989" s="665"/>
      <c r="P989" s="678"/>
      <c r="Q989" s="666"/>
    </row>
    <row r="990" spans="1:17" ht="14.4" customHeight="1" x14ac:dyDescent="0.3">
      <c r="A990" s="661" t="s">
        <v>5480</v>
      </c>
      <c r="B990" s="662" t="s">
        <v>4683</v>
      </c>
      <c r="C990" s="662" t="s">
        <v>4714</v>
      </c>
      <c r="D990" s="662" t="s">
        <v>4826</v>
      </c>
      <c r="E990" s="662" t="s">
        <v>4827</v>
      </c>
      <c r="F990" s="665">
        <v>20</v>
      </c>
      <c r="G990" s="665">
        <v>18095</v>
      </c>
      <c r="H990" s="665">
        <v>1</v>
      </c>
      <c r="I990" s="665">
        <v>904.75</v>
      </c>
      <c r="J990" s="665">
        <v>30</v>
      </c>
      <c r="K990" s="665">
        <v>27142.5</v>
      </c>
      <c r="L990" s="665">
        <v>1.5</v>
      </c>
      <c r="M990" s="665">
        <v>904.75</v>
      </c>
      <c r="N990" s="665">
        <v>24</v>
      </c>
      <c r="O990" s="665">
        <v>21714</v>
      </c>
      <c r="P990" s="678">
        <v>1.2</v>
      </c>
      <c r="Q990" s="666">
        <v>904.75</v>
      </c>
    </row>
    <row r="991" spans="1:17" ht="14.4" customHeight="1" x14ac:dyDescent="0.3">
      <c r="A991" s="661" t="s">
        <v>5480</v>
      </c>
      <c r="B991" s="662" t="s">
        <v>4683</v>
      </c>
      <c r="C991" s="662" t="s">
        <v>4714</v>
      </c>
      <c r="D991" s="662" t="s">
        <v>4715</v>
      </c>
      <c r="E991" s="662" t="s">
        <v>4716</v>
      </c>
      <c r="F991" s="665"/>
      <c r="G991" s="665"/>
      <c r="H991" s="665"/>
      <c r="I991" s="665"/>
      <c r="J991" s="665">
        <v>1</v>
      </c>
      <c r="K991" s="665">
        <v>242.64</v>
      </c>
      <c r="L991" s="665"/>
      <c r="M991" s="665">
        <v>242.64</v>
      </c>
      <c r="N991" s="665">
        <v>3</v>
      </c>
      <c r="O991" s="665">
        <v>727.92</v>
      </c>
      <c r="P991" s="678"/>
      <c r="Q991" s="666">
        <v>242.64</v>
      </c>
    </row>
    <row r="992" spans="1:17" ht="14.4" customHeight="1" x14ac:dyDescent="0.3">
      <c r="A992" s="661" t="s">
        <v>5480</v>
      </c>
      <c r="B992" s="662" t="s">
        <v>4683</v>
      </c>
      <c r="C992" s="662" t="s">
        <v>4714</v>
      </c>
      <c r="D992" s="662" t="s">
        <v>4717</v>
      </c>
      <c r="E992" s="662" t="s">
        <v>4718</v>
      </c>
      <c r="F992" s="665">
        <v>59</v>
      </c>
      <c r="G992" s="665">
        <v>14315.76</v>
      </c>
      <c r="H992" s="665">
        <v>1</v>
      </c>
      <c r="I992" s="665">
        <v>242.64000000000001</v>
      </c>
      <c r="J992" s="665">
        <v>73</v>
      </c>
      <c r="K992" s="665">
        <v>17712.719999999998</v>
      </c>
      <c r="L992" s="665">
        <v>1.2372881355932202</v>
      </c>
      <c r="M992" s="665">
        <v>242.63999999999996</v>
      </c>
      <c r="N992" s="665">
        <v>44.220000000000013</v>
      </c>
      <c r="O992" s="665">
        <v>10729.51</v>
      </c>
      <c r="P992" s="678">
        <v>0.74948937394871107</v>
      </c>
      <c r="Q992" s="666">
        <v>242.639303482587</v>
      </c>
    </row>
    <row r="993" spans="1:17" ht="14.4" customHeight="1" x14ac:dyDescent="0.3">
      <c r="A993" s="661" t="s">
        <v>5480</v>
      </c>
      <c r="B993" s="662" t="s">
        <v>4683</v>
      </c>
      <c r="C993" s="662" t="s">
        <v>4714</v>
      </c>
      <c r="D993" s="662" t="s">
        <v>4719</v>
      </c>
      <c r="E993" s="662" t="s">
        <v>4720</v>
      </c>
      <c r="F993" s="665">
        <v>8</v>
      </c>
      <c r="G993" s="665">
        <v>1941.12</v>
      </c>
      <c r="H993" s="665">
        <v>1</v>
      </c>
      <c r="I993" s="665">
        <v>242.64</v>
      </c>
      <c r="J993" s="665">
        <v>6</v>
      </c>
      <c r="K993" s="665">
        <v>1455.84</v>
      </c>
      <c r="L993" s="665">
        <v>0.75</v>
      </c>
      <c r="M993" s="665">
        <v>242.64</v>
      </c>
      <c r="N993" s="665">
        <v>6.01</v>
      </c>
      <c r="O993" s="665">
        <v>1458.2599999999998</v>
      </c>
      <c r="P993" s="678">
        <v>0.75124670293438833</v>
      </c>
      <c r="Q993" s="666">
        <v>242.63893510815305</v>
      </c>
    </row>
    <row r="994" spans="1:17" ht="14.4" customHeight="1" x14ac:dyDescent="0.3">
      <c r="A994" s="661" t="s">
        <v>5480</v>
      </c>
      <c r="B994" s="662" t="s">
        <v>4683</v>
      </c>
      <c r="C994" s="662" t="s">
        <v>4725</v>
      </c>
      <c r="D994" s="662" t="s">
        <v>4828</v>
      </c>
      <c r="E994" s="662" t="s">
        <v>4829</v>
      </c>
      <c r="F994" s="665">
        <v>3</v>
      </c>
      <c r="G994" s="665">
        <v>555</v>
      </c>
      <c r="H994" s="665">
        <v>1</v>
      </c>
      <c r="I994" s="665">
        <v>185</v>
      </c>
      <c r="J994" s="665">
        <v>5</v>
      </c>
      <c r="K994" s="665">
        <v>945</v>
      </c>
      <c r="L994" s="665">
        <v>1.7027027027027026</v>
      </c>
      <c r="M994" s="665">
        <v>189</v>
      </c>
      <c r="N994" s="665">
        <v>8</v>
      </c>
      <c r="O994" s="665">
        <v>1560</v>
      </c>
      <c r="P994" s="678">
        <v>2.810810810810811</v>
      </c>
      <c r="Q994" s="666">
        <v>195</v>
      </c>
    </row>
    <row r="995" spans="1:17" ht="14.4" customHeight="1" x14ac:dyDescent="0.3">
      <c r="A995" s="661" t="s">
        <v>5480</v>
      </c>
      <c r="B995" s="662" t="s">
        <v>4683</v>
      </c>
      <c r="C995" s="662" t="s">
        <v>4725</v>
      </c>
      <c r="D995" s="662" t="s">
        <v>4830</v>
      </c>
      <c r="E995" s="662" t="s">
        <v>4831</v>
      </c>
      <c r="F995" s="665"/>
      <c r="G995" s="665"/>
      <c r="H995" s="665"/>
      <c r="I995" s="665"/>
      <c r="J995" s="665"/>
      <c r="K995" s="665"/>
      <c r="L995" s="665"/>
      <c r="M995" s="665"/>
      <c r="N995" s="665">
        <v>1</v>
      </c>
      <c r="O995" s="665">
        <v>1158</v>
      </c>
      <c r="P995" s="678"/>
      <c r="Q995" s="666">
        <v>1158</v>
      </c>
    </row>
    <row r="996" spans="1:17" ht="14.4" customHeight="1" x14ac:dyDescent="0.3">
      <c r="A996" s="661" t="s">
        <v>5480</v>
      </c>
      <c r="B996" s="662" t="s">
        <v>4683</v>
      </c>
      <c r="C996" s="662" t="s">
        <v>4725</v>
      </c>
      <c r="D996" s="662" t="s">
        <v>4730</v>
      </c>
      <c r="E996" s="662" t="s">
        <v>4731</v>
      </c>
      <c r="F996" s="665">
        <v>1</v>
      </c>
      <c r="G996" s="665">
        <v>34</v>
      </c>
      <c r="H996" s="665">
        <v>1</v>
      </c>
      <c r="I996" s="665">
        <v>34</v>
      </c>
      <c r="J996" s="665"/>
      <c r="K996" s="665"/>
      <c r="L996" s="665"/>
      <c r="M996" s="665"/>
      <c r="N996" s="665">
        <v>1</v>
      </c>
      <c r="O996" s="665">
        <v>37</v>
      </c>
      <c r="P996" s="678">
        <v>1.088235294117647</v>
      </c>
      <c r="Q996" s="666">
        <v>37</v>
      </c>
    </row>
    <row r="997" spans="1:17" ht="14.4" customHeight="1" x14ac:dyDescent="0.3">
      <c r="A997" s="661" t="s">
        <v>5480</v>
      </c>
      <c r="B997" s="662" t="s">
        <v>4683</v>
      </c>
      <c r="C997" s="662" t="s">
        <v>4725</v>
      </c>
      <c r="D997" s="662" t="s">
        <v>4732</v>
      </c>
      <c r="E997" s="662" t="s">
        <v>4733</v>
      </c>
      <c r="F997" s="665"/>
      <c r="G997" s="665"/>
      <c r="H997" s="665"/>
      <c r="I997" s="665"/>
      <c r="J997" s="665">
        <v>1</v>
      </c>
      <c r="K997" s="665">
        <v>110</v>
      </c>
      <c r="L997" s="665"/>
      <c r="M997" s="665">
        <v>110</v>
      </c>
      <c r="N997" s="665"/>
      <c r="O997" s="665"/>
      <c r="P997" s="678"/>
      <c r="Q997" s="666"/>
    </row>
    <row r="998" spans="1:17" ht="14.4" customHeight="1" x14ac:dyDescent="0.3">
      <c r="A998" s="661" t="s">
        <v>5480</v>
      </c>
      <c r="B998" s="662" t="s">
        <v>4683</v>
      </c>
      <c r="C998" s="662" t="s">
        <v>4725</v>
      </c>
      <c r="D998" s="662" t="s">
        <v>4736</v>
      </c>
      <c r="E998" s="662" t="s">
        <v>4737</v>
      </c>
      <c r="F998" s="665">
        <v>1053</v>
      </c>
      <c r="G998" s="665">
        <v>245120</v>
      </c>
      <c r="H998" s="665">
        <v>1</v>
      </c>
      <c r="I998" s="665">
        <v>232.78252611585944</v>
      </c>
      <c r="J998" s="665">
        <v>1059</v>
      </c>
      <c r="K998" s="665">
        <v>248865</v>
      </c>
      <c r="L998" s="665">
        <v>1.015278231070496</v>
      </c>
      <c r="M998" s="665">
        <v>235</v>
      </c>
      <c r="N998" s="665">
        <v>1101</v>
      </c>
      <c r="O998" s="665">
        <v>276351</v>
      </c>
      <c r="P998" s="678">
        <v>1.1274110639686683</v>
      </c>
      <c r="Q998" s="666">
        <v>251</v>
      </c>
    </row>
    <row r="999" spans="1:17" ht="14.4" customHeight="1" x14ac:dyDescent="0.3">
      <c r="A999" s="661" t="s">
        <v>5480</v>
      </c>
      <c r="B999" s="662" t="s">
        <v>4683</v>
      </c>
      <c r="C999" s="662" t="s">
        <v>4725</v>
      </c>
      <c r="D999" s="662" t="s">
        <v>4768</v>
      </c>
      <c r="E999" s="662" t="s">
        <v>4769</v>
      </c>
      <c r="F999" s="665">
        <v>1696</v>
      </c>
      <c r="G999" s="665">
        <v>197990</v>
      </c>
      <c r="H999" s="665">
        <v>1</v>
      </c>
      <c r="I999" s="665">
        <v>116.73938679245283</v>
      </c>
      <c r="J999" s="665">
        <v>1678</v>
      </c>
      <c r="K999" s="665">
        <v>198004</v>
      </c>
      <c r="L999" s="665">
        <v>1.0000707106419515</v>
      </c>
      <c r="M999" s="665">
        <v>118</v>
      </c>
      <c r="N999" s="665">
        <v>1862</v>
      </c>
      <c r="O999" s="665">
        <v>234612</v>
      </c>
      <c r="P999" s="678">
        <v>1.1849689378251427</v>
      </c>
      <c r="Q999" s="666">
        <v>126</v>
      </c>
    </row>
    <row r="1000" spans="1:17" ht="14.4" customHeight="1" x14ac:dyDescent="0.3">
      <c r="A1000" s="661" t="s">
        <v>5480</v>
      </c>
      <c r="B1000" s="662" t="s">
        <v>4683</v>
      </c>
      <c r="C1000" s="662" t="s">
        <v>4725</v>
      </c>
      <c r="D1000" s="662" t="s">
        <v>4772</v>
      </c>
      <c r="E1000" s="662" t="s">
        <v>4773</v>
      </c>
      <c r="F1000" s="665">
        <v>40</v>
      </c>
      <c r="G1000" s="665">
        <v>19404</v>
      </c>
      <c r="H1000" s="665">
        <v>1</v>
      </c>
      <c r="I1000" s="665">
        <v>485.1</v>
      </c>
      <c r="J1000" s="665">
        <v>33</v>
      </c>
      <c r="K1000" s="665">
        <v>16071</v>
      </c>
      <c r="L1000" s="665">
        <v>0.82823129251700678</v>
      </c>
      <c r="M1000" s="665">
        <v>487</v>
      </c>
      <c r="N1000" s="665">
        <v>1</v>
      </c>
      <c r="O1000" s="665">
        <v>495</v>
      </c>
      <c r="P1000" s="678">
        <v>2.5510204081632654E-2</v>
      </c>
      <c r="Q1000" s="666">
        <v>495</v>
      </c>
    </row>
    <row r="1001" spans="1:17" ht="14.4" customHeight="1" x14ac:dyDescent="0.3">
      <c r="A1001" s="661" t="s">
        <v>5480</v>
      </c>
      <c r="B1001" s="662" t="s">
        <v>4683</v>
      </c>
      <c r="C1001" s="662" t="s">
        <v>4725</v>
      </c>
      <c r="D1001" s="662" t="s">
        <v>4774</v>
      </c>
      <c r="E1001" s="662" t="s">
        <v>4775</v>
      </c>
      <c r="F1001" s="665">
        <v>363</v>
      </c>
      <c r="G1001" s="665">
        <v>246023</v>
      </c>
      <c r="H1001" s="665">
        <v>1</v>
      </c>
      <c r="I1001" s="665">
        <v>677.74931129476579</v>
      </c>
      <c r="J1001" s="665">
        <v>75</v>
      </c>
      <c r="K1001" s="665">
        <v>51000</v>
      </c>
      <c r="L1001" s="665">
        <v>0.20729769167923323</v>
      </c>
      <c r="M1001" s="665">
        <v>680</v>
      </c>
      <c r="N1001" s="665">
        <v>127</v>
      </c>
      <c r="O1001" s="665">
        <v>87376</v>
      </c>
      <c r="P1001" s="678">
        <v>0.35515378643460166</v>
      </c>
      <c r="Q1001" s="666">
        <v>688</v>
      </c>
    </row>
    <row r="1002" spans="1:17" ht="14.4" customHeight="1" x14ac:dyDescent="0.3">
      <c r="A1002" s="661" t="s">
        <v>5480</v>
      </c>
      <c r="B1002" s="662" t="s">
        <v>4683</v>
      </c>
      <c r="C1002" s="662" t="s">
        <v>4725</v>
      </c>
      <c r="D1002" s="662" t="s">
        <v>5481</v>
      </c>
      <c r="E1002" s="662" t="s">
        <v>4851</v>
      </c>
      <c r="F1002" s="665"/>
      <c r="G1002" s="665"/>
      <c r="H1002" s="665"/>
      <c r="I1002" s="665"/>
      <c r="J1002" s="665"/>
      <c r="K1002" s="665"/>
      <c r="L1002" s="665"/>
      <c r="M1002" s="665"/>
      <c r="N1002" s="665">
        <v>4</v>
      </c>
      <c r="O1002" s="665">
        <v>3204</v>
      </c>
      <c r="P1002" s="678"/>
      <c r="Q1002" s="666">
        <v>801</v>
      </c>
    </row>
    <row r="1003" spans="1:17" ht="14.4" customHeight="1" x14ac:dyDescent="0.3">
      <c r="A1003" s="661" t="s">
        <v>5480</v>
      </c>
      <c r="B1003" s="662" t="s">
        <v>4683</v>
      </c>
      <c r="C1003" s="662" t="s">
        <v>4725</v>
      </c>
      <c r="D1003" s="662" t="s">
        <v>4857</v>
      </c>
      <c r="E1003" s="662" t="s">
        <v>4791</v>
      </c>
      <c r="F1003" s="665">
        <v>1</v>
      </c>
      <c r="G1003" s="665">
        <v>749</v>
      </c>
      <c r="H1003" s="665">
        <v>1</v>
      </c>
      <c r="I1003" s="665">
        <v>749</v>
      </c>
      <c r="J1003" s="665"/>
      <c r="K1003" s="665"/>
      <c r="L1003" s="665"/>
      <c r="M1003" s="665"/>
      <c r="N1003" s="665"/>
      <c r="O1003" s="665"/>
      <c r="P1003" s="678"/>
      <c r="Q1003" s="666"/>
    </row>
    <row r="1004" spans="1:17" ht="14.4" customHeight="1" x14ac:dyDescent="0.3">
      <c r="A1004" s="661" t="s">
        <v>5480</v>
      </c>
      <c r="B1004" s="662" t="s">
        <v>4683</v>
      </c>
      <c r="C1004" s="662" t="s">
        <v>4725</v>
      </c>
      <c r="D1004" s="662" t="s">
        <v>4776</v>
      </c>
      <c r="E1004" s="662" t="s">
        <v>4773</v>
      </c>
      <c r="F1004" s="665">
        <v>76</v>
      </c>
      <c r="G1004" s="665">
        <v>42136</v>
      </c>
      <c r="H1004" s="665">
        <v>1</v>
      </c>
      <c r="I1004" s="665">
        <v>554.42105263157896</v>
      </c>
      <c r="J1004" s="665">
        <v>100</v>
      </c>
      <c r="K1004" s="665">
        <v>55900</v>
      </c>
      <c r="L1004" s="665">
        <v>1.3266565407252706</v>
      </c>
      <c r="M1004" s="665">
        <v>559</v>
      </c>
      <c r="N1004" s="665">
        <v>67</v>
      </c>
      <c r="O1004" s="665">
        <v>38056</v>
      </c>
      <c r="P1004" s="678">
        <v>0.90317068539965828</v>
      </c>
      <c r="Q1004" s="666">
        <v>568</v>
      </c>
    </row>
    <row r="1005" spans="1:17" ht="14.4" customHeight="1" x14ac:dyDescent="0.3">
      <c r="A1005" s="661" t="s">
        <v>5480</v>
      </c>
      <c r="B1005" s="662" t="s">
        <v>4683</v>
      </c>
      <c r="C1005" s="662" t="s">
        <v>4725</v>
      </c>
      <c r="D1005" s="662" t="s">
        <v>4777</v>
      </c>
      <c r="E1005" s="662" t="s">
        <v>4775</v>
      </c>
      <c r="F1005" s="665">
        <v>431</v>
      </c>
      <c r="G1005" s="665">
        <v>322086</v>
      </c>
      <c r="H1005" s="665">
        <v>1</v>
      </c>
      <c r="I1005" s="665">
        <v>747.29930394431551</v>
      </c>
      <c r="J1005" s="665">
        <v>505</v>
      </c>
      <c r="K1005" s="665">
        <v>379760</v>
      </c>
      <c r="L1005" s="665">
        <v>1.1790639767018747</v>
      </c>
      <c r="M1005" s="665">
        <v>752</v>
      </c>
      <c r="N1005" s="665">
        <v>328</v>
      </c>
      <c r="O1005" s="665">
        <v>249608</v>
      </c>
      <c r="P1005" s="678">
        <v>0.77497314381873161</v>
      </c>
      <c r="Q1005" s="666">
        <v>761</v>
      </c>
    </row>
    <row r="1006" spans="1:17" ht="14.4" customHeight="1" x14ac:dyDescent="0.3">
      <c r="A1006" s="661" t="s">
        <v>5480</v>
      </c>
      <c r="B1006" s="662" t="s">
        <v>4683</v>
      </c>
      <c r="C1006" s="662" t="s">
        <v>4725</v>
      </c>
      <c r="D1006" s="662" t="s">
        <v>4832</v>
      </c>
      <c r="E1006" s="662" t="s">
        <v>4833</v>
      </c>
      <c r="F1006" s="665">
        <v>1427</v>
      </c>
      <c r="G1006" s="665">
        <v>1148445</v>
      </c>
      <c r="H1006" s="665">
        <v>1</v>
      </c>
      <c r="I1006" s="665">
        <v>804.79677645409947</v>
      </c>
      <c r="J1006" s="665">
        <v>1622</v>
      </c>
      <c r="K1006" s="665">
        <v>1312198</v>
      </c>
      <c r="L1006" s="665">
        <v>1.142586715079956</v>
      </c>
      <c r="M1006" s="665">
        <v>809</v>
      </c>
      <c r="N1006" s="665">
        <v>1873</v>
      </c>
      <c r="O1006" s="665">
        <v>1532114</v>
      </c>
      <c r="P1006" s="678">
        <v>1.3340769475246965</v>
      </c>
      <c r="Q1006" s="666">
        <v>818</v>
      </c>
    </row>
    <row r="1007" spans="1:17" ht="14.4" customHeight="1" x14ac:dyDescent="0.3">
      <c r="A1007" s="661" t="s">
        <v>5480</v>
      </c>
      <c r="B1007" s="662" t="s">
        <v>4683</v>
      </c>
      <c r="C1007" s="662" t="s">
        <v>4725</v>
      </c>
      <c r="D1007" s="662" t="s">
        <v>4778</v>
      </c>
      <c r="E1007" s="662" t="s">
        <v>4761</v>
      </c>
      <c r="F1007" s="665">
        <v>11</v>
      </c>
      <c r="G1007" s="665">
        <v>4864</v>
      </c>
      <c r="H1007" s="665">
        <v>1</v>
      </c>
      <c r="I1007" s="665">
        <v>442.18181818181819</v>
      </c>
      <c r="J1007" s="665">
        <v>35</v>
      </c>
      <c r="K1007" s="665">
        <v>15715</v>
      </c>
      <c r="L1007" s="665">
        <v>3.2308799342105261</v>
      </c>
      <c r="M1007" s="665">
        <v>449</v>
      </c>
      <c r="N1007" s="665">
        <v>18</v>
      </c>
      <c r="O1007" s="665">
        <v>8316</v>
      </c>
      <c r="P1007" s="678">
        <v>1.709703947368421</v>
      </c>
      <c r="Q1007" s="666">
        <v>462</v>
      </c>
    </row>
    <row r="1008" spans="1:17" ht="14.4" customHeight="1" x14ac:dyDescent="0.3">
      <c r="A1008" s="661" t="s">
        <v>5480</v>
      </c>
      <c r="B1008" s="662" t="s">
        <v>4683</v>
      </c>
      <c r="C1008" s="662" t="s">
        <v>4725</v>
      </c>
      <c r="D1008" s="662" t="s">
        <v>4779</v>
      </c>
      <c r="E1008" s="662" t="s">
        <v>4763</v>
      </c>
      <c r="F1008" s="665">
        <v>55</v>
      </c>
      <c r="G1008" s="665">
        <v>23813</v>
      </c>
      <c r="H1008" s="665">
        <v>1</v>
      </c>
      <c r="I1008" s="665">
        <v>432.96363636363634</v>
      </c>
      <c r="J1008" s="665">
        <v>65</v>
      </c>
      <c r="K1008" s="665">
        <v>28405</v>
      </c>
      <c r="L1008" s="665">
        <v>1.192835845966489</v>
      </c>
      <c r="M1008" s="665">
        <v>437</v>
      </c>
      <c r="N1008" s="665">
        <v>60</v>
      </c>
      <c r="O1008" s="665">
        <v>26760</v>
      </c>
      <c r="P1008" s="678">
        <v>1.1237559316339814</v>
      </c>
      <c r="Q1008" s="666">
        <v>446</v>
      </c>
    </row>
    <row r="1009" spans="1:17" ht="14.4" customHeight="1" x14ac:dyDescent="0.3">
      <c r="A1009" s="661" t="s">
        <v>5480</v>
      </c>
      <c r="B1009" s="662" t="s">
        <v>4683</v>
      </c>
      <c r="C1009" s="662" t="s">
        <v>4725</v>
      </c>
      <c r="D1009" s="662" t="s">
        <v>4849</v>
      </c>
      <c r="E1009" s="662" t="s">
        <v>4759</v>
      </c>
      <c r="F1009" s="665">
        <v>42</v>
      </c>
      <c r="G1009" s="665">
        <v>29750</v>
      </c>
      <c r="H1009" s="665">
        <v>1</v>
      </c>
      <c r="I1009" s="665">
        <v>708.33333333333337</v>
      </c>
      <c r="J1009" s="665">
        <v>62</v>
      </c>
      <c r="K1009" s="665">
        <v>44330</v>
      </c>
      <c r="L1009" s="665">
        <v>1.4900840336134453</v>
      </c>
      <c r="M1009" s="665">
        <v>715</v>
      </c>
      <c r="N1009" s="665">
        <v>63</v>
      </c>
      <c r="O1009" s="665">
        <v>45864</v>
      </c>
      <c r="P1009" s="678">
        <v>1.5416470588235294</v>
      </c>
      <c r="Q1009" s="666">
        <v>728</v>
      </c>
    </row>
    <row r="1010" spans="1:17" ht="14.4" customHeight="1" x14ac:dyDescent="0.3">
      <c r="A1010" s="661" t="s">
        <v>5480</v>
      </c>
      <c r="B1010" s="662" t="s">
        <v>4683</v>
      </c>
      <c r="C1010" s="662" t="s">
        <v>4725</v>
      </c>
      <c r="D1010" s="662" t="s">
        <v>4790</v>
      </c>
      <c r="E1010" s="662" t="s">
        <v>4791</v>
      </c>
      <c r="F1010" s="665">
        <v>13</v>
      </c>
      <c r="G1010" s="665">
        <v>10678</v>
      </c>
      <c r="H1010" s="665">
        <v>1</v>
      </c>
      <c r="I1010" s="665">
        <v>821.38461538461536</v>
      </c>
      <c r="J1010" s="665">
        <v>7</v>
      </c>
      <c r="K1010" s="665">
        <v>5768</v>
      </c>
      <c r="L1010" s="665">
        <v>0.54017606293313358</v>
      </c>
      <c r="M1010" s="665">
        <v>824</v>
      </c>
      <c r="N1010" s="665">
        <v>3</v>
      </c>
      <c r="O1010" s="665">
        <v>2499</v>
      </c>
      <c r="P1010" s="678">
        <v>0.23403259037272897</v>
      </c>
      <c r="Q1010" s="666">
        <v>833</v>
      </c>
    </row>
    <row r="1011" spans="1:17" ht="14.4" customHeight="1" x14ac:dyDescent="0.3">
      <c r="A1011" s="661" t="s">
        <v>5480</v>
      </c>
      <c r="B1011" s="662" t="s">
        <v>4683</v>
      </c>
      <c r="C1011" s="662" t="s">
        <v>4725</v>
      </c>
      <c r="D1011" s="662" t="s">
        <v>4780</v>
      </c>
      <c r="E1011" s="662" t="s">
        <v>4781</v>
      </c>
      <c r="F1011" s="665">
        <v>378</v>
      </c>
      <c r="G1011" s="665">
        <v>78568</v>
      </c>
      <c r="H1011" s="665">
        <v>1</v>
      </c>
      <c r="I1011" s="665">
        <v>207.85185185185185</v>
      </c>
      <c r="J1011" s="665">
        <v>438</v>
      </c>
      <c r="K1011" s="665">
        <v>91980</v>
      </c>
      <c r="L1011" s="665">
        <v>1.1707056307911619</v>
      </c>
      <c r="M1011" s="665">
        <v>210</v>
      </c>
      <c r="N1011" s="665">
        <v>457</v>
      </c>
      <c r="O1011" s="665">
        <v>98255</v>
      </c>
      <c r="P1011" s="678">
        <v>1.2505727522655534</v>
      </c>
      <c r="Q1011" s="666">
        <v>215</v>
      </c>
    </row>
    <row r="1012" spans="1:17" ht="14.4" customHeight="1" x14ac:dyDescent="0.3">
      <c r="A1012" s="661" t="s">
        <v>5480</v>
      </c>
      <c r="B1012" s="662" t="s">
        <v>4683</v>
      </c>
      <c r="C1012" s="662" t="s">
        <v>4725</v>
      </c>
      <c r="D1012" s="662" t="s">
        <v>4738</v>
      </c>
      <c r="E1012" s="662" t="s">
        <v>4739</v>
      </c>
      <c r="F1012" s="665"/>
      <c r="G1012" s="665"/>
      <c r="H1012" s="665"/>
      <c r="I1012" s="665"/>
      <c r="J1012" s="665"/>
      <c r="K1012" s="665"/>
      <c r="L1012" s="665"/>
      <c r="M1012" s="665"/>
      <c r="N1012" s="665">
        <v>1</v>
      </c>
      <c r="O1012" s="665">
        <v>701</v>
      </c>
      <c r="P1012" s="678"/>
      <c r="Q1012" s="666">
        <v>701</v>
      </c>
    </row>
    <row r="1013" spans="1:17" ht="14.4" customHeight="1" x14ac:dyDescent="0.3">
      <c r="A1013" s="661" t="s">
        <v>5480</v>
      </c>
      <c r="B1013" s="662" t="s">
        <v>4683</v>
      </c>
      <c r="C1013" s="662" t="s">
        <v>4725</v>
      </c>
      <c r="D1013" s="662" t="s">
        <v>4740</v>
      </c>
      <c r="E1013" s="662" t="s">
        <v>4741</v>
      </c>
      <c r="F1013" s="665">
        <v>5</v>
      </c>
      <c r="G1013" s="665">
        <v>1644</v>
      </c>
      <c r="H1013" s="665">
        <v>1</v>
      </c>
      <c r="I1013" s="665">
        <v>328.8</v>
      </c>
      <c r="J1013" s="665">
        <v>4</v>
      </c>
      <c r="K1013" s="665">
        <v>1324</v>
      </c>
      <c r="L1013" s="665">
        <v>0.805352798053528</v>
      </c>
      <c r="M1013" s="665">
        <v>331</v>
      </c>
      <c r="N1013" s="665"/>
      <c r="O1013" s="665"/>
      <c r="P1013" s="678"/>
      <c r="Q1013" s="666"/>
    </row>
    <row r="1014" spans="1:17" ht="14.4" customHeight="1" x14ac:dyDescent="0.3">
      <c r="A1014" s="661" t="s">
        <v>5480</v>
      </c>
      <c r="B1014" s="662" t="s">
        <v>4683</v>
      </c>
      <c r="C1014" s="662" t="s">
        <v>4725</v>
      </c>
      <c r="D1014" s="662" t="s">
        <v>4782</v>
      </c>
      <c r="E1014" s="662" t="s">
        <v>4783</v>
      </c>
      <c r="F1014" s="665">
        <v>2699</v>
      </c>
      <c r="G1014" s="665">
        <v>223520</v>
      </c>
      <c r="H1014" s="665">
        <v>1</v>
      </c>
      <c r="I1014" s="665">
        <v>82.815857725083362</v>
      </c>
      <c r="J1014" s="665">
        <v>2411</v>
      </c>
      <c r="K1014" s="665">
        <v>204935</v>
      </c>
      <c r="L1014" s="665">
        <v>0.91685307802433791</v>
      </c>
      <c r="M1014" s="665">
        <v>85</v>
      </c>
      <c r="N1014" s="665">
        <v>2599</v>
      </c>
      <c r="O1014" s="665">
        <v>220915</v>
      </c>
      <c r="P1014" s="678">
        <v>0.98834556191839651</v>
      </c>
      <c r="Q1014" s="666">
        <v>85</v>
      </c>
    </row>
    <row r="1015" spans="1:17" ht="14.4" customHeight="1" x14ac:dyDescent="0.3">
      <c r="A1015" s="661" t="s">
        <v>5480</v>
      </c>
      <c r="B1015" s="662" t="s">
        <v>4683</v>
      </c>
      <c r="C1015" s="662" t="s">
        <v>4725</v>
      </c>
      <c r="D1015" s="662" t="s">
        <v>4792</v>
      </c>
      <c r="E1015" s="662" t="s">
        <v>4793</v>
      </c>
      <c r="F1015" s="665">
        <v>4</v>
      </c>
      <c r="G1015" s="665">
        <v>2818</v>
      </c>
      <c r="H1015" s="665">
        <v>1</v>
      </c>
      <c r="I1015" s="665">
        <v>704.5</v>
      </c>
      <c r="J1015" s="665">
        <v>6</v>
      </c>
      <c r="K1015" s="665">
        <v>4242</v>
      </c>
      <c r="L1015" s="665">
        <v>1.5053229240596167</v>
      </c>
      <c r="M1015" s="665">
        <v>707</v>
      </c>
      <c r="N1015" s="665">
        <v>6</v>
      </c>
      <c r="O1015" s="665">
        <v>4314</v>
      </c>
      <c r="P1015" s="678">
        <v>1.5308729595457771</v>
      </c>
      <c r="Q1015" s="666">
        <v>719</v>
      </c>
    </row>
    <row r="1016" spans="1:17" ht="14.4" customHeight="1" x14ac:dyDescent="0.3">
      <c r="A1016" s="661" t="s">
        <v>5480</v>
      </c>
      <c r="B1016" s="662" t="s">
        <v>4683</v>
      </c>
      <c r="C1016" s="662" t="s">
        <v>4725</v>
      </c>
      <c r="D1016" s="662" t="s">
        <v>4834</v>
      </c>
      <c r="E1016" s="662" t="s">
        <v>4833</v>
      </c>
      <c r="F1016" s="665">
        <v>76</v>
      </c>
      <c r="G1016" s="665">
        <v>70800</v>
      </c>
      <c r="H1016" s="665">
        <v>1</v>
      </c>
      <c r="I1016" s="665">
        <v>931.57894736842104</v>
      </c>
      <c r="J1016" s="665">
        <v>124</v>
      </c>
      <c r="K1016" s="665">
        <v>115940</v>
      </c>
      <c r="L1016" s="665">
        <v>1.6375706214689265</v>
      </c>
      <c r="M1016" s="665">
        <v>935</v>
      </c>
      <c r="N1016" s="665">
        <v>133</v>
      </c>
      <c r="O1016" s="665">
        <v>126616</v>
      </c>
      <c r="P1016" s="678">
        <v>1.788361581920904</v>
      </c>
      <c r="Q1016" s="666">
        <v>952</v>
      </c>
    </row>
    <row r="1017" spans="1:17" ht="14.4" customHeight="1" x14ac:dyDescent="0.3">
      <c r="A1017" s="661" t="s">
        <v>5480</v>
      </c>
      <c r="B1017" s="662" t="s">
        <v>4683</v>
      </c>
      <c r="C1017" s="662" t="s">
        <v>4725</v>
      </c>
      <c r="D1017" s="662" t="s">
        <v>4748</v>
      </c>
      <c r="E1017" s="662" t="s">
        <v>4749</v>
      </c>
      <c r="F1017" s="665">
        <v>8</v>
      </c>
      <c r="G1017" s="665">
        <v>896</v>
      </c>
      <c r="H1017" s="665">
        <v>1</v>
      </c>
      <c r="I1017" s="665">
        <v>112</v>
      </c>
      <c r="J1017" s="665"/>
      <c r="K1017" s="665"/>
      <c r="L1017" s="665"/>
      <c r="M1017" s="665"/>
      <c r="N1017" s="665">
        <v>34</v>
      </c>
      <c r="O1017" s="665">
        <v>4080</v>
      </c>
      <c r="P1017" s="678">
        <v>4.5535714285714288</v>
      </c>
      <c r="Q1017" s="666">
        <v>120</v>
      </c>
    </row>
    <row r="1018" spans="1:17" ht="14.4" customHeight="1" x14ac:dyDescent="0.3">
      <c r="A1018" s="661" t="s">
        <v>5480</v>
      </c>
      <c r="B1018" s="662" t="s">
        <v>4683</v>
      </c>
      <c r="C1018" s="662" t="s">
        <v>4725</v>
      </c>
      <c r="D1018" s="662" t="s">
        <v>4835</v>
      </c>
      <c r="E1018" s="662" t="s">
        <v>4833</v>
      </c>
      <c r="F1018" s="665">
        <v>313</v>
      </c>
      <c r="G1018" s="665">
        <v>229916</v>
      </c>
      <c r="H1018" s="665">
        <v>1</v>
      </c>
      <c r="I1018" s="665">
        <v>734.55591054313095</v>
      </c>
      <c r="J1018" s="665">
        <v>113</v>
      </c>
      <c r="K1018" s="665">
        <v>83281</v>
      </c>
      <c r="L1018" s="665">
        <v>0.36222359470415283</v>
      </c>
      <c r="M1018" s="665">
        <v>737</v>
      </c>
      <c r="N1018" s="665">
        <v>153</v>
      </c>
      <c r="O1018" s="665">
        <v>113985</v>
      </c>
      <c r="P1018" s="678">
        <v>0.49576801962455852</v>
      </c>
      <c r="Q1018" s="666">
        <v>745</v>
      </c>
    </row>
    <row r="1019" spans="1:17" ht="14.4" customHeight="1" x14ac:dyDescent="0.3">
      <c r="A1019" s="661" t="s">
        <v>5480</v>
      </c>
      <c r="B1019" s="662" t="s">
        <v>4683</v>
      </c>
      <c r="C1019" s="662" t="s">
        <v>4725</v>
      </c>
      <c r="D1019" s="662" t="s">
        <v>4836</v>
      </c>
      <c r="E1019" s="662" t="s">
        <v>4837</v>
      </c>
      <c r="F1019" s="665">
        <v>1</v>
      </c>
      <c r="G1019" s="665">
        <v>56</v>
      </c>
      <c r="H1019" s="665">
        <v>1</v>
      </c>
      <c r="I1019" s="665">
        <v>56</v>
      </c>
      <c r="J1019" s="665"/>
      <c r="K1019" s="665"/>
      <c r="L1019" s="665"/>
      <c r="M1019" s="665"/>
      <c r="N1019" s="665"/>
      <c r="O1019" s="665"/>
      <c r="P1019" s="678"/>
      <c r="Q1019" s="666"/>
    </row>
    <row r="1020" spans="1:17" ht="14.4" customHeight="1" x14ac:dyDescent="0.3">
      <c r="A1020" s="661" t="s">
        <v>5480</v>
      </c>
      <c r="B1020" s="662" t="s">
        <v>4683</v>
      </c>
      <c r="C1020" s="662" t="s">
        <v>4725</v>
      </c>
      <c r="D1020" s="662" t="s">
        <v>4838</v>
      </c>
      <c r="E1020" s="662" t="s">
        <v>4839</v>
      </c>
      <c r="F1020" s="665">
        <v>77</v>
      </c>
      <c r="G1020" s="665">
        <v>40404</v>
      </c>
      <c r="H1020" s="665">
        <v>1</v>
      </c>
      <c r="I1020" s="665">
        <v>524.72727272727275</v>
      </c>
      <c r="J1020" s="665">
        <v>90</v>
      </c>
      <c r="K1020" s="665">
        <v>47430</v>
      </c>
      <c r="L1020" s="665">
        <v>1.1738936738936738</v>
      </c>
      <c r="M1020" s="665">
        <v>527</v>
      </c>
      <c r="N1020" s="665">
        <v>35</v>
      </c>
      <c r="O1020" s="665">
        <v>19005</v>
      </c>
      <c r="P1020" s="678">
        <v>0.47037422037422039</v>
      </c>
      <c r="Q1020" s="666">
        <v>543</v>
      </c>
    </row>
    <row r="1021" spans="1:17" ht="14.4" customHeight="1" x14ac:dyDescent="0.3">
      <c r="A1021" s="661" t="s">
        <v>5480</v>
      </c>
      <c r="B1021" s="662" t="s">
        <v>4683</v>
      </c>
      <c r="C1021" s="662" t="s">
        <v>4725</v>
      </c>
      <c r="D1021" s="662" t="s">
        <v>4784</v>
      </c>
      <c r="E1021" s="662" t="s">
        <v>4785</v>
      </c>
      <c r="F1021" s="665">
        <v>7</v>
      </c>
      <c r="G1021" s="665">
        <v>2080</v>
      </c>
      <c r="H1021" s="665">
        <v>1</v>
      </c>
      <c r="I1021" s="665">
        <v>297.14285714285717</v>
      </c>
      <c r="J1021" s="665">
        <v>14</v>
      </c>
      <c r="K1021" s="665">
        <v>4186</v>
      </c>
      <c r="L1021" s="665">
        <v>2.0125000000000002</v>
      </c>
      <c r="M1021" s="665">
        <v>299</v>
      </c>
      <c r="N1021" s="665">
        <v>2</v>
      </c>
      <c r="O1021" s="665">
        <v>614</v>
      </c>
      <c r="P1021" s="678">
        <v>0.2951923076923077</v>
      </c>
      <c r="Q1021" s="666">
        <v>307</v>
      </c>
    </row>
    <row r="1022" spans="1:17" ht="14.4" customHeight="1" x14ac:dyDescent="0.3">
      <c r="A1022" s="661" t="s">
        <v>5480</v>
      </c>
      <c r="B1022" s="662" t="s">
        <v>4683</v>
      </c>
      <c r="C1022" s="662" t="s">
        <v>4725</v>
      </c>
      <c r="D1022" s="662" t="s">
        <v>4840</v>
      </c>
      <c r="E1022" s="662" t="s">
        <v>4781</v>
      </c>
      <c r="F1022" s="665">
        <v>73</v>
      </c>
      <c r="G1022" s="665">
        <v>12606</v>
      </c>
      <c r="H1022" s="665">
        <v>1</v>
      </c>
      <c r="I1022" s="665">
        <v>172.68493150684932</v>
      </c>
      <c r="J1022" s="665">
        <v>46</v>
      </c>
      <c r="K1022" s="665">
        <v>8004</v>
      </c>
      <c r="L1022" s="665">
        <v>0.63493574488338889</v>
      </c>
      <c r="M1022" s="665">
        <v>174</v>
      </c>
      <c r="N1022" s="665">
        <v>60</v>
      </c>
      <c r="O1022" s="665">
        <v>10680</v>
      </c>
      <c r="P1022" s="678">
        <v>0.84721561161351733</v>
      </c>
      <c r="Q1022" s="666">
        <v>178</v>
      </c>
    </row>
    <row r="1023" spans="1:17" ht="14.4" customHeight="1" x14ac:dyDescent="0.3">
      <c r="A1023" s="661" t="s">
        <v>5480</v>
      </c>
      <c r="B1023" s="662" t="s">
        <v>4683</v>
      </c>
      <c r="C1023" s="662" t="s">
        <v>4725</v>
      </c>
      <c r="D1023" s="662" t="s">
        <v>4786</v>
      </c>
      <c r="E1023" s="662" t="s">
        <v>4785</v>
      </c>
      <c r="F1023" s="665">
        <v>26</v>
      </c>
      <c r="G1023" s="665">
        <v>9510</v>
      </c>
      <c r="H1023" s="665">
        <v>1</v>
      </c>
      <c r="I1023" s="665">
        <v>365.76923076923077</v>
      </c>
      <c r="J1023" s="665">
        <v>31</v>
      </c>
      <c r="K1023" s="665">
        <v>11501</v>
      </c>
      <c r="L1023" s="665">
        <v>1.2093585699263933</v>
      </c>
      <c r="M1023" s="665">
        <v>371</v>
      </c>
      <c r="N1023" s="665">
        <v>48</v>
      </c>
      <c r="O1023" s="665">
        <v>18240</v>
      </c>
      <c r="P1023" s="678">
        <v>1.9179810725552051</v>
      </c>
      <c r="Q1023" s="666">
        <v>380</v>
      </c>
    </row>
    <row r="1024" spans="1:17" ht="14.4" customHeight="1" x14ac:dyDescent="0.3">
      <c r="A1024" s="661" t="s">
        <v>5480</v>
      </c>
      <c r="B1024" s="662" t="s">
        <v>4683</v>
      </c>
      <c r="C1024" s="662" t="s">
        <v>4725</v>
      </c>
      <c r="D1024" s="662" t="s">
        <v>4758</v>
      </c>
      <c r="E1024" s="662" t="s">
        <v>4759</v>
      </c>
      <c r="F1024" s="665">
        <v>7</v>
      </c>
      <c r="G1024" s="665">
        <v>4215</v>
      </c>
      <c r="H1024" s="665">
        <v>1</v>
      </c>
      <c r="I1024" s="665">
        <v>602.14285714285711</v>
      </c>
      <c r="J1024" s="665"/>
      <c r="K1024" s="665"/>
      <c r="L1024" s="665"/>
      <c r="M1024" s="665"/>
      <c r="N1024" s="665">
        <v>5</v>
      </c>
      <c r="O1024" s="665">
        <v>3090</v>
      </c>
      <c r="P1024" s="678">
        <v>0.73309608540925264</v>
      </c>
      <c r="Q1024" s="666">
        <v>618</v>
      </c>
    </row>
    <row r="1025" spans="1:17" ht="14.4" customHeight="1" x14ac:dyDescent="0.3">
      <c r="A1025" s="661" t="s">
        <v>5480</v>
      </c>
      <c r="B1025" s="662" t="s">
        <v>4683</v>
      </c>
      <c r="C1025" s="662" t="s">
        <v>4725</v>
      </c>
      <c r="D1025" s="662" t="s">
        <v>4841</v>
      </c>
      <c r="E1025" s="662" t="s">
        <v>4842</v>
      </c>
      <c r="F1025" s="665">
        <v>2</v>
      </c>
      <c r="G1025" s="665">
        <v>200</v>
      </c>
      <c r="H1025" s="665">
        <v>1</v>
      </c>
      <c r="I1025" s="665">
        <v>100</v>
      </c>
      <c r="J1025" s="665">
        <v>4</v>
      </c>
      <c r="K1025" s="665">
        <v>400</v>
      </c>
      <c r="L1025" s="665">
        <v>2</v>
      </c>
      <c r="M1025" s="665">
        <v>100</v>
      </c>
      <c r="N1025" s="665">
        <v>6</v>
      </c>
      <c r="O1025" s="665">
        <v>600</v>
      </c>
      <c r="P1025" s="678">
        <v>3</v>
      </c>
      <c r="Q1025" s="666">
        <v>100</v>
      </c>
    </row>
    <row r="1026" spans="1:17" ht="14.4" customHeight="1" x14ac:dyDescent="0.3">
      <c r="A1026" s="661" t="s">
        <v>5480</v>
      </c>
      <c r="B1026" s="662" t="s">
        <v>4683</v>
      </c>
      <c r="C1026" s="662" t="s">
        <v>4725</v>
      </c>
      <c r="D1026" s="662" t="s">
        <v>4860</v>
      </c>
      <c r="E1026" s="662" t="s">
        <v>4833</v>
      </c>
      <c r="F1026" s="665"/>
      <c r="G1026" s="665"/>
      <c r="H1026" s="665"/>
      <c r="I1026" s="665"/>
      <c r="J1026" s="665">
        <v>4</v>
      </c>
      <c r="K1026" s="665">
        <v>4072</v>
      </c>
      <c r="L1026" s="665"/>
      <c r="M1026" s="665">
        <v>1018</v>
      </c>
      <c r="N1026" s="665">
        <v>4</v>
      </c>
      <c r="O1026" s="665">
        <v>4140</v>
      </c>
      <c r="P1026" s="678"/>
      <c r="Q1026" s="666">
        <v>1035</v>
      </c>
    </row>
    <row r="1027" spans="1:17" ht="14.4" customHeight="1" x14ac:dyDescent="0.3">
      <c r="A1027" s="661" t="s">
        <v>5480</v>
      </c>
      <c r="B1027" s="662" t="s">
        <v>4683</v>
      </c>
      <c r="C1027" s="662" t="s">
        <v>4725</v>
      </c>
      <c r="D1027" s="662" t="s">
        <v>4760</v>
      </c>
      <c r="E1027" s="662" t="s">
        <v>4761</v>
      </c>
      <c r="F1027" s="665">
        <v>4</v>
      </c>
      <c r="G1027" s="665">
        <v>1340</v>
      </c>
      <c r="H1027" s="665">
        <v>1</v>
      </c>
      <c r="I1027" s="665">
        <v>335</v>
      </c>
      <c r="J1027" s="665"/>
      <c r="K1027" s="665"/>
      <c r="L1027" s="665"/>
      <c r="M1027" s="665"/>
      <c r="N1027" s="665">
        <v>7</v>
      </c>
      <c r="O1027" s="665">
        <v>2464</v>
      </c>
      <c r="P1027" s="678">
        <v>1.8388059701492536</v>
      </c>
      <c r="Q1027" s="666">
        <v>352</v>
      </c>
    </row>
    <row r="1028" spans="1:17" ht="14.4" customHeight="1" x14ac:dyDescent="0.3">
      <c r="A1028" s="661" t="s">
        <v>5480</v>
      </c>
      <c r="B1028" s="662" t="s">
        <v>4683</v>
      </c>
      <c r="C1028" s="662" t="s">
        <v>4725</v>
      </c>
      <c r="D1028" s="662" t="s">
        <v>4762</v>
      </c>
      <c r="E1028" s="662" t="s">
        <v>4763</v>
      </c>
      <c r="F1028" s="665">
        <v>16</v>
      </c>
      <c r="G1028" s="665">
        <v>5802</v>
      </c>
      <c r="H1028" s="665">
        <v>1</v>
      </c>
      <c r="I1028" s="665">
        <v>362.625</v>
      </c>
      <c r="J1028" s="665">
        <v>6</v>
      </c>
      <c r="K1028" s="665">
        <v>2190</v>
      </c>
      <c r="L1028" s="665">
        <v>0.37745604963805585</v>
      </c>
      <c r="M1028" s="665">
        <v>365</v>
      </c>
      <c r="N1028" s="665">
        <v>17</v>
      </c>
      <c r="O1028" s="665">
        <v>6341</v>
      </c>
      <c r="P1028" s="678">
        <v>1.0928990003447088</v>
      </c>
      <c r="Q1028" s="666">
        <v>373</v>
      </c>
    </row>
    <row r="1029" spans="1:17" ht="14.4" customHeight="1" x14ac:dyDescent="0.3">
      <c r="A1029" s="661" t="s">
        <v>5480</v>
      </c>
      <c r="B1029" s="662" t="s">
        <v>4683</v>
      </c>
      <c r="C1029" s="662" t="s">
        <v>4725</v>
      </c>
      <c r="D1029" s="662" t="s">
        <v>4843</v>
      </c>
      <c r="E1029" s="662" t="s">
        <v>4833</v>
      </c>
      <c r="F1029" s="665">
        <v>13</v>
      </c>
      <c r="G1029" s="665">
        <v>11206</v>
      </c>
      <c r="H1029" s="665">
        <v>1</v>
      </c>
      <c r="I1029" s="665">
        <v>862</v>
      </c>
      <c r="J1029" s="665"/>
      <c r="K1029" s="665"/>
      <c r="L1029" s="665"/>
      <c r="M1029" s="665"/>
      <c r="N1029" s="665"/>
      <c r="O1029" s="665"/>
      <c r="P1029" s="678"/>
      <c r="Q1029" s="666"/>
    </row>
    <row r="1030" spans="1:17" ht="14.4" customHeight="1" x14ac:dyDescent="0.3">
      <c r="A1030" s="661" t="s">
        <v>5480</v>
      </c>
      <c r="B1030" s="662" t="s">
        <v>4683</v>
      </c>
      <c r="C1030" s="662" t="s">
        <v>4725</v>
      </c>
      <c r="D1030" s="662" t="s">
        <v>4861</v>
      </c>
      <c r="E1030" s="662" t="s">
        <v>4851</v>
      </c>
      <c r="F1030" s="665">
        <v>25</v>
      </c>
      <c r="G1030" s="665">
        <v>13020</v>
      </c>
      <c r="H1030" s="665">
        <v>1</v>
      </c>
      <c r="I1030" s="665">
        <v>520.79999999999995</v>
      </c>
      <c r="J1030" s="665"/>
      <c r="K1030" s="665"/>
      <c r="L1030" s="665"/>
      <c r="M1030" s="665"/>
      <c r="N1030" s="665">
        <v>22</v>
      </c>
      <c r="O1030" s="665">
        <v>11682</v>
      </c>
      <c r="P1030" s="678">
        <v>0.89723502304147462</v>
      </c>
      <c r="Q1030" s="666">
        <v>531</v>
      </c>
    </row>
    <row r="1031" spans="1:17" ht="14.4" customHeight="1" x14ac:dyDescent="0.3">
      <c r="A1031" s="661" t="s">
        <v>5480</v>
      </c>
      <c r="B1031" s="662" t="s">
        <v>4683</v>
      </c>
      <c r="C1031" s="662" t="s">
        <v>4725</v>
      </c>
      <c r="D1031" s="662" t="s">
        <v>4862</v>
      </c>
      <c r="E1031" s="662" t="s">
        <v>4851</v>
      </c>
      <c r="F1031" s="665">
        <v>14</v>
      </c>
      <c r="G1031" s="665">
        <v>11258</v>
      </c>
      <c r="H1031" s="665">
        <v>1</v>
      </c>
      <c r="I1031" s="665">
        <v>804.14285714285711</v>
      </c>
      <c r="J1031" s="665">
        <v>28</v>
      </c>
      <c r="K1031" s="665">
        <v>22596</v>
      </c>
      <c r="L1031" s="665">
        <v>2.0071060579143718</v>
      </c>
      <c r="M1031" s="665">
        <v>807</v>
      </c>
      <c r="N1031" s="665">
        <v>13</v>
      </c>
      <c r="O1031" s="665">
        <v>10712</v>
      </c>
      <c r="P1031" s="678">
        <v>0.9515011547344111</v>
      </c>
      <c r="Q1031" s="666">
        <v>824</v>
      </c>
    </row>
    <row r="1032" spans="1:17" ht="14.4" customHeight="1" x14ac:dyDescent="0.3">
      <c r="A1032" s="661" t="s">
        <v>5480</v>
      </c>
      <c r="B1032" s="662" t="s">
        <v>4683</v>
      </c>
      <c r="C1032" s="662" t="s">
        <v>4725</v>
      </c>
      <c r="D1032" s="662" t="s">
        <v>4850</v>
      </c>
      <c r="E1032" s="662" t="s">
        <v>4851</v>
      </c>
      <c r="F1032" s="665">
        <v>157</v>
      </c>
      <c r="G1032" s="665">
        <v>92793</v>
      </c>
      <c r="H1032" s="665">
        <v>1</v>
      </c>
      <c r="I1032" s="665">
        <v>591.03821656050957</v>
      </c>
      <c r="J1032" s="665">
        <v>215</v>
      </c>
      <c r="K1032" s="665">
        <v>127925</v>
      </c>
      <c r="L1032" s="665">
        <v>1.3786061448600648</v>
      </c>
      <c r="M1032" s="665">
        <v>595</v>
      </c>
      <c r="N1032" s="665">
        <v>238</v>
      </c>
      <c r="O1032" s="665">
        <v>143752</v>
      </c>
      <c r="P1032" s="678">
        <v>1.5491685795264729</v>
      </c>
      <c r="Q1032" s="666">
        <v>604</v>
      </c>
    </row>
    <row r="1033" spans="1:17" ht="14.4" customHeight="1" x14ac:dyDescent="0.3">
      <c r="A1033" s="661" t="s">
        <v>5480</v>
      </c>
      <c r="B1033" s="662" t="s">
        <v>4683</v>
      </c>
      <c r="C1033" s="662" t="s">
        <v>4725</v>
      </c>
      <c r="D1033" s="662" t="s">
        <v>5482</v>
      </c>
      <c r="E1033" s="662" t="s">
        <v>4833</v>
      </c>
      <c r="F1033" s="665"/>
      <c r="G1033" s="665"/>
      <c r="H1033" s="665"/>
      <c r="I1033" s="665"/>
      <c r="J1033" s="665"/>
      <c r="K1033" s="665"/>
      <c r="L1033" s="665"/>
      <c r="M1033" s="665"/>
      <c r="N1033" s="665">
        <v>14</v>
      </c>
      <c r="O1033" s="665">
        <v>13468</v>
      </c>
      <c r="P1033" s="678"/>
      <c r="Q1033" s="666">
        <v>962</v>
      </c>
    </row>
    <row r="1034" spans="1:17" ht="14.4" customHeight="1" x14ac:dyDescent="0.3">
      <c r="A1034" s="661" t="s">
        <v>5480</v>
      </c>
      <c r="B1034" s="662" t="s">
        <v>4683</v>
      </c>
      <c r="C1034" s="662" t="s">
        <v>4725</v>
      </c>
      <c r="D1034" s="662" t="s">
        <v>4789</v>
      </c>
      <c r="E1034" s="662" t="s">
        <v>4771</v>
      </c>
      <c r="F1034" s="665">
        <v>1</v>
      </c>
      <c r="G1034" s="665">
        <v>393</v>
      </c>
      <c r="H1034" s="665">
        <v>1</v>
      </c>
      <c r="I1034" s="665">
        <v>393</v>
      </c>
      <c r="J1034" s="665"/>
      <c r="K1034" s="665"/>
      <c r="L1034" s="665"/>
      <c r="M1034" s="665"/>
      <c r="N1034" s="665">
        <v>2</v>
      </c>
      <c r="O1034" s="665">
        <v>808</v>
      </c>
      <c r="P1034" s="678">
        <v>2.0559796437659035</v>
      </c>
      <c r="Q1034" s="666">
        <v>404</v>
      </c>
    </row>
    <row r="1035" spans="1:17" ht="14.4" customHeight="1" x14ac:dyDescent="0.3">
      <c r="A1035" s="661" t="s">
        <v>5480</v>
      </c>
      <c r="B1035" s="662" t="s">
        <v>4683</v>
      </c>
      <c r="C1035" s="662" t="s">
        <v>4725</v>
      </c>
      <c r="D1035" s="662" t="s">
        <v>5465</v>
      </c>
      <c r="E1035" s="662" t="s">
        <v>4851</v>
      </c>
      <c r="F1035" s="665">
        <v>9</v>
      </c>
      <c r="G1035" s="665">
        <v>6604</v>
      </c>
      <c r="H1035" s="665">
        <v>1</v>
      </c>
      <c r="I1035" s="665">
        <v>733.77777777777783</v>
      </c>
      <c r="J1035" s="665"/>
      <c r="K1035" s="665"/>
      <c r="L1035" s="665"/>
      <c r="M1035" s="665"/>
      <c r="N1035" s="665">
        <v>1</v>
      </c>
      <c r="O1035" s="665">
        <v>751</v>
      </c>
      <c r="P1035" s="678">
        <v>0.11371895820714718</v>
      </c>
      <c r="Q1035" s="666">
        <v>751</v>
      </c>
    </row>
    <row r="1036" spans="1:17" ht="14.4" customHeight="1" x14ac:dyDescent="0.3">
      <c r="A1036" s="661" t="s">
        <v>5480</v>
      </c>
      <c r="B1036" s="662" t="s">
        <v>4683</v>
      </c>
      <c r="C1036" s="662" t="s">
        <v>4725</v>
      </c>
      <c r="D1036" s="662" t="s">
        <v>4870</v>
      </c>
      <c r="E1036" s="662" t="s">
        <v>4871</v>
      </c>
      <c r="F1036" s="665"/>
      <c r="G1036" s="665"/>
      <c r="H1036" s="665"/>
      <c r="I1036" s="665"/>
      <c r="J1036" s="665"/>
      <c r="K1036" s="665"/>
      <c r="L1036" s="665"/>
      <c r="M1036" s="665"/>
      <c r="N1036" s="665">
        <v>1</v>
      </c>
      <c r="O1036" s="665">
        <v>1379</v>
      </c>
      <c r="P1036" s="678"/>
      <c r="Q1036" s="666">
        <v>1379</v>
      </c>
    </row>
    <row r="1037" spans="1:17" ht="14.4" customHeight="1" x14ac:dyDescent="0.3">
      <c r="A1037" s="661" t="s">
        <v>5480</v>
      </c>
      <c r="B1037" s="662" t="s">
        <v>4683</v>
      </c>
      <c r="C1037" s="662" t="s">
        <v>4725</v>
      </c>
      <c r="D1037" s="662" t="s">
        <v>4864</v>
      </c>
      <c r="E1037" s="662" t="s">
        <v>4865</v>
      </c>
      <c r="F1037" s="665">
        <v>2</v>
      </c>
      <c r="G1037" s="665">
        <v>688</v>
      </c>
      <c r="H1037" s="665">
        <v>1</v>
      </c>
      <c r="I1037" s="665">
        <v>344</v>
      </c>
      <c r="J1037" s="665">
        <v>1</v>
      </c>
      <c r="K1037" s="665">
        <v>345</v>
      </c>
      <c r="L1037" s="665">
        <v>0.50145348837209303</v>
      </c>
      <c r="M1037" s="665">
        <v>345</v>
      </c>
      <c r="N1037" s="665">
        <v>1</v>
      </c>
      <c r="O1037" s="665">
        <v>357</v>
      </c>
      <c r="P1037" s="678">
        <v>0.51889534883720934</v>
      </c>
      <c r="Q1037" s="666">
        <v>357</v>
      </c>
    </row>
    <row r="1038" spans="1:17" ht="14.4" customHeight="1" x14ac:dyDescent="0.3">
      <c r="A1038" s="661" t="s">
        <v>5483</v>
      </c>
      <c r="B1038" s="662" t="s">
        <v>4683</v>
      </c>
      <c r="C1038" s="662" t="s">
        <v>4725</v>
      </c>
      <c r="D1038" s="662" t="s">
        <v>4730</v>
      </c>
      <c r="E1038" s="662" t="s">
        <v>4731</v>
      </c>
      <c r="F1038" s="665"/>
      <c r="G1038" s="665"/>
      <c r="H1038" s="665"/>
      <c r="I1038" s="665"/>
      <c r="J1038" s="665"/>
      <c r="K1038" s="665"/>
      <c r="L1038" s="665"/>
      <c r="M1038" s="665"/>
      <c r="N1038" s="665">
        <v>1</v>
      </c>
      <c r="O1038" s="665">
        <v>37</v>
      </c>
      <c r="P1038" s="678"/>
      <c r="Q1038" s="666">
        <v>37</v>
      </c>
    </row>
    <row r="1039" spans="1:17" ht="14.4" customHeight="1" x14ac:dyDescent="0.3">
      <c r="A1039" s="661" t="s">
        <v>5483</v>
      </c>
      <c r="B1039" s="662" t="s">
        <v>4683</v>
      </c>
      <c r="C1039" s="662" t="s">
        <v>4725</v>
      </c>
      <c r="D1039" s="662" t="s">
        <v>4736</v>
      </c>
      <c r="E1039" s="662" t="s">
        <v>4737</v>
      </c>
      <c r="F1039" s="665">
        <v>9</v>
      </c>
      <c r="G1039" s="665">
        <v>2098</v>
      </c>
      <c r="H1039" s="665">
        <v>1</v>
      </c>
      <c r="I1039" s="665">
        <v>233.11111111111111</v>
      </c>
      <c r="J1039" s="665">
        <v>16</v>
      </c>
      <c r="K1039" s="665">
        <v>3760</v>
      </c>
      <c r="L1039" s="665">
        <v>1.7921830314585319</v>
      </c>
      <c r="M1039" s="665">
        <v>235</v>
      </c>
      <c r="N1039" s="665">
        <v>12</v>
      </c>
      <c r="O1039" s="665">
        <v>3012</v>
      </c>
      <c r="P1039" s="678">
        <v>1.4356530028598666</v>
      </c>
      <c r="Q1039" s="666">
        <v>251</v>
      </c>
    </row>
    <row r="1040" spans="1:17" ht="14.4" customHeight="1" x14ac:dyDescent="0.3">
      <c r="A1040" s="661" t="s">
        <v>5483</v>
      </c>
      <c r="B1040" s="662" t="s">
        <v>4683</v>
      </c>
      <c r="C1040" s="662" t="s">
        <v>4725</v>
      </c>
      <c r="D1040" s="662" t="s">
        <v>4768</v>
      </c>
      <c r="E1040" s="662" t="s">
        <v>4769</v>
      </c>
      <c r="F1040" s="665"/>
      <c r="G1040" s="665"/>
      <c r="H1040" s="665"/>
      <c r="I1040" s="665"/>
      <c r="J1040" s="665">
        <v>1</v>
      </c>
      <c r="K1040" s="665">
        <v>118</v>
      </c>
      <c r="L1040" s="665"/>
      <c r="M1040" s="665">
        <v>118</v>
      </c>
      <c r="N1040" s="665">
        <v>1</v>
      </c>
      <c r="O1040" s="665">
        <v>126</v>
      </c>
      <c r="P1040" s="678"/>
      <c r="Q1040" s="666">
        <v>126</v>
      </c>
    </row>
    <row r="1041" spans="1:17" ht="14.4" customHeight="1" x14ac:dyDescent="0.3">
      <c r="A1041" s="661" t="s">
        <v>5483</v>
      </c>
      <c r="B1041" s="662" t="s">
        <v>4683</v>
      </c>
      <c r="C1041" s="662" t="s">
        <v>4725</v>
      </c>
      <c r="D1041" s="662" t="s">
        <v>4778</v>
      </c>
      <c r="E1041" s="662" t="s">
        <v>4761</v>
      </c>
      <c r="F1041" s="665"/>
      <c r="G1041" s="665"/>
      <c r="H1041" s="665"/>
      <c r="I1041" s="665"/>
      <c r="J1041" s="665">
        <v>1</v>
      </c>
      <c r="K1041" s="665">
        <v>449</v>
      </c>
      <c r="L1041" s="665"/>
      <c r="M1041" s="665">
        <v>449</v>
      </c>
      <c r="N1041" s="665">
        <v>1</v>
      </c>
      <c r="O1041" s="665">
        <v>462</v>
      </c>
      <c r="P1041" s="678"/>
      <c r="Q1041" s="666">
        <v>462</v>
      </c>
    </row>
    <row r="1042" spans="1:17" ht="14.4" customHeight="1" x14ac:dyDescent="0.3">
      <c r="A1042" s="661" t="s">
        <v>5483</v>
      </c>
      <c r="B1042" s="662" t="s">
        <v>4683</v>
      </c>
      <c r="C1042" s="662" t="s">
        <v>4725</v>
      </c>
      <c r="D1042" s="662" t="s">
        <v>4792</v>
      </c>
      <c r="E1042" s="662" t="s">
        <v>4793</v>
      </c>
      <c r="F1042" s="665"/>
      <c r="G1042" s="665"/>
      <c r="H1042" s="665"/>
      <c r="I1042" s="665"/>
      <c r="J1042" s="665">
        <v>3</v>
      </c>
      <c r="K1042" s="665">
        <v>2121</v>
      </c>
      <c r="L1042" s="665"/>
      <c r="M1042" s="665">
        <v>707</v>
      </c>
      <c r="N1042" s="665">
        <v>1</v>
      </c>
      <c r="O1042" s="665">
        <v>719</v>
      </c>
      <c r="P1042" s="678"/>
      <c r="Q1042" s="666">
        <v>719</v>
      </c>
    </row>
    <row r="1043" spans="1:17" ht="14.4" customHeight="1" x14ac:dyDescent="0.3">
      <c r="A1043" s="661" t="s">
        <v>5483</v>
      </c>
      <c r="B1043" s="662" t="s">
        <v>4683</v>
      </c>
      <c r="C1043" s="662" t="s">
        <v>4725</v>
      </c>
      <c r="D1043" s="662" t="s">
        <v>4784</v>
      </c>
      <c r="E1043" s="662" t="s">
        <v>4785</v>
      </c>
      <c r="F1043" s="665"/>
      <c r="G1043" s="665"/>
      <c r="H1043" s="665"/>
      <c r="I1043" s="665"/>
      <c r="J1043" s="665">
        <v>5</v>
      </c>
      <c r="K1043" s="665">
        <v>1495</v>
      </c>
      <c r="L1043" s="665"/>
      <c r="M1043" s="665">
        <v>299</v>
      </c>
      <c r="N1043" s="665"/>
      <c r="O1043" s="665"/>
      <c r="P1043" s="678"/>
      <c r="Q1043" s="666"/>
    </row>
    <row r="1044" spans="1:17" ht="14.4" customHeight="1" x14ac:dyDescent="0.3">
      <c r="A1044" s="661" t="s">
        <v>5483</v>
      </c>
      <c r="B1044" s="662" t="s">
        <v>4683</v>
      </c>
      <c r="C1044" s="662" t="s">
        <v>4725</v>
      </c>
      <c r="D1044" s="662" t="s">
        <v>4764</v>
      </c>
      <c r="E1044" s="662" t="s">
        <v>4765</v>
      </c>
      <c r="F1044" s="665"/>
      <c r="G1044" s="665"/>
      <c r="H1044" s="665"/>
      <c r="I1044" s="665"/>
      <c r="J1044" s="665"/>
      <c r="K1044" s="665"/>
      <c r="L1044" s="665"/>
      <c r="M1044" s="665"/>
      <c r="N1044" s="665">
        <v>2</v>
      </c>
      <c r="O1044" s="665">
        <v>354</v>
      </c>
      <c r="P1044" s="678"/>
      <c r="Q1044" s="666">
        <v>177</v>
      </c>
    </row>
    <row r="1045" spans="1:17" ht="14.4" customHeight="1" x14ac:dyDescent="0.3">
      <c r="A1045" s="661" t="s">
        <v>5483</v>
      </c>
      <c r="B1045" s="662" t="s">
        <v>4683</v>
      </c>
      <c r="C1045" s="662" t="s">
        <v>4725</v>
      </c>
      <c r="D1045" s="662" t="s">
        <v>4844</v>
      </c>
      <c r="E1045" s="662" t="s">
        <v>4845</v>
      </c>
      <c r="F1045" s="665">
        <v>1</v>
      </c>
      <c r="G1045" s="665">
        <v>606</v>
      </c>
      <c r="H1045" s="665">
        <v>1</v>
      </c>
      <c r="I1045" s="665">
        <v>606</v>
      </c>
      <c r="J1045" s="665"/>
      <c r="K1045" s="665"/>
      <c r="L1045" s="665"/>
      <c r="M1045" s="665"/>
      <c r="N1045" s="665"/>
      <c r="O1045" s="665"/>
      <c r="P1045" s="678"/>
      <c r="Q1045" s="666"/>
    </row>
    <row r="1046" spans="1:17" ht="14.4" customHeight="1" x14ac:dyDescent="0.3">
      <c r="A1046" s="661" t="s">
        <v>5483</v>
      </c>
      <c r="B1046" s="662" t="s">
        <v>4683</v>
      </c>
      <c r="C1046" s="662" t="s">
        <v>4725</v>
      </c>
      <c r="D1046" s="662" t="s">
        <v>4846</v>
      </c>
      <c r="E1046" s="662" t="s">
        <v>4845</v>
      </c>
      <c r="F1046" s="665">
        <v>1</v>
      </c>
      <c r="G1046" s="665">
        <v>520</v>
      </c>
      <c r="H1046" s="665">
        <v>1</v>
      </c>
      <c r="I1046" s="665">
        <v>520</v>
      </c>
      <c r="J1046" s="665"/>
      <c r="K1046" s="665"/>
      <c r="L1046" s="665"/>
      <c r="M1046" s="665"/>
      <c r="N1046" s="665"/>
      <c r="O1046" s="665"/>
      <c r="P1046" s="678"/>
      <c r="Q1046" s="666"/>
    </row>
    <row r="1047" spans="1:17" ht="14.4" customHeight="1" x14ac:dyDescent="0.3">
      <c r="A1047" s="661" t="s">
        <v>5484</v>
      </c>
      <c r="B1047" s="662" t="s">
        <v>4683</v>
      </c>
      <c r="C1047" s="662" t="s">
        <v>4714</v>
      </c>
      <c r="D1047" s="662" t="s">
        <v>4826</v>
      </c>
      <c r="E1047" s="662" t="s">
        <v>4827</v>
      </c>
      <c r="F1047" s="665">
        <v>1</v>
      </c>
      <c r="G1047" s="665">
        <v>904.75</v>
      </c>
      <c r="H1047" s="665">
        <v>1</v>
      </c>
      <c r="I1047" s="665">
        <v>904.75</v>
      </c>
      <c r="J1047" s="665"/>
      <c r="K1047" s="665"/>
      <c r="L1047" s="665"/>
      <c r="M1047" s="665"/>
      <c r="N1047" s="665">
        <v>2</v>
      </c>
      <c r="O1047" s="665">
        <v>1809.5</v>
      </c>
      <c r="P1047" s="678">
        <v>2</v>
      </c>
      <c r="Q1047" s="666">
        <v>904.75</v>
      </c>
    </row>
    <row r="1048" spans="1:17" ht="14.4" customHeight="1" x14ac:dyDescent="0.3">
      <c r="A1048" s="661" t="s">
        <v>5484</v>
      </c>
      <c r="B1048" s="662" t="s">
        <v>4683</v>
      </c>
      <c r="C1048" s="662" t="s">
        <v>4725</v>
      </c>
      <c r="D1048" s="662" t="s">
        <v>4828</v>
      </c>
      <c r="E1048" s="662" t="s">
        <v>4829</v>
      </c>
      <c r="F1048" s="665"/>
      <c r="G1048" s="665"/>
      <c r="H1048" s="665"/>
      <c r="I1048" s="665"/>
      <c r="J1048" s="665">
        <v>3</v>
      </c>
      <c r="K1048" s="665">
        <v>567</v>
      </c>
      <c r="L1048" s="665"/>
      <c r="M1048" s="665">
        <v>189</v>
      </c>
      <c r="N1048" s="665"/>
      <c r="O1048" s="665"/>
      <c r="P1048" s="678"/>
      <c r="Q1048" s="666"/>
    </row>
    <row r="1049" spans="1:17" ht="14.4" customHeight="1" x14ac:dyDescent="0.3">
      <c r="A1049" s="661" t="s">
        <v>5484</v>
      </c>
      <c r="B1049" s="662" t="s">
        <v>4683</v>
      </c>
      <c r="C1049" s="662" t="s">
        <v>4725</v>
      </c>
      <c r="D1049" s="662" t="s">
        <v>4736</v>
      </c>
      <c r="E1049" s="662" t="s">
        <v>4737</v>
      </c>
      <c r="F1049" s="665">
        <v>10</v>
      </c>
      <c r="G1049" s="665">
        <v>2336</v>
      </c>
      <c r="H1049" s="665">
        <v>1</v>
      </c>
      <c r="I1049" s="665">
        <v>233.6</v>
      </c>
      <c r="J1049" s="665">
        <v>10</v>
      </c>
      <c r="K1049" s="665">
        <v>2350</v>
      </c>
      <c r="L1049" s="665">
        <v>1.0059931506849316</v>
      </c>
      <c r="M1049" s="665">
        <v>235</v>
      </c>
      <c r="N1049" s="665">
        <v>6</v>
      </c>
      <c r="O1049" s="665">
        <v>1506</v>
      </c>
      <c r="P1049" s="678">
        <v>0.6446917808219178</v>
      </c>
      <c r="Q1049" s="666">
        <v>251</v>
      </c>
    </row>
    <row r="1050" spans="1:17" ht="14.4" customHeight="1" x14ac:dyDescent="0.3">
      <c r="A1050" s="661" t="s">
        <v>5484</v>
      </c>
      <c r="B1050" s="662" t="s">
        <v>4683</v>
      </c>
      <c r="C1050" s="662" t="s">
        <v>4725</v>
      </c>
      <c r="D1050" s="662" t="s">
        <v>4768</v>
      </c>
      <c r="E1050" s="662" t="s">
        <v>4769</v>
      </c>
      <c r="F1050" s="665">
        <v>1</v>
      </c>
      <c r="G1050" s="665">
        <v>118</v>
      </c>
      <c r="H1050" s="665">
        <v>1</v>
      </c>
      <c r="I1050" s="665">
        <v>118</v>
      </c>
      <c r="J1050" s="665">
        <v>5</v>
      </c>
      <c r="K1050" s="665">
        <v>590</v>
      </c>
      <c r="L1050" s="665">
        <v>5</v>
      </c>
      <c r="M1050" s="665">
        <v>118</v>
      </c>
      <c r="N1050" s="665"/>
      <c r="O1050" s="665"/>
      <c r="P1050" s="678"/>
      <c r="Q1050" s="666"/>
    </row>
    <row r="1051" spans="1:17" ht="14.4" customHeight="1" x14ac:dyDescent="0.3">
      <c r="A1051" s="661" t="s">
        <v>5484</v>
      </c>
      <c r="B1051" s="662" t="s">
        <v>4683</v>
      </c>
      <c r="C1051" s="662" t="s">
        <v>4725</v>
      </c>
      <c r="D1051" s="662" t="s">
        <v>4772</v>
      </c>
      <c r="E1051" s="662" t="s">
        <v>4773</v>
      </c>
      <c r="F1051" s="665"/>
      <c r="G1051" s="665"/>
      <c r="H1051" s="665"/>
      <c r="I1051" s="665"/>
      <c r="J1051" s="665">
        <v>2</v>
      </c>
      <c r="K1051" s="665">
        <v>974</v>
      </c>
      <c r="L1051" s="665"/>
      <c r="M1051" s="665">
        <v>487</v>
      </c>
      <c r="N1051" s="665"/>
      <c r="O1051" s="665"/>
      <c r="P1051" s="678"/>
      <c r="Q1051" s="666"/>
    </row>
    <row r="1052" spans="1:17" ht="14.4" customHeight="1" x14ac:dyDescent="0.3">
      <c r="A1052" s="661" t="s">
        <v>5484</v>
      </c>
      <c r="B1052" s="662" t="s">
        <v>4683</v>
      </c>
      <c r="C1052" s="662" t="s">
        <v>4725</v>
      </c>
      <c r="D1052" s="662" t="s">
        <v>4777</v>
      </c>
      <c r="E1052" s="662" t="s">
        <v>4775</v>
      </c>
      <c r="F1052" s="665"/>
      <c r="G1052" s="665"/>
      <c r="H1052" s="665"/>
      <c r="I1052" s="665"/>
      <c r="J1052" s="665">
        <v>3</v>
      </c>
      <c r="K1052" s="665">
        <v>2256</v>
      </c>
      <c r="L1052" s="665"/>
      <c r="M1052" s="665">
        <v>752</v>
      </c>
      <c r="N1052" s="665"/>
      <c r="O1052" s="665"/>
      <c r="P1052" s="678"/>
      <c r="Q1052" s="666"/>
    </row>
    <row r="1053" spans="1:17" ht="14.4" customHeight="1" x14ac:dyDescent="0.3">
      <c r="A1053" s="661" t="s">
        <v>5484</v>
      </c>
      <c r="B1053" s="662" t="s">
        <v>4683</v>
      </c>
      <c r="C1053" s="662" t="s">
        <v>4725</v>
      </c>
      <c r="D1053" s="662" t="s">
        <v>4832</v>
      </c>
      <c r="E1053" s="662" t="s">
        <v>4833</v>
      </c>
      <c r="F1053" s="665">
        <v>19</v>
      </c>
      <c r="G1053" s="665">
        <v>15321</v>
      </c>
      <c r="H1053" s="665">
        <v>1</v>
      </c>
      <c r="I1053" s="665">
        <v>806.36842105263156</v>
      </c>
      <c r="J1053" s="665">
        <v>40</v>
      </c>
      <c r="K1053" s="665">
        <v>32360</v>
      </c>
      <c r="L1053" s="665">
        <v>2.1121336727367663</v>
      </c>
      <c r="M1053" s="665">
        <v>809</v>
      </c>
      <c r="N1053" s="665">
        <v>7</v>
      </c>
      <c r="O1053" s="665">
        <v>5726</v>
      </c>
      <c r="P1053" s="678">
        <v>0.37373539586188892</v>
      </c>
      <c r="Q1053" s="666">
        <v>818</v>
      </c>
    </row>
    <row r="1054" spans="1:17" ht="14.4" customHeight="1" x14ac:dyDescent="0.3">
      <c r="A1054" s="661" t="s">
        <v>5484</v>
      </c>
      <c r="B1054" s="662" t="s">
        <v>4683</v>
      </c>
      <c r="C1054" s="662" t="s">
        <v>4725</v>
      </c>
      <c r="D1054" s="662" t="s">
        <v>4849</v>
      </c>
      <c r="E1054" s="662" t="s">
        <v>4759</v>
      </c>
      <c r="F1054" s="665"/>
      <c r="G1054" s="665"/>
      <c r="H1054" s="665"/>
      <c r="I1054" s="665"/>
      <c r="J1054" s="665"/>
      <c r="K1054" s="665"/>
      <c r="L1054" s="665"/>
      <c r="M1054" s="665"/>
      <c r="N1054" s="665">
        <v>1</v>
      </c>
      <c r="O1054" s="665">
        <v>728</v>
      </c>
      <c r="P1054" s="678"/>
      <c r="Q1054" s="666">
        <v>728</v>
      </c>
    </row>
    <row r="1055" spans="1:17" ht="14.4" customHeight="1" x14ac:dyDescent="0.3">
      <c r="A1055" s="661" t="s">
        <v>5484</v>
      </c>
      <c r="B1055" s="662" t="s">
        <v>4683</v>
      </c>
      <c r="C1055" s="662" t="s">
        <v>4725</v>
      </c>
      <c r="D1055" s="662" t="s">
        <v>4790</v>
      </c>
      <c r="E1055" s="662" t="s">
        <v>4791</v>
      </c>
      <c r="F1055" s="665"/>
      <c r="G1055" s="665"/>
      <c r="H1055" s="665"/>
      <c r="I1055" s="665"/>
      <c r="J1055" s="665"/>
      <c r="K1055" s="665"/>
      <c r="L1055" s="665"/>
      <c r="M1055" s="665"/>
      <c r="N1055" s="665">
        <v>1</v>
      </c>
      <c r="O1055" s="665">
        <v>833</v>
      </c>
      <c r="P1055" s="678"/>
      <c r="Q1055" s="666">
        <v>833</v>
      </c>
    </row>
    <row r="1056" spans="1:17" ht="14.4" customHeight="1" x14ac:dyDescent="0.3">
      <c r="A1056" s="661" t="s">
        <v>5484</v>
      </c>
      <c r="B1056" s="662" t="s">
        <v>4683</v>
      </c>
      <c r="C1056" s="662" t="s">
        <v>4725</v>
      </c>
      <c r="D1056" s="662" t="s">
        <v>4780</v>
      </c>
      <c r="E1056" s="662" t="s">
        <v>4781</v>
      </c>
      <c r="F1056" s="665">
        <v>3</v>
      </c>
      <c r="G1056" s="665">
        <v>623</v>
      </c>
      <c r="H1056" s="665">
        <v>1</v>
      </c>
      <c r="I1056" s="665">
        <v>207.66666666666666</v>
      </c>
      <c r="J1056" s="665">
        <v>3</v>
      </c>
      <c r="K1056" s="665">
        <v>630</v>
      </c>
      <c r="L1056" s="665">
        <v>1.0112359550561798</v>
      </c>
      <c r="M1056" s="665">
        <v>210</v>
      </c>
      <c r="N1056" s="665">
        <v>3</v>
      </c>
      <c r="O1056" s="665">
        <v>645</v>
      </c>
      <c r="P1056" s="678">
        <v>1.0353130016051364</v>
      </c>
      <c r="Q1056" s="666">
        <v>215</v>
      </c>
    </row>
    <row r="1057" spans="1:17" ht="14.4" customHeight="1" x14ac:dyDescent="0.3">
      <c r="A1057" s="661" t="s">
        <v>5484</v>
      </c>
      <c r="B1057" s="662" t="s">
        <v>4683</v>
      </c>
      <c r="C1057" s="662" t="s">
        <v>4725</v>
      </c>
      <c r="D1057" s="662" t="s">
        <v>4782</v>
      </c>
      <c r="E1057" s="662" t="s">
        <v>4783</v>
      </c>
      <c r="F1057" s="665">
        <v>20</v>
      </c>
      <c r="G1057" s="665">
        <v>1664</v>
      </c>
      <c r="H1057" s="665">
        <v>1</v>
      </c>
      <c r="I1057" s="665">
        <v>83.2</v>
      </c>
      <c r="J1057" s="665">
        <v>37</v>
      </c>
      <c r="K1057" s="665">
        <v>3145</v>
      </c>
      <c r="L1057" s="665">
        <v>1.8900240384615385</v>
      </c>
      <c r="M1057" s="665">
        <v>85</v>
      </c>
      <c r="N1057" s="665">
        <v>20</v>
      </c>
      <c r="O1057" s="665">
        <v>1700</v>
      </c>
      <c r="P1057" s="678">
        <v>1.0216346153846154</v>
      </c>
      <c r="Q1057" s="666">
        <v>85</v>
      </c>
    </row>
    <row r="1058" spans="1:17" ht="14.4" customHeight="1" x14ac:dyDescent="0.3">
      <c r="A1058" s="661" t="s">
        <v>5484</v>
      </c>
      <c r="B1058" s="662" t="s">
        <v>4683</v>
      </c>
      <c r="C1058" s="662" t="s">
        <v>4725</v>
      </c>
      <c r="D1058" s="662" t="s">
        <v>4834</v>
      </c>
      <c r="E1058" s="662" t="s">
        <v>4833</v>
      </c>
      <c r="F1058" s="665">
        <v>5</v>
      </c>
      <c r="G1058" s="665">
        <v>4645</v>
      </c>
      <c r="H1058" s="665">
        <v>1</v>
      </c>
      <c r="I1058" s="665">
        <v>929</v>
      </c>
      <c r="J1058" s="665"/>
      <c r="K1058" s="665"/>
      <c r="L1058" s="665"/>
      <c r="M1058" s="665"/>
      <c r="N1058" s="665">
        <v>15</v>
      </c>
      <c r="O1058" s="665">
        <v>14280</v>
      </c>
      <c r="P1058" s="678">
        <v>3.0742734122712596</v>
      </c>
      <c r="Q1058" s="666">
        <v>952</v>
      </c>
    </row>
    <row r="1059" spans="1:17" ht="14.4" customHeight="1" x14ac:dyDescent="0.3">
      <c r="A1059" s="661" t="s">
        <v>5484</v>
      </c>
      <c r="B1059" s="662" t="s">
        <v>4683</v>
      </c>
      <c r="C1059" s="662" t="s">
        <v>4725</v>
      </c>
      <c r="D1059" s="662" t="s">
        <v>4748</v>
      </c>
      <c r="E1059" s="662" t="s">
        <v>4749</v>
      </c>
      <c r="F1059" s="665"/>
      <c r="G1059" s="665"/>
      <c r="H1059" s="665"/>
      <c r="I1059" s="665"/>
      <c r="J1059" s="665">
        <v>1</v>
      </c>
      <c r="K1059" s="665">
        <v>114</v>
      </c>
      <c r="L1059" s="665"/>
      <c r="M1059" s="665">
        <v>114</v>
      </c>
      <c r="N1059" s="665"/>
      <c r="O1059" s="665"/>
      <c r="P1059" s="678"/>
      <c r="Q1059" s="666"/>
    </row>
    <row r="1060" spans="1:17" ht="14.4" customHeight="1" x14ac:dyDescent="0.3">
      <c r="A1060" s="661" t="s">
        <v>5484</v>
      </c>
      <c r="B1060" s="662" t="s">
        <v>4683</v>
      </c>
      <c r="C1060" s="662" t="s">
        <v>4725</v>
      </c>
      <c r="D1060" s="662" t="s">
        <v>4835</v>
      </c>
      <c r="E1060" s="662" t="s">
        <v>4833</v>
      </c>
      <c r="F1060" s="665">
        <v>5</v>
      </c>
      <c r="G1060" s="665">
        <v>3680</v>
      </c>
      <c r="H1060" s="665">
        <v>1</v>
      </c>
      <c r="I1060" s="665">
        <v>736</v>
      </c>
      <c r="J1060" s="665"/>
      <c r="K1060" s="665"/>
      <c r="L1060" s="665"/>
      <c r="M1060" s="665"/>
      <c r="N1060" s="665"/>
      <c r="O1060" s="665"/>
      <c r="P1060" s="678"/>
      <c r="Q1060" s="666"/>
    </row>
    <row r="1061" spans="1:17" ht="14.4" customHeight="1" x14ac:dyDescent="0.3">
      <c r="A1061" s="661" t="s">
        <v>5484</v>
      </c>
      <c r="B1061" s="662" t="s">
        <v>4683</v>
      </c>
      <c r="C1061" s="662" t="s">
        <v>4725</v>
      </c>
      <c r="D1061" s="662" t="s">
        <v>4838</v>
      </c>
      <c r="E1061" s="662" t="s">
        <v>4839</v>
      </c>
      <c r="F1061" s="665">
        <v>7</v>
      </c>
      <c r="G1061" s="665">
        <v>3672</v>
      </c>
      <c r="H1061" s="665">
        <v>1</v>
      </c>
      <c r="I1061" s="665">
        <v>524.57142857142856</v>
      </c>
      <c r="J1061" s="665">
        <v>37</v>
      </c>
      <c r="K1061" s="665">
        <v>19499</v>
      </c>
      <c r="L1061" s="665">
        <v>5.3101851851851851</v>
      </c>
      <c r="M1061" s="665">
        <v>527</v>
      </c>
      <c r="N1061" s="665">
        <v>9</v>
      </c>
      <c r="O1061" s="665">
        <v>4887</v>
      </c>
      <c r="P1061" s="678">
        <v>1.3308823529411764</v>
      </c>
      <c r="Q1061" s="666">
        <v>543</v>
      </c>
    </row>
    <row r="1062" spans="1:17" ht="14.4" customHeight="1" x14ac:dyDescent="0.3">
      <c r="A1062" s="661" t="s">
        <v>5484</v>
      </c>
      <c r="B1062" s="662" t="s">
        <v>4683</v>
      </c>
      <c r="C1062" s="662" t="s">
        <v>4725</v>
      </c>
      <c r="D1062" s="662" t="s">
        <v>4784</v>
      </c>
      <c r="E1062" s="662" t="s">
        <v>4785</v>
      </c>
      <c r="F1062" s="665">
        <v>5</v>
      </c>
      <c r="G1062" s="665">
        <v>1490</v>
      </c>
      <c r="H1062" s="665">
        <v>1</v>
      </c>
      <c r="I1062" s="665">
        <v>298</v>
      </c>
      <c r="J1062" s="665"/>
      <c r="K1062" s="665"/>
      <c r="L1062" s="665"/>
      <c r="M1062" s="665"/>
      <c r="N1062" s="665">
        <v>3</v>
      </c>
      <c r="O1062" s="665">
        <v>921</v>
      </c>
      <c r="P1062" s="678">
        <v>0.6181208053691275</v>
      </c>
      <c r="Q1062" s="666">
        <v>307</v>
      </c>
    </row>
    <row r="1063" spans="1:17" ht="14.4" customHeight="1" x14ac:dyDescent="0.3">
      <c r="A1063" s="661" t="s">
        <v>5484</v>
      </c>
      <c r="B1063" s="662" t="s">
        <v>4683</v>
      </c>
      <c r="C1063" s="662" t="s">
        <v>4725</v>
      </c>
      <c r="D1063" s="662" t="s">
        <v>4840</v>
      </c>
      <c r="E1063" s="662" t="s">
        <v>4781</v>
      </c>
      <c r="F1063" s="665">
        <v>1</v>
      </c>
      <c r="G1063" s="665">
        <v>174</v>
      </c>
      <c r="H1063" s="665">
        <v>1</v>
      </c>
      <c r="I1063" s="665">
        <v>174</v>
      </c>
      <c r="J1063" s="665"/>
      <c r="K1063" s="665"/>
      <c r="L1063" s="665"/>
      <c r="M1063" s="665"/>
      <c r="N1063" s="665">
        <v>1</v>
      </c>
      <c r="O1063" s="665">
        <v>178</v>
      </c>
      <c r="P1063" s="678">
        <v>1.0229885057471264</v>
      </c>
      <c r="Q1063" s="666">
        <v>178</v>
      </c>
    </row>
    <row r="1064" spans="1:17" ht="14.4" customHeight="1" x14ac:dyDescent="0.3">
      <c r="A1064" s="661" t="s">
        <v>5484</v>
      </c>
      <c r="B1064" s="662" t="s">
        <v>4683</v>
      </c>
      <c r="C1064" s="662" t="s">
        <v>4725</v>
      </c>
      <c r="D1064" s="662" t="s">
        <v>4850</v>
      </c>
      <c r="E1064" s="662" t="s">
        <v>4851</v>
      </c>
      <c r="F1064" s="665"/>
      <c r="G1064" s="665"/>
      <c r="H1064" s="665"/>
      <c r="I1064" s="665"/>
      <c r="J1064" s="665"/>
      <c r="K1064" s="665"/>
      <c r="L1064" s="665"/>
      <c r="M1064" s="665"/>
      <c r="N1064" s="665">
        <v>6</v>
      </c>
      <c r="O1064" s="665">
        <v>3624</v>
      </c>
      <c r="P1064" s="678"/>
      <c r="Q1064" s="666">
        <v>604</v>
      </c>
    </row>
    <row r="1065" spans="1:17" ht="14.4" customHeight="1" x14ac:dyDescent="0.3">
      <c r="A1065" s="661" t="s">
        <v>5485</v>
      </c>
      <c r="B1065" s="662" t="s">
        <v>4683</v>
      </c>
      <c r="C1065" s="662" t="s">
        <v>4714</v>
      </c>
      <c r="D1065" s="662" t="s">
        <v>4853</v>
      </c>
      <c r="E1065" s="662" t="s">
        <v>4854</v>
      </c>
      <c r="F1065" s="665">
        <v>6</v>
      </c>
      <c r="G1065" s="665">
        <v>13860</v>
      </c>
      <c r="H1065" s="665">
        <v>1</v>
      </c>
      <c r="I1065" s="665">
        <v>2310</v>
      </c>
      <c r="J1065" s="665">
        <v>7</v>
      </c>
      <c r="K1065" s="665">
        <v>16170</v>
      </c>
      <c r="L1065" s="665">
        <v>1.1666666666666667</v>
      </c>
      <c r="M1065" s="665">
        <v>2310</v>
      </c>
      <c r="N1065" s="665">
        <v>4.04</v>
      </c>
      <c r="O1065" s="665">
        <v>9332.4</v>
      </c>
      <c r="P1065" s="678">
        <v>0.67333333333333334</v>
      </c>
      <c r="Q1065" s="666">
        <v>2310</v>
      </c>
    </row>
    <row r="1066" spans="1:17" ht="14.4" customHeight="1" x14ac:dyDescent="0.3">
      <c r="A1066" s="661" t="s">
        <v>5485</v>
      </c>
      <c r="B1066" s="662" t="s">
        <v>4683</v>
      </c>
      <c r="C1066" s="662" t="s">
        <v>4714</v>
      </c>
      <c r="D1066" s="662" t="s">
        <v>4826</v>
      </c>
      <c r="E1066" s="662" t="s">
        <v>4827</v>
      </c>
      <c r="F1066" s="665">
        <v>204</v>
      </c>
      <c r="G1066" s="665">
        <v>184569</v>
      </c>
      <c r="H1066" s="665">
        <v>1</v>
      </c>
      <c r="I1066" s="665">
        <v>904.75</v>
      </c>
      <c r="J1066" s="665">
        <v>204</v>
      </c>
      <c r="K1066" s="665">
        <v>184569</v>
      </c>
      <c r="L1066" s="665">
        <v>1</v>
      </c>
      <c r="M1066" s="665">
        <v>904.75</v>
      </c>
      <c r="N1066" s="665">
        <v>240</v>
      </c>
      <c r="O1066" s="665">
        <v>217140</v>
      </c>
      <c r="P1066" s="678">
        <v>1.1764705882352942</v>
      </c>
      <c r="Q1066" s="666">
        <v>904.75</v>
      </c>
    </row>
    <row r="1067" spans="1:17" ht="14.4" customHeight="1" x14ac:dyDescent="0.3">
      <c r="A1067" s="661" t="s">
        <v>5485</v>
      </c>
      <c r="B1067" s="662" t="s">
        <v>4683</v>
      </c>
      <c r="C1067" s="662" t="s">
        <v>4714</v>
      </c>
      <c r="D1067" s="662" t="s">
        <v>4717</v>
      </c>
      <c r="E1067" s="662" t="s">
        <v>4718</v>
      </c>
      <c r="F1067" s="665"/>
      <c r="G1067" s="665"/>
      <c r="H1067" s="665"/>
      <c r="I1067" s="665"/>
      <c r="J1067" s="665">
        <v>1</v>
      </c>
      <c r="K1067" s="665">
        <v>242.64</v>
      </c>
      <c r="L1067" s="665"/>
      <c r="M1067" s="665">
        <v>242.64</v>
      </c>
      <c r="N1067" s="665">
        <v>2</v>
      </c>
      <c r="O1067" s="665">
        <v>485.28</v>
      </c>
      <c r="P1067" s="678"/>
      <c r="Q1067" s="666">
        <v>242.64</v>
      </c>
    </row>
    <row r="1068" spans="1:17" ht="14.4" customHeight="1" x14ac:dyDescent="0.3">
      <c r="A1068" s="661" t="s">
        <v>5485</v>
      </c>
      <c r="B1068" s="662" t="s">
        <v>4683</v>
      </c>
      <c r="C1068" s="662" t="s">
        <v>4714</v>
      </c>
      <c r="D1068" s="662" t="s">
        <v>4719</v>
      </c>
      <c r="E1068" s="662" t="s">
        <v>4720</v>
      </c>
      <c r="F1068" s="665"/>
      <c r="G1068" s="665"/>
      <c r="H1068" s="665"/>
      <c r="I1068" s="665"/>
      <c r="J1068" s="665">
        <v>1</v>
      </c>
      <c r="K1068" s="665">
        <v>242.64</v>
      </c>
      <c r="L1068" s="665"/>
      <c r="M1068" s="665">
        <v>242.64</v>
      </c>
      <c r="N1068" s="665"/>
      <c r="O1068" s="665"/>
      <c r="P1068" s="678"/>
      <c r="Q1068" s="666"/>
    </row>
    <row r="1069" spans="1:17" ht="14.4" customHeight="1" x14ac:dyDescent="0.3">
      <c r="A1069" s="661" t="s">
        <v>5485</v>
      </c>
      <c r="B1069" s="662" t="s">
        <v>4683</v>
      </c>
      <c r="C1069" s="662" t="s">
        <v>4714</v>
      </c>
      <c r="D1069" s="662" t="s">
        <v>5486</v>
      </c>
      <c r="E1069" s="662" t="s">
        <v>5487</v>
      </c>
      <c r="F1069" s="665"/>
      <c r="G1069" s="665"/>
      <c r="H1069" s="665"/>
      <c r="I1069" s="665"/>
      <c r="J1069" s="665"/>
      <c r="K1069" s="665"/>
      <c r="L1069" s="665"/>
      <c r="M1069" s="665"/>
      <c r="N1069" s="665">
        <v>1</v>
      </c>
      <c r="O1069" s="665">
        <v>984.55</v>
      </c>
      <c r="P1069" s="678"/>
      <c r="Q1069" s="666">
        <v>984.55</v>
      </c>
    </row>
    <row r="1070" spans="1:17" ht="14.4" customHeight="1" x14ac:dyDescent="0.3">
      <c r="A1070" s="661" t="s">
        <v>5485</v>
      </c>
      <c r="B1070" s="662" t="s">
        <v>4683</v>
      </c>
      <c r="C1070" s="662" t="s">
        <v>4714</v>
      </c>
      <c r="D1070" s="662" t="s">
        <v>5488</v>
      </c>
      <c r="E1070" s="662" t="s">
        <v>5489</v>
      </c>
      <c r="F1070" s="665"/>
      <c r="G1070" s="665"/>
      <c r="H1070" s="665"/>
      <c r="I1070" s="665"/>
      <c r="J1070" s="665"/>
      <c r="K1070" s="665"/>
      <c r="L1070" s="665"/>
      <c r="M1070" s="665"/>
      <c r="N1070" s="665">
        <v>1</v>
      </c>
      <c r="O1070" s="665">
        <v>90.3</v>
      </c>
      <c r="P1070" s="678"/>
      <c r="Q1070" s="666">
        <v>90.3</v>
      </c>
    </row>
    <row r="1071" spans="1:17" ht="14.4" customHeight="1" x14ac:dyDescent="0.3">
      <c r="A1071" s="661" t="s">
        <v>5485</v>
      </c>
      <c r="B1071" s="662" t="s">
        <v>4683</v>
      </c>
      <c r="C1071" s="662" t="s">
        <v>4725</v>
      </c>
      <c r="D1071" s="662" t="s">
        <v>4828</v>
      </c>
      <c r="E1071" s="662" t="s">
        <v>4829</v>
      </c>
      <c r="F1071" s="665">
        <v>57</v>
      </c>
      <c r="G1071" s="665">
        <v>10614</v>
      </c>
      <c r="H1071" s="665">
        <v>1</v>
      </c>
      <c r="I1071" s="665">
        <v>186.21052631578948</v>
      </c>
      <c r="J1071" s="665">
        <v>40</v>
      </c>
      <c r="K1071" s="665">
        <v>7560</v>
      </c>
      <c r="L1071" s="665">
        <v>0.71226681741096665</v>
      </c>
      <c r="M1071" s="665">
        <v>189</v>
      </c>
      <c r="N1071" s="665">
        <v>55</v>
      </c>
      <c r="O1071" s="665">
        <v>10725</v>
      </c>
      <c r="P1071" s="678">
        <v>1.0104578858111928</v>
      </c>
      <c r="Q1071" s="666">
        <v>195</v>
      </c>
    </row>
    <row r="1072" spans="1:17" ht="14.4" customHeight="1" x14ac:dyDescent="0.3">
      <c r="A1072" s="661" t="s">
        <v>5485</v>
      </c>
      <c r="B1072" s="662" t="s">
        <v>4683</v>
      </c>
      <c r="C1072" s="662" t="s">
        <v>4725</v>
      </c>
      <c r="D1072" s="662" t="s">
        <v>4830</v>
      </c>
      <c r="E1072" s="662" t="s">
        <v>4831</v>
      </c>
      <c r="F1072" s="665">
        <v>4</v>
      </c>
      <c r="G1072" s="665">
        <v>4544</v>
      </c>
      <c r="H1072" s="665">
        <v>1</v>
      </c>
      <c r="I1072" s="665">
        <v>1136</v>
      </c>
      <c r="J1072" s="665">
        <v>3</v>
      </c>
      <c r="K1072" s="665">
        <v>3420</v>
      </c>
      <c r="L1072" s="665">
        <v>0.7526408450704225</v>
      </c>
      <c r="M1072" s="665">
        <v>1140</v>
      </c>
      <c r="N1072" s="665">
        <v>4</v>
      </c>
      <c r="O1072" s="665">
        <v>4632</v>
      </c>
      <c r="P1072" s="678">
        <v>1.0193661971830985</v>
      </c>
      <c r="Q1072" s="666">
        <v>1158</v>
      </c>
    </row>
    <row r="1073" spans="1:17" ht="14.4" customHeight="1" x14ac:dyDescent="0.3">
      <c r="A1073" s="661" t="s">
        <v>5485</v>
      </c>
      <c r="B1073" s="662" t="s">
        <v>4683</v>
      </c>
      <c r="C1073" s="662" t="s">
        <v>4725</v>
      </c>
      <c r="D1073" s="662" t="s">
        <v>4730</v>
      </c>
      <c r="E1073" s="662" t="s">
        <v>4731</v>
      </c>
      <c r="F1073" s="665">
        <v>2</v>
      </c>
      <c r="G1073" s="665">
        <v>69</v>
      </c>
      <c r="H1073" s="665">
        <v>1</v>
      </c>
      <c r="I1073" s="665">
        <v>34.5</v>
      </c>
      <c r="J1073" s="665"/>
      <c r="K1073" s="665"/>
      <c r="L1073" s="665"/>
      <c r="M1073" s="665"/>
      <c r="N1073" s="665">
        <v>2</v>
      </c>
      <c r="O1073" s="665">
        <v>74</v>
      </c>
      <c r="P1073" s="678">
        <v>1.0724637681159421</v>
      </c>
      <c r="Q1073" s="666">
        <v>37</v>
      </c>
    </row>
    <row r="1074" spans="1:17" ht="14.4" customHeight="1" x14ac:dyDescent="0.3">
      <c r="A1074" s="661" t="s">
        <v>5485</v>
      </c>
      <c r="B1074" s="662" t="s">
        <v>4683</v>
      </c>
      <c r="C1074" s="662" t="s">
        <v>4725</v>
      </c>
      <c r="D1074" s="662" t="s">
        <v>4736</v>
      </c>
      <c r="E1074" s="662" t="s">
        <v>4737</v>
      </c>
      <c r="F1074" s="665">
        <v>516</v>
      </c>
      <c r="G1074" s="665">
        <v>120188</v>
      </c>
      <c r="H1074" s="665">
        <v>1</v>
      </c>
      <c r="I1074" s="665">
        <v>232.92248062015503</v>
      </c>
      <c r="J1074" s="665">
        <v>483</v>
      </c>
      <c r="K1074" s="665">
        <v>113505</v>
      </c>
      <c r="L1074" s="665">
        <v>0.94439544713282519</v>
      </c>
      <c r="M1074" s="665">
        <v>235</v>
      </c>
      <c r="N1074" s="665">
        <v>538</v>
      </c>
      <c r="O1074" s="665">
        <v>135038</v>
      </c>
      <c r="P1074" s="678">
        <v>1.1235564282623889</v>
      </c>
      <c r="Q1074" s="666">
        <v>251</v>
      </c>
    </row>
    <row r="1075" spans="1:17" ht="14.4" customHeight="1" x14ac:dyDescent="0.3">
      <c r="A1075" s="661" t="s">
        <v>5485</v>
      </c>
      <c r="B1075" s="662" t="s">
        <v>4683</v>
      </c>
      <c r="C1075" s="662" t="s">
        <v>4725</v>
      </c>
      <c r="D1075" s="662" t="s">
        <v>4768</v>
      </c>
      <c r="E1075" s="662" t="s">
        <v>4769</v>
      </c>
      <c r="F1075" s="665">
        <v>87</v>
      </c>
      <c r="G1075" s="665">
        <v>10178</v>
      </c>
      <c r="H1075" s="665">
        <v>1</v>
      </c>
      <c r="I1075" s="665">
        <v>116.98850574712644</v>
      </c>
      <c r="J1075" s="665">
        <v>61</v>
      </c>
      <c r="K1075" s="665">
        <v>7198</v>
      </c>
      <c r="L1075" s="665">
        <v>0.70721163293377876</v>
      </c>
      <c r="M1075" s="665">
        <v>118</v>
      </c>
      <c r="N1075" s="665">
        <v>112</v>
      </c>
      <c r="O1075" s="665">
        <v>14112</v>
      </c>
      <c r="P1075" s="678">
        <v>1.3865199449793673</v>
      </c>
      <c r="Q1075" s="666">
        <v>126</v>
      </c>
    </row>
    <row r="1076" spans="1:17" ht="14.4" customHeight="1" x14ac:dyDescent="0.3">
      <c r="A1076" s="661" t="s">
        <v>5485</v>
      </c>
      <c r="B1076" s="662" t="s">
        <v>4683</v>
      </c>
      <c r="C1076" s="662" t="s">
        <v>4725</v>
      </c>
      <c r="D1076" s="662" t="s">
        <v>4770</v>
      </c>
      <c r="E1076" s="662" t="s">
        <v>4771</v>
      </c>
      <c r="F1076" s="665">
        <v>7</v>
      </c>
      <c r="G1076" s="665">
        <v>2240</v>
      </c>
      <c r="H1076" s="665">
        <v>1</v>
      </c>
      <c r="I1076" s="665">
        <v>320</v>
      </c>
      <c r="J1076" s="665"/>
      <c r="K1076" s="665"/>
      <c r="L1076" s="665"/>
      <c r="M1076" s="665"/>
      <c r="N1076" s="665"/>
      <c r="O1076" s="665"/>
      <c r="P1076" s="678"/>
      <c r="Q1076" s="666"/>
    </row>
    <row r="1077" spans="1:17" ht="14.4" customHeight="1" x14ac:dyDescent="0.3">
      <c r="A1077" s="661" t="s">
        <v>5485</v>
      </c>
      <c r="B1077" s="662" t="s">
        <v>4683</v>
      </c>
      <c r="C1077" s="662" t="s">
        <v>4725</v>
      </c>
      <c r="D1077" s="662" t="s">
        <v>4772</v>
      </c>
      <c r="E1077" s="662" t="s">
        <v>4773</v>
      </c>
      <c r="F1077" s="665">
        <v>6</v>
      </c>
      <c r="G1077" s="665">
        <v>2908</v>
      </c>
      <c r="H1077" s="665">
        <v>1</v>
      </c>
      <c r="I1077" s="665">
        <v>484.66666666666669</v>
      </c>
      <c r="J1077" s="665">
        <v>2</v>
      </c>
      <c r="K1077" s="665">
        <v>974</v>
      </c>
      <c r="L1077" s="665">
        <v>0.33493810178817057</v>
      </c>
      <c r="M1077" s="665">
        <v>487</v>
      </c>
      <c r="N1077" s="665">
        <v>9</v>
      </c>
      <c r="O1077" s="665">
        <v>4455</v>
      </c>
      <c r="P1077" s="678">
        <v>1.5319807427785419</v>
      </c>
      <c r="Q1077" s="666">
        <v>495</v>
      </c>
    </row>
    <row r="1078" spans="1:17" ht="14.4" customHeight="1" x14ac:dyDescent="0.3">
      <c r="A1078" s="661" t="s">
        <v>5485</v>
      </c>
      <c r="B1078" s="662" t="s">
        <v>4683</v>
      </c>
      <c r="C1078" s="662" t="s">
        <v>4725</v>
      </c>
      <c r="D1078" s="662" t="s">
        <v>4774</v>
      </c>
      <c r="E1078" s="662" t="s">
        <v>4775</v>
      </c>
      <c r="F1078" s="665">
        <v>6</v>
      </c>
      <c r="G1078" s="665">
        <v>4064</v>
      </c>
      <c r="H1078" s="665">
        <v>1</v>
      </c>
      <c r="I1078" s="665">
        <v>677.33333333333337</v>
      </c>
      <c r="J1078" s="665">
        <v>2</v>
      </c>
      <c r="K1078" s="665">
        <v>1360</v>
      </c>
      <c r="L1078" s="665">
        <v>0.3346456692913386</v>
      </c>
      <c r="M1078" s="665">
        <v>680</v>
      </c>
      <c r="N1078" s="665"/>
      <c r="O1078" s="665"/>
      <c r="P1078" s="678"/>
      <c r="Q1078" s="666"/>
    </row>
    <row r="1079" spans="1:17" ht="14.4" customHeight="1" x14ac:dyDescent="0.3">
      <c r="A1079" s="661" t="s">
        <v>5485</v>
      </c>
      <c r="B1079" s="662" t="s">
        <v>4683</v>
      </c>
      <c r="C1079" s="662" t="s">
        <v>4725</v>
      </c>
      <c r="D1079" s="662" t="s">
        <v>4776</v>
      </c>
      <c r="E1079" s="662" t="s">
        <v>4773</v>
      </c>
      <c r="F1079" s="665">
        <v>26</v>
      </c>
      <c r="G1079" s="665">
        <v>14410</v>
      </c>
      <c r="H1079" s="665">
        <v>1</v>
      </c>
      <c r="I1079" s="665">
        <v>554.23076923076928</v>
      </c>
      <c r="J1079" s="665">
        <v>11</v>
      </c>
      <c r="K1079" s="665">
        <v>6149</v>
      </c>
      <c r="L1079" s="665">
        <v>0.42671755725190841</v>
      </c>
      <c r="M1079" s="665">
        <v>559</v>
      </c>
      <c r="N1079" s="665">
        <v>19</v>
      </c>
      <c r="O1079" s="665">
        <v>10792</v>
      </c>
      <c r="P1079" s="678">
        <v>0.7489243580846634</v>
      </c>
      <c r="Q1079" s="666">
        <v>568</v>
      </c>
    </row>
    <row r="1080" spans="1:17" ht="14.4" customHeight="1" x14ac:dyDescent="0.3">
      <c r="A1080" s="661" t="s">
        <v>5485</v>
      </c>
      <c r="B1080" s="662" t="s">
        <v>4683</v>
      </c>
      <c r="C1080" s="662" t="s">
        <v>4725</v>
      </c>
      <c r="D1080" s="662" t="s">
        <v>4777</v>
      </c>
      <c r="E1080" s="662" t="s">
        <v>4775</v>
      </c>
      <c r="F1080" s="665">
        <v>42</v>
      </c>
      <c r="G1080" s="665">
        <v>31348</v>
      </c>
      <c r="H1080" s="665">
        <v>1</v>
      </c>
      <c r="I1080" s="665">
        <v>746.38095238095241</v>
      </c>
      <c r="J1080" s="665">
        <v>57</v>
      </c>
      <c r="K1080" s="665">
        <v>42864</v>
      </c>
      <c r="L1080" s="665">
        <v>1.367359959168049</v>
      </c>
      <c r="M1080" s="665">
        <v>752</v>
      </c>
      <c r="N1080" s="665">
        <v>48</v>
      </c>
      <c r="O1080" s="665">
        <v>36528</v>
      </c>
      <c r="P1080" s="678">
        <v>1.165241801709838</v>
      </c>
      <c r="Q1080" s="666">
        <v>761</v>
      </c>
    </row>
    <row r="1081" spans="1:17" ht="14.4" customHeight="1" x14ac:dyDescent="0.3">
      <c r="A1081" s="661" t="s">
        <v>5485</v>
      </c>
      <c r="B1081" s="662" t="s">
        <v>4683</v>
      </c>
      <c r="C1081" s="662" t="s">
        <v>4725</v>
      </c>
      <c r="D1081" s="662" t="s">
        <v>4832</v>
      </c>
      <c r="E1081" s="662" t="s">
        <v>4833</v>
      </c>
      <c r="F1081" s="665">
        <v>1603</v>
      </c>
      <c r="G1081" s="665">
        <v>1290065</v>
      </c>
      <c r="H1081" s="665">
        <v>1</v>
      </c>
      <c r="I1081" s="665">
        <v>804.78165938864629</v>
      </c>
      <c r="J1081" s="665">
        <v>1453</v>
      </c>
      <c r="K1081" s="665">
        <v>1175477</v>
      </c>
      <c r="L1081" s="665">
        <v>0.91117656862251128</v>
      </c>
      <c r="M1081" s="665">
        <v>809</v>
      </c>
      <c r="N1081" s="665">
        <v>1707</v>
      </c>
      <c r="O1081" s="665">
        <v>1396326</v>
      </c>
      <c r="P1081" s="678">
        <v>1.0823687178553019</v>
      </c>
      <c r="Q1081" s="666">
        <v>818</v>
      </c>
    </row>
    <row r="1082" spans="1:17" ht="14.4" customHeight="1" x14ac:dyDescent="0.3">
      <c r="A1082" s="661" t="s">
        <v>5485</v>
      </c>
      <c r="B1082" s="662" t="s">
        <v>4683</v>
      </c>
      <c r="C1082" s="662" t="s">
        <v>4725</v>
      </c>
      <c r="D1082" s="662" t="s">
        <v>4778</v>
      </c>
      <c r="E1082" s="662" t="s">
        <v>4761</v>
      </c>
      <c r="F1082" s="665"/>
      <c r="G1082" s="665"/>
      <c r="H1082" s="665"/>
      <c r="I1082" s="665"/>
      <c r="J1082" s="665">
        <v>7</v>
      </c>
      <c r="K1082" s="665">
        <v>3143</v>
      </c>
      <c r="L1082" s="665"/>
      <c r="M1082" s="665">
        <v>449</v>
      </c>
      <c r="N1082" s="665">
        <v>6</v>
      </c>
      <c r="O1082" s="665">
        <v>2772</v>
      </c>
      <c r="P1082" s="678"/>
      <c r="Q1082" s="666">
        <v>462</v>
      </c>
    </row>
    <row r="1083" spans="1:17" ht="14.4" customHeight="1" x14ac:dyDescent="0.3">
      <c r="A1083" s="661" t="s">
        <v>5485</v>
      </c>
      <c r="B1083" s="662" t="s">
        <v>4683</v>
      </c>
      <c r="C1083" s="662" t="s">
        <v>4725</v>
      </c>
      <c r="D1083" s="662" t="s">
        <v>4779</v>
      </c>
      <c r="E1083" s="662" t="s">
        <v>4763</v>
      </c>
      <c r="F1083" s="665"/>
      <c r="G1083" s="665"/>
      <c r="H1083" s="665"/>
      <c r="I1083" s="665"/>
      <c r="J1083" s="665">
        <v>2</v>
      </c>
      <c r="K1083" s="665">
        <v>874</v>
      </c>
      <c r="L1083" s="665"/>
      <c r="M1083" s="665">
        <v>437</v>
      </c>
      <c r="N1083" s="665">
        <v>2</v>
      </c>
      <c r="O1083" s="665">
        <v>892</v>
      </c>
      <c r="P1083" s="678"/>
      <c r="Q1083" s="666">
        <v>446</v>
      </c>
    </row>
    <row r="1084" spans="1:17" ht="14.4" customHeight="1" x14ac:dyDescent="0.3">
      <c r="A1084" s="661" t="s">
        <v>5485</v>
      </c>
      <c r="B1084" s="662" t="s">
        <v>4683</v>
      </c>
      <c r="C1084" s="662" t="s">
        <v>4725</v>
      </c>
      <c r="D1084" s="662" t="s">
        <v>4849</v>
      </c>
      <c r="E1084" s="662" t="s">
        <v>4759</v>
      </c>
      <c r="F1084" s="665">
        <v>95</v>
      </c>
      <c r="G1084" s="665">
        <v>67325</v>
      </c>
      <c r="H1084" s="665">
        <v>1</v>
      </c>
      <c r="I1084" s="665">
        <v>708.68421052631584</v>
      </c>
      <c r="J1084" s="665">
        <v>35</v>
      </c>
      <c r="K1084" s="665">
        <v>25025</v>
      </c>
      <c r="L1084" s="665">
        <v>0.37170441886372074</v>
      </c>
      <c r="M1084" s="665">
        <v>715</v>
      </c>
      <c r="N1084" s="665">
        <v>67</v>
      </c>
      <c r="O1084" s="665">
        <v>48776</v>
      </c>
      <c r="P1084" s="678">
        <v>0.72448570367619758</v>
      </c>
      <c r="Q1084" s="666">
        <v>728</v>
      </c>
    </row>
    <row r="1085" spans="1:17" ht="14.4" customHeight="1" x14ac:dyDescent="0.3">
      <c r="A1085" s="661" t="s">
        <v>5485</v>
      </c>
      <c r="B1085" s="662" t="s">
        <v>4683</v>
      </c>
      <c r="C1085" s="662" t="s">
        <v>4725</v>
      </c>
      <c r="D1085" s="662" t="s">
        <v>4790</v>
      </c>
      <c r="E1085" s="662" t="s">
        <v>4791</v>
      </c>
      <c r="F1085" s="665">
        <v>66</v>
      </c>
      <c r="G1085" s="665">
        <v>54116</v>
      </c>
      <c r="H1085" s="665">
        <v>1</v>
      </c>
      <c r="I1085" s="665">
        <v>819.93939393939399</v>
      </c>
      <c r="J1085" s="665">
        <v>34</v>
      </c>
      <c r="K1085" s="665">
        <v>28016</v>
      </c>
      <c r="L1085" s="665">
        <v>0.51770271269125578</v>
      </c>
      <c r="M1085" s="665">
        <v>824</v>
      </c>
      <c r="N1085" s="665">
        <v>50</v>
      </c>
      <c r="O1085" s="665">
        <v>41650</v>
      </c>
      <c r="P1085" s="678">
        <v>0.76964298913445195</v>
      </c>
      <c r="Q1085" s="666">
        <v>833</v>
      </c>
    </row>
    <row r="1086" spans="1:17" ht="14.4" customHeight="1" x14ac:dyDescent="0.3">
      <c r="A1086" s="661" t="s">
        <v>5485</v>
      </c>
      <c r="B1086" s="662" t="s">
        <v>4683</v>
      </c>
      <c r="C1086" s="662" t="s">
        <v>4725</v>
      </c>
      <c r="D1086" s="662" t="s">
        <v>4780</v>
      </c>
      <c r="E1086" s="662" t="s">
        <v>4781</v>
      </c>
      <c r="F1086" s="665">
        <v>389</v>
      </c>
      <c r="G1086" s="665">
        <v>80865</v>
      </c>
      <c r="H1086" s="665">
        <v>1</v>
      </c>
      <c r="I1086" s="665">
        <v>207.87917737789203</v>
      </c>
      <c r="J1086" s="665">
        <v>377</v>
      </c>
      <c r="K1086" s="665">
        <v>79170</v>
      </c>
      <c r="L1086" s="665">
        <v>0.97903913930625119</v>
      </c>
      <c r="M1086" s="665">
        <v>210</v>
      </c>
      <c r="N1086" s="665">
        <v>446</v>
      </c>
      <c r="O1086" s="665">
        <v>95890</v>
      </c>
      <c r="P1086" s="678">
        <v>1.1858034996599269</v>
      </c>
      <c r="Q1086" s="666">
        <v>215</v>
      </c>
    </row>
    <row r="1087" spans="1:17" ht="14.4" customHeight="1" x14ac:dyDescent="0.3">
      <c r="A1087" s="661" t="s">
        <v>5485</v>
      </c>
      <c r="B1087" s="662" t="s">
        <v>4683</v>
      </c>
      <c r="C1087" s="662" t="s">
        <v>4725</v>
      </c>
      <c r="D1087" s="662" t="s">
        <v>4740</v>
      </c>
      <c r="E1087" s="662" t="s">
        <v>4741</v>
      </c>
      <c r="F1087" s="665"/>
      <c r="G1087" s="665"/>
      <c r="H1087" s="665"/>
      <c r="I1087" s="665"/>
      <c r="J1087" s="665"/>
      <c r="K1087" s="665"/>
      <c r="L1087" s="665"/>
      <c r="M1087" s="665"/>
      <c r="N1087" s="665">
        <v>1</v>
      </c>
      <c r="O1087" s="665">
        <v>354</v>
      </c>
      <c r="P1087" s="678"/>
      <c r="Q1087" s="666">
        <v>354</v>
      </c>
    </row>
    <row r="1088" spans="1:17" ht="14.4" customHeight="1" x14ac:dyDescent="0.3">
      <c r="A1088" s="661" t="s">
        <v>5485</v>
      </c>
      <c r="B1088" s="662" t="s">
        <v>4683</v>
      </c>
      <c r="C1088" s="662" t="s">
        <v>4725</v>
      </c>
      <c r="D1088" s="662" t="s">
        <v>4782</v>
      </c>
      <c r="E1088" s="662" t="s">
        <v>4783</v>
      </c>
      <c r="F1088" s="665">
        <v>3908</v>
      </c>
      <c r="G1088" s="665">
        <v>324000</v>
      </c>
      <c r="H1088" s="665">
        <v>1</v>
      </c>
      <c r="I1088" s="665">
        <v>82.906857727737972</v>
      </c>
      <c r="J1088" s="665">
        <v>3568</v>
      </c>
      <c r="K1088" s="665">
        <v>303280</v>
      </c>
      <c r="L1088" s="665">
        <v>0.93604938271604943</v>
      </c>
      <c r="M1088" s="665">
        <v>85</v>
      </c>
      <c r="N1088" s="665">
        <v>4350</v>
      </c>
      <c r="O1088" s="665">
        <v>369750</v>
      </c>
      <c r="P1088" s="678">
        <v>1.1412037037037037</v>
      </c>
      <c r="Q1088" s="666">
        <v>85</v>
      </c>
    </row>
    <row r="1089" spans="1:17" ht="14.4" customHeight="1" x14ac:dyDescent="0.3">
      <c r="A1089" s="661" t="s">
        <v>5485</v>
      </c>
      <c r="B1089" s="662" t="s">
        <v>4683</v>
      </c>
      <c r="C1089" s="662" t="s">
        <v>4725</v>
      </c>
      <c r="D1089" s="662" t="s">
        <v>4792</v>
      </c>
      <c r="E1089" s="662" t="s">
        <v>4793</v>
      </c>
      <c r="F1089" s="665">
        <v>27</v>
      </c>
      <c r="G1089" s="665">
        <v>19023</v>
      </c>
      <c r="H1089" s="665">
        <v>1</v>
      </c>
      <c r="I1089" s="665">
        <v>704.55555555555554</v>
      </c>
      <c r="J1089" s="665">
        <v>15</v>
      </c>
      <c r="K1089" s="665">
        <v>10605</v>
      </c>
      <c r="L1089" s="665">
        <v>0.55748304683803818</v>
      </c>
      <c r="M1089" s="665">
        <v>707</v>
      </c>
      <c r="N1089" s="665">
        <v>17</v>
      </c>
      <c r="O1089" s="665">
        <v>12223</v>
      </c>
      <c r="P1089" s="678">
        <v>0.64253798033958887</v>
      </c>
      <c r="Q1089" s="666">
        <v>719</v>
      </c>
    </row>
    <row r="1090" spans="1:17" ht="14.4" customHeight="1" x14ac:dyDescent="0.3">
      <c r="A1090" s="661" t="s">
        <v>5485</v>
      </c>
      <c r="B1090" s="662" t="s">
        <v>4683</v>
      </c>
      <c r="C1090" s="662" t="s">
        <v>4725</v>
      </c>
      <c r="D1090" s="662" t="s">
        <v>4834</v>
      </c>
      <c r="E1090" s="662" t="s">
        <v>4833</v>
      </c>
      <c r="F1090" s="665">
        <v>1892</v>
      </c>
      <c r="G1090" s="665">
        <v>1761272</v>
      </c>
      <c r="H1090" s="665">
        <v>1</v>
      </c>
      <c r="I1090" s="665">
        <v>930.90486257928114</v>
      </c>
      <c r="J1090" s="665">
        <v>1683</v>
      </c>
      <c r="K1090" s="665">
        <v>1573605</v>
      </c>
      <c r="L1090" s="665">
        <v>0.89344803074141865</v>
      </c>
      <c r="M1090" s="665">
        <v>935</v>
      </c>
      <c r="N1090" s="665">
        <v>2133</v>
      </c>
      <c r="O1090" s="665">
        <v>2030616</v>
      </c>
      <c r="P1090" s="678">
        <v>1.1529258399611191</v>
      </c>
      <c r="Q1090" s="666">
        <v>952</v>
      </c>
    </row>
    <row r="1091" spans="1:17" ht="14.4" customHeight="1" x14ac:dyDescent="0.3">
      <c r="A1091" s="661" t="s">
        <v>5485</v>
      </c>
      <c r="B1091" s="662" t="s">
        <v>4683</v>
      </c>
      <c r="C1091" s="662" t="s">
        <v>4725</v>
      </c>
      <c r="D1091" s="662" t="s">
        <v>4748</v>
      </c>
      <c r="E1091" s="662" t="s">
        <v>4749</v>
      </c>
      <c r="F1091" s="665">
        <v>7</v>
      </c>
      <c r="G1091" s="665">
        <v>784</v>
      </c>
      <c r="H1091" s="665">
        <v>1</v>
      </c>
      <c r="I1091" s="665">
        <v>112</v>
      </c>
      <c r="J1091" s="665">
        <v>10</v>
      </c>
      <c r="K1091" s="665">
        <v>1140</v>
      </c>
      <c r="L1091" s="665">
        <v>1.4540816326530612</v>
      </c>
      <c r="M1091" s="665">
        <v>114</v>
      </c>
      <c r="N1091" s="665">
        <v>14</v>
      </c>
      <c r="O1091" s="665">
        <v>1680</v>
      </c>
      <c r="P1091" s="678">
        <v>2.1428571428571428</v>
      </c>
      <c r="Q1091" s="666">
        <v>120</v>
      </c>
    </row>
    <row r="1092" spans="1:17" ht="14.4" customHeight="1" x14ac:dyDescent="0.3">
      <c r="A1092" s="661" t="s">
        <v>5485</v>
      </c>
      <c r="B1092" s="662" t="s">
        <v>4683</v>
      </c>
      <c r="C1092" s="662" t="s">
        <v>4725</v>
      </c>
      <c r="D1092" s="662" t="s">
        <v>4835</v>
      </c>
      <c r="E1092" s="662" t="s">
        <v>4833</v>
      </c>
      <c r="F1092" s="665">
        <v>122</v>
      </c>
      <c r="G1092" s="665">
        <v>89704</v>
      </c>
      <c r="H1092" s="665">
        <v>1</v>
      </c>
      <c r="I1092" s="665">
        <v>735.27868852459017</v>
      </c>
      <c r="J1092" s="665">
        <v>174</v>
      </c>
      <c r="K1092" s="665">
        <v>128238</v>
      </c>
      <c r="L1092" s="665">
        <v>1.4295683581557121</v>
      </c>
      <c r="M1092" s="665">
        <v>737</v>
      </c>
      <c r="N1092" s="665">
        <v>114</v>
      </c>
      <c r="O1092" s="665">
        <v>84930</v>
      </c>
      <c r="P1092" s="678">
        <v>0.94678052260768752</v>
      </c>
      <c r="Q1092" s="666">
        <v>745</v>
      </c>
    </row>
    <row r="1093" spans="1:17" ht="14.4" customHeight="1" x14ac:dyDescent="0.3">
      <c r="A1093" s="661" t="s">
        <v>5485</v>
      </c>
      <c r="B1093" s="662" t="s">
        <v>4683</v>
      </c>
      <c r="C1093" s="662" t="s">
        <v>4725</v>
      </c>
      <c r="D1093" s="662" t="s">
        <v>4836</v>
      </c>
      <c r="E1093" s="662" t="s">
        <v>4837</v>
      </c>
      <c r="F1093" s="665">
        <v>3</v>
      </c>
      <c r="G1093" s="665">
        <v>170</v>
      </c>
      <c r="H1093" s="665">
        <v>1</v>
      </c>
      <c r="I1093" s="665">
        <v>56.666666666666664</v>
      </c>
      <c r="J1093" s="665">
        <v>1</v>
      </c>
      <c r="K1093" s="665">
        <v>57</v>
      </c>
      <c r="L1093" s="665">
        <v>0.3352941176470588</v>
      </c>
      <c r="M1093" s="665">
        <v>57</v>
      </c>
      <c r="N1093" s="665">
        <v>5</v>
      </c>
      <c r="O1093" s="665">
        <v>290</v>
      </c>
      <c r="P1093" s="678">
        <v>1.7058823529411764</v>
      </c>
      <c r="Q1093" s="666">
        <v>58</v>
      </c>
    </row>
    <row r="1094" spans="1:17" ht="14.4" customHeight="1" x14ac:dyDescent="0.3">
      <c r="A1094" s="661" t="s">
        <v>5485</v>
      </c>
      <c r="B1094" s="662" t="s">
        <v>4683</v>
      </c>
      <c r="C1094" s="662" t="s">
        <v>4725</v>
      </c>
      <c r="D1094" s="662" t="s">
        <v>4838</v>
      </c>
      <c r="E1094" s="662" t="s">
        <v>4839</v>
      </c>
      <c r="F1094" s="665">
        <v>365</v>
      </c>
      <c r="G1094" s="665">
        <v>191506</v>
      </c>
      <c r="H1094" s="665">
        <v>1</v>
      </c>
      <c r="I1094" s="665">
        <v>524.6739726027397</v>
      </c>
      <c r="J1094" s="665">
        <v>388</v>
      </c>
      <c r="K1094" s="665">
        <v>204476</v>
      </c>
      <c r="L1094" s="665">
        <v>1.0677263375560035</v>
      </c>
      <c r="M1094" s="665">
        <v>527</v>
      </c>
      <c r="N1094" s="665">
        <v>487</v>
      </c>
      <c r="O1094" s="665">
        <v>264441</v>
      </c>
      <c r="P1094" s="678">
        <v>1.3808496861717126</v>
      </c>
      <c r="Q1094" s="666">
        <v>543</v>
      </c>
    </row>
    <row r="1095" spans="1:17" ht="14.4" customHeight="1" x14ac:dyDescent="0.3">
      <c r="A1095" s="661" t="s">
        <v>5485</v>
      </c>
      <c r="B1095" s="662" t="s">
        <v>4683</v>
      </c>
      <c r="C1095" s="662" t="s">
        <v>4725</v>
      </c>
      <c r="D1095" s="662" t="s">
        <v>4784</v>
      </c>
      <c r="E1095" s="662" t="s">
        <v>4785</v>
      </c>
      <c r="F1095" s="665">
        <v>3</v>
      </c>
      <c r="G1095" s="665">
        <v>888</v>
      </c>
      <c r="H1095" s="665">
        <v>1</v>
      </c>
      <c r="I1095" s="665">
        <v>296</v>
      </c>
      <c r="J1095" s="665"/>
      <c r="K1095" s="665"/>
      <c r="L1095" s="665"/>
      <c r="M1095" s="665"/>
      <c r="N1095" s="665"/>
      <c r="O1095" s="665"/>
      <c r="P1095" s="678"/>
      <c r="Q1095" s="666"/>
    </row>
    <row r="1096" spans="1:17" ht="14.4" customHeight="1" x14ac:dyDescent="0.3">
      <c r="A1096" s="661" t="s">
        <v>5485</v>
      </c>
      <c r="B1096" s="662" t="s">
        <v>4683</v>
      </c>
      <c r="C1096" s="662" t="s">
        <v>4725</v>
      </c>
      <c r="D1096" s="662" t="s">
        <v>4840</v>
      </c>
      <c r="E1096" s="662" t="s">
        <v>4781</v>
      </c>
      <c r="F1096" s="665">
        <v>20</v>
      </c>
      <c r="G1096" s="665">
        <v>3462</v>
      </c>
      <c r="H1096" s="665">
        <v>1</v>
      </c>
      <c r="I1096" s="665">
        <v>173.1</v>
      </c>
      <c r="J1096" s="665">
        <v>28</v>
      </c>
      <c r="K1096" s="665">
        <v>4872</v>
      </c>
      <c r="L1096" s="665">
        <v>1.4072790294627382</v>
      </c>
      <c r="M1096" s="665">
        <v>174</v>
      </c>
      <c r="N1096" s="665">
        <v>10</v>
      </c>
      <c r="O1096" s="665">
        <v>1780</v>
      </c>
      <c r="P1096" s="678">
        <v>0.51415366839976895</v>
      </c>
      <c r="Q1096" s="666">
        <v>178</v>
      </c>
    </row>
    <row r="1097" spans="1:17" ht="14.4" customHeight="1" x14ac:dyDescent="0.3">
      <c r="A1097" s="661" t="s">
        <v>5485</v>
      </c>
      <c r="B1097" s="662" t="s">
        <v>4683</v>
      </c>
      <c r="C1097" s="662" t="s">
        <v>4725</v>
      </c>
      <c r="D1097" s="662" t="s">
        <v>4786</v>
      </c>
      <c r="E1097" s="662" t="s">
        <v>4785</v>
      </c>
      <c r="F1097" s="665">
        <v>17</v>
      </c>
      <c r="G1097" s="665">
        <v>6257</v>
      </c>
      <c r="H1097" s="665">
        <v>1</v>
      </c>
      <c r="I1097" s="665">
        <v>368.05882352941177</v>
      </c>
      <c r="J1097" s="665">
        <v>23</v>
      </c>
      <c r="K1097" s="665">
        <v>8533</v>
      </c>
      <c r="L1097" s="665">
        <v>1.3637525970912578</v>
      </c>
      <c r="M1097" s="665">
        <v>371</v>
      </c>
      <c r="N1097" s="665">
        <v>11</v>
      </c>
      <c r="O1097" s="665">
        <v>4180</v>
      </c>
      <c r="P1097" s="678">
        <v>0.66805178200415538</v>
      </c>
      <c r="Q1097" s="666">
        <v>380</v>
      </c>
    </row>
    <row r="1098" spans="1:17" ht="14.4" customHeight="1" x14ac:dyDescent="0.3">
      <c r="A1098" s="661" t="s">
        <v>5485</v>
      </c>
      <c r="B1098" s="662" t="s">
        <v>4683</v>
      </c>
      <c r="C1098" s="662" t="s">
        <v>4725</v>
      </c>
      <c r="D1098" s="662" t="s">
        <v>4758</v>
      </c>
      <c r="E1098" s="662" t="s">
        <v>4759</v>
      </c>
      <c r="F1098" s="665">
        <v>2</v>
      </c>
      <c r="G1098" s="665">
        <v>1206</v>
      </c>
      <c r="H1098" s="665">
        <v>1</v>
      </c>
      <c r="I1098" s="665">
        <v>603</v>
      </c>
      <c r="J1098" s="665"/>
      <c r="K1098" s="665"/>
      <c r="L1098" s="665"/>
      <c r="M1098" s="665"/>
      <c r="N1098" s="665">
        <v>2</v>
      </c>
      <c r="O1098" s="665">
        <v>1236</v>
      </c>
      <c r="P1098" s="678">
        <v>1.0248756218905473</v>
      </c>
      <c r="Q1098" s="666">
        <v>618</v>
      </c>
    </row>
    <row r="1099" spans="1:17" ht="14.4" customHeight="1" x14ac:dyDescent="0.3">
      <c r="A1099" s="661" t="s">
        <v>5485</v>
      </c>
      <c r="B1099" s="662" t="s">
        <v>4683</v>
      </c>
      <c r="C1099" s="662" t="s">
        <v>4725</v>
      </c>
      <c r="D1099" s="662" t="s">
        <v>4841</v>
      </c>
      <c r="E1099" s="662" t="s">
        <v>4842</v>
      </c>
      <c r="F1099" s="665">
        <v>48</v>
      </c>
      <c r="G1099" s="665">
        <v>4800</v>
      </c>
      <c r="H1099" s="665">
        <v>1</v>
      </c>
      <c r="I1099" s="665">
        <v>100</v>
      </c>
      <c r="J1099" s="665">
        <v>32</v>
      </c>
      <c r="K1099" s="665">
        <v>3200</v>
      </c>
      <c r="L1099" s="665">
        <v>0.66666666666666663</v>
      </c>
      <c r="M1099" s="665">
        <v>100</v>
      </c>
      <c r="N1099" s="665">
        <v>36</v>
      </c>
      <c r="O1099" s="665">
        <v>3600</v>
      </c>
      <c r="P1099" s="678">
        <v>0.75</v>
      </c>
      <c r="Q1099" s="666">
        <v>100</v>
      </c>
    </row>
    <row r="1100" spans="1:17" ht="14.4" customHeight="1" x14ac:dyDescent="0.3">
      <c r="A1100" s="661" t="s">
        <v>5485</v>
      </c>
      <c r="B1100" s="662" t="s">
        <v>4683</v>
      </c>
      <c r="C1100" s="662" t="s">
        <v>4725</v>
      </c>
      <c r="D1100" s="662" t="s">
        <v>4860</v>
      </c>
      <c r="E1100" s="662" t="s">
        <v>4833</v>
      </c>
      <c r="F1100" s="665">
        <v>251</v>
      </c>
      <c r="G1100" s="665">
        <v>254272</v>
      </c>
      <c r="H1100" s="665">
        <v>1</v>
      </c>
      <c r="I1100" s="665">
        <v>1013.0358565737051</v>
      </c>
      <c r="J1100" s="665">
        <v>231</v>
      </c>
      <c r="K1100" s="665">
        <v>235158</v>
      </c>
      <c r="L1100" s="665">
        <v>0.92482853007802668</v>
      </c>
      <c r="M1100" s="665">
        <v>1018</v>
      </c>
      <c r="N1100" s="665">
        <v>366</v>
      </c>
      <c r="O1100" s="665">
        <v>378810</v>
      </c>
      <c r="P1100" s="678">
        <v>1.4897825950163603</v>
      </c>
      <c r="Q1100" s="666">
        <v>1035</v>
      </c>
    </row>
    <row r="1101" spans="1:17" ht="14.4" customHeight="1" x14ac:dyDescent="0.3">
      <c r="A1101" s="661" t="s">
        <v>5485</v>
      </c>
      <c r="B1101" s="662" t="s">
        <v>4683</v>
      </c>
      <c r="C1101" s="662" t="s">
        <v>4725</v>
      </c>
      <c r="D1101" s="662" t="s">
        <v>4760</v>
      </c>
      <c r="E1101" s="662" t="s">
        <v>4761</v>
      </c>
      <c r="F1101" s="665"/>
      <c r="G1101" s="665"/>
      <c r="H1101" s="665"/>
      <c r="I1101" s="665"/>
      <c r="J1101" s="665"/>
      <c r="K1101" s="665"/>
      <c r="L1101" s="665"/>
      <c r="M1101" s="665"/>
      <c r="N1101" s="665">
        <v>1</v>
      </c>
      <c r="O1101" s="665">
        <v>352</v>
      </c>
      <c r="P1101" s="678"/>
      <c r="Q1101" s="666">
        <v>352</v>
      </c>
    </row>
    <row r="1102" spans="1:17" ht="14.4" customHeight="1" x14ac:dyDescent="0.3">
      <c r="A1102" s="661" t="s">
        <v>5485</v>
      </c>
      <c r="B1102" s="662" t="s">
        <v>4683</v>
      </c>
      <c r="C1102" s="662" t="s">
        <v>4725</v>
      </c>
      <c r="D1102" s="662" t="s">
        <v>4843</v>
      </c>
      <c r="E1102" s="662" t="s">
        <v>4833</v>
      </c>
      <c r="F1102" s="665"/>
      <c r="G1102" s="665"/>
      <c r="H1102" s="665"/>
      <c r="I1102" s="665"/>
      <c r="J1102" s="665">
        <v>55</v>
      </c>
      <c r="K1102" s="665">
        <v>47465</v>
      </c>
      <c r="L1102" s="665"/>
      <c r="M1102" s="665">
        <v>863</v>
      </c>
      <c r="N1102" s="665"/>
      <c r="O1102" s="665"/>
      <c r="P1102" s="678"/>
      <c r="Q1102" s="666"/>
    </row>
    <row r="1103" spans="1:17" ht="14.4" customHeight="1" x14ac:dyDescent="0.3">
      <c r="A1103" s="661" t="s">
        <v>5485</v>
      </c>
      <c r="B1103" s="662" t="s">
        <v>4683</v>
      </c>
      <c r="C1103" s="662" t="s">
        <v>4725</v>
      </c>
      <c r="D1103" s="662" t="s">
        <v>4861</v>
      </c>
      <c r="E1103" s="662" t="s">
        <v>4851</v>
      </c>
      <c r="F1103" s="665">
        <v>9</v>
      </c>
      <c r="G1103" s="665">
        <v>4692</v>
      </c>
      <c r="H1103" s="665">
        <v>1</v>
      </c>
      <c r="I1103" s="665">
        <v>521.33333333333337</v>
      </c>
      <c r="J1103" s="665"/>
      <c r="K1103" s="665"/>
      <c r="L1103" s="665"/>
      <c r="M1103" s="665"/>
      <c r="N1103" s="665">
        <v>2</v>
      </c>
      <c r="O1103" s="665">
        <v>1062</v>
      </c>
      <c r="P1103" s="678">
        <v>0.22634271099744246</v>
      </c>
      <c r="Q1103" s="666">
        <v>531</v>
      </c>
    </row>
    <row r="1104" spans="1:17" ht="14.4" customHeight="1" x14ac:dyDescent="0.3">
      <c r="A1104" s="661" t="s">
        <v>5485</v>
      </c>
      <c r="B1104" s="662" t="s">
        <v>4683</v>
      </c>
      <c r="C1104" s="662" t="s">
        <v>4725</v>
      </c>
      <c r="D1104" s="662" t="s">
        <v>4862</v>
      </c>
      <c r="E1104" s="662" t="s">
        <v>4851</v>
      </c>
      <c r="F1104" s="665">
        <v>79</v>
      </c>
      <c r="G1104" s="665">
        <v>63419</v>
      </c>
      <c r="H1104" s="665">
        <v>1</v>
      </c>
      <c r="I1104" s="665">
        <v>802.77215189873414</v>
      </c>
      <c r="J1104" s="665">
        <v>46</v>
      </c>
      <c r="K1104" s="665">
        <v>37122</v>
      </c>
      <c r="L1104" s="665">
        <v>0.58534508585755063</v>
      </c>
      <c r="M1104" s="665">
        <v>807</v>
      </c>
      <c r="N1104" s="665">
        <v>62</v>
      </c>
      <c r="O1104" s="665">
        <v>51088</v>
      </c>
      <c r="P1104" s="678">
        <v>0.80556300162411898</v>
      </c>
      <c r="Q1104" s="666">
        <v>824</v>
      </c>
    </row>
    <row r="1105" spans="1:17" ht="14.4" customHeight="1" x14ac:dyDescent="0.3">
      <c r="A1105" s="661" t="s">
        <v>5485</v>
      </c>
      <c r="B1105" s="662" t="s">
        <v>4683</v>
      </c>
      <c r="C1105" s="662" t="s">
        <v>4725</v>
      </c>
      <c r="D1105" s="662" t="s">
        <v>4850</v>
      </c>
      <c r="E1105" s="662" t="s">
        <v>4851</v>
      </c>
      <c r="F1105" s="665">
        <v>78</v>
      </c>
      <c r="G1105" s="665">
        <v>46154</v>
      </c>
      <c r="H1105" s="665">
        <v>1</v>
      </c>
      <c r="I1105" s="665">
        <v>591.71794871794873</v>
      </c>
      <c r="J1105" s="665">
        <v>13</v>
      </c>
      <c r="K1105" s="665">
        <v>7735</v>
      </c>
      <c r="L1105" s="665">
        <v>0.16759110802963989</v>
      </c>
      <c r="M1105" s="665">
        <v>595</v>
      </c>
      <c r="N1105" s="665">
        <v>98</v>
      </c>
      <c r="O1105" s="665">
        <v>59192</v>
      </c>
      <c r="P1105" s="678">
        <v>1.2824890583698054</v>
      </c>
      <c r="Q1105" s="666">
        <v>604</v>
      </c>
    </row>
    <row r="1106" spans="1:17" ht="14.4" customHeight="1" x14ac:dyDescent="0.3">
      <c r="A1106" s="661" t="s">
        <v>5485</v>
      </c>
      <c r="B1106" s="662" t="s">
        <v>4683</v>
      </c>
      <c r="C1106" s="662" t="s">
        <v>4725</v>
      </c>
      <c r="D1106" s="662" t="s">
        <v>5482</v>
      </c>
      <c r="E1106" s="662" t="s">
        <v>4833</v>
      </c>
      <c r="F1106" s="665">
        <v>2</v>
      </c>
      <c r="G1106" s="665">
        <v>1890</v>
      </c>
      <c r="H1106" s="665">
        <v>1</v>
      </c>
      <c r="I1106" s="665">
        <v>945</v>
      </c>
      <c r="J1106" s="665"/>
      <c r="K1106" s="665"/>
      <c r="L1106" s="665"/>
      <c r="M1106" s="665"/>
      <c r="N1106" s="665">
        <v>6</v>
      </c>
      <c r="O1106" s="665">
        <v>5772</v>
      </c>
      <c r="P1106" s="678">
        <v>3.0539682539682538</v>
      </c>
      <c r="Q1106" s="666">
        <v>962</v>
      </c>
    </row>
    <row r="1107" spans="1:17" ht="14.4" customHeight="1" x14ac:dyDescent="0.3">
      <c r="A1107" s="661" t="s">
        <v>5485</v>
      </c>
      <c r="B1107" s="662" t="s">
        <v>4683</v>
      </c>
      <c r="C1107" s="662" t="s">
        <v>4725</v>
      </c>
      <c r="D1107" s="662" t="s">
        <v>4789</v>
      </c>
      <c r="E1107" s="662" t="s">
        <v>4771</v>
      </c>
      <c r="F1107" s="665"/>
      <c r="G1107" s="665"/>
      <c r="H1107" s="665"/>
      <c r="I1107" s="665"/>
      <c r="J1107" s="665"/>
      <c r="K1107" s="665"/>
      <c r="L1107" s="665"/>
      <c r="M1107" s="665"/>
      <c r="N1107" s="665">
        <v>2</v>
      </c>
      <c r="O1107" s="665">
        <v>808</v>
      </c>
      <c r="P1107" s="678"/>
      <c r="Q1107" s="666">
        <v>404</v>
      </c>
    </row>
    <row r="1108" spans="1:17" ht="14.4" customHeight="1" x14ac:dyDescent="0.3">
      <c r="A1108" s="661" t="s">
        <v>5485</v>
      </c>
      <c r="B1108" s="662" t="s">
        <v>4683</v>
      </c>
      <c r="C1108" s="662" t="s">
        <v>4725</v>
      </c>
      <c r="D1108" s="662" t="s">
        <v>5465</v>
      </c>
      <c r="E1108" s="662" t="s">
        <v>4851</v>
      </c>
      <c r="F1108" s="665"/>
      <c r="G1108" s="665"/>
      <c r="H1108" s="665"/>
      <c r="I1108" s="665"/>
      <c r="J1108" s="665"/>
      <c r="K1108" s="665"/>
      <c r="L1108" s="665"/>
      <c r="M1108" s="665"/>
      <c r="N1108" s="665">
        <v>3</v>
      </c>
      <c r="O1108" s="665">
        <v>2253</v>
      </c>
      <c r="P1108" s="678"/>
      <c r="Q1108" s="666">
        <v>751</v>
      </c>
    </row>
    <row r="1109" spans="1:17" ht="14.4" customHeight="1" x14ac:dyDescent="0.3">
      <c r="A1109" s="661" t="s">
        <v>5485</v>
      </c>
      <c r="B1109" s="662" t="s">
        <v>4683</v>
      </c>
      <c r="C1109" s="662" t="s">
        <v>4725</v>
      </c>
      <c r="D1109" s="662" t="s">
        <v>4844</v>
      </c>
      <c r="E1109" s="662" t="s">
        <v>4845</v>
      </c>
      <c r="F1109" s="665">
        <v>2</v>
      </c>
      <c r="G1109" s="665">
        <v>1212</v>
      </c>
      <c r="H1109" s="665">
        <v>1</v>
      </c>
      <c r="I1109" s="665">
        <v>606</v>
      </c>
      <c r="J1109" s="665"/>
      <c r="K1109" s="665"/>
      <c r="L1109" s="665"/>
      <c r="M1109" s="665"/>
      <c r="N1109" s="665"/>
      <c r="O1109" s="665"/>
      <c r="P1109" s="678"/>
      <c r="Q1109" s="666"/>
    </row>
    <row r="1110" spans="1:17" ht="14.4" customHeight="1" x14ac:dyDescent="0.3">
      <c r="A1110" s="661" t="s">
        <v>5485</v>
      </c>
      <c r="B1110" s="662" t="s">
        <v>4683</v>
      </c>
      <c r="C1110" s="662" t="s">
        <v>4725</v>
      </c>
      <c r="D1110" s="662" t="s">
        <v>4846</v>
      </c>
      <c r="E1110" s="662" t="s">
        <v>4845</v>
      </c>
      <c r="F1110" s="665">
        <v>1</v>
      </c>
      <c r="G1110" s="665">
        <v>520</v>
      </c>
      <c r="H1110" s="665">
        <v>1</v>
      </c>
      <c r="I1110" s="665">
        <v>520</v>
      </c>
      <c r="J1110" s="665"/>
      <c r="K1110" s="665"/>
      <c r="L1110" s="665"/>
      <c r="M1110" s="665"/>
      <c r="N1110" s="665"/>
      <c r="O1110" s="665"/>
      <c r="P1110" s="678"/>
      <c r="Q1110" s="666"/>
    </row>
    <row r="1111" spans="1:17" ht="14.4" customHeight="1" x14ac:dyDescent="0.3">
      <c r="A1111" s="661" t="s">
        <v>5485</v>
      </c>
      <c r="B1111" s="662" t="s">
        <v>4683</v>
      </c>
      <c r="C1111" s="662" t="s">
        <v>4725</v>
      </c>
      <c r="D1111" s="662" t="s">
        <v>4870</v>
      </c>
      <c r="E1111" s="662" t="s">
        <v>4871</v>
      </c>
      <c r="F1111" s="665">
        <v>1</v>
      </c>
      <c r="G1111" s="665">
        <v>1370</v>
      </c>
      <c r="H1111" s="665">
        <v>1</v>
      </c>
      <c r="I1111" s="665">
        <v>1370</v>
      </c>
      <c r="J1111" s="665">
        <v>1</v>
      </c>
      <c r="K1111" s="665">
        <v>1371</v>
      </c>
      <c r="L1111" s="665">
        <v>1.0007299270072993</v>
      </c>
      <c r="M1111" s="665">
        <v>1371</v>
      </c>
      <c r="N1111" s="665">
        <v>2</v>
      </c>
      <c r="O1111" s="665">
        <v>2758</v>
      </c>
      <c r="P1111" s="678">
        <v>2.0131386861313869</v>
      </c>
      <c r="Q1111" s="666">
        <v>1379</v>
      </c>
    </row>
    <row r="1112" spans="1:17" ht="14.4" customHeight="1" x14ac:dyDescent="0.3">
      <c r="A1112" s="661" t="s">
        <v>5485</v>
      </c>
      <c r="B1112" s="662" t="s">
        <v>4683</v>
      </c>
      <c r="C1112" s="662" t="s">
        <v>4725</v>
      </c>
      <c r="D1112" s="662" t="s">
        <v>4863</v>
      </c>
      <c r="E1112" s="662" t="s">
        <v>4851</v>
      </c>
      <c r="F1112" s="665">
        <v>34</v>
      </c>
      <c r="G1112" s="665">
        <v>28934</v>
      </c>
      <c r="H1112" s="665">
        <v>1</v>
      </c>
      <c r="I1112" s="665">
        <v>851</v>
      </c>
      <c r="J1112" s="665">
        <v>14</v>
      </c>
      <c r="K1112" s="665">
        <v>11998</v>
      </c>
      <c r="L1112" s="665">
        <v>0.41466786479574202</v>
      </c>
      <c r="M1112" s="665">
        <v>857</v>
      </c>
      <c r="N1112" s="665"/>
      <c r="O1112" s="665"/>
      <c r="P1112" s="678"/>
      <c r="Q1112" s="666"/>
    </row>
    <row r="1113" spans="1:17" ht="14.4" customHeight="1" x14ac:dyDescent="0.3">
      <c r="A1113" s="661" t="s">
        <v>5485</v>
      </c>
      <c r="B1113" s="662" t="s">
        <v>4683</v>
      </c>
      <c r="C1113" s="662" t="s">
        <v>4725</v>
      </c>
      <c r="D1113" s="662" t="s">
        <v>5466</v>
      </c>
      <c r="E1113" s="662" t="s">
        <v>5467</v>
      </c>
      <c r="F1113" s="665">
        <v>2</v>
      </c>
      <c r="G1113" s="665">
        <v>1050</v>
      </c>
      <c r="H1113" s="665">
        <v>1</v>
      </c>
      <c r="I1113" s="665">
        <v>525</v>
      </c>
      <c r="J1113" s="665"/>
      <c r="K1113" s="665"/>
      <c r="L1113" s="665"/>
      <c r="M1113" s="665"/>
      <c r="N1113" s="665"/>
      <c r="O1113" s="665"/>
      <c r="P1113" s="678"/>
      <c r="Q1113" s="666"/>
    </row>
    <row r="1114" spans="1:17" ht="14.4" customHeight="1" thickBot="1" x14ac:dyDescent="0.35">
      <c r="A1114" s="667" t="s">
        <v>5485</v>
      </c>
      <c r="B1114" s="668" t="s">
        <v>4683</v>
      </c>
      <c r="C1114" s="668" t="s">
        <v>4725</v>
      </c>
      <c r="D1114" s="668" t="s">
        <v>4864</v>
      </c>
      <c r="E1114" s="668" t="s">
        <v>4865</v>
      </c>
      <c r="F1114" s="671">
        <v>3</v>
      </c>
      <c r="G1114" s="671">
        <v>1024</v>
      </c>
      <c r="H1114" s="671">
        <v>1</v>
      </c>
      <c r="I1114" s="671">
        <v>341.33333333333331</v>
      </c>
      <c r="J1114" s="671">
        <v>4</v>
      </c>
      <c r="K1114" s="671">
        <v>1380</v>
      </c>
      <c r="L1114" s="671">
        <v>1.34765625</v>
      </c>
      <c r="M1114" s="671">
        <v>345</v>
      </c>
      <c r="N1114" s="671">
        <v>4</v>
      </c>
      <c r="O1114" s="671">
        <v>1428</v>
      </c>
      <c r="P1114" s="679">
        <v>1.39453125</v>
      </c>
      <c r="Q1114" s="672">
        <v>357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371.92399999999998</v>
      </c>
      <c r="C5" s="114">
        <v>380.30900000000003</v>
      </c>
      <c r="D5" s="114">
        <v>378.65300000000002</v>
      </c>
      <c r="E5" s="131">
        <v>1.0180924059754144</v>
      </c>
      <c r="F5" s="132">
        <v>38</v>
      </c>
      <c r="G5" s="114">
        <v>38</v>
      </c>
      <c r="H5" s="114">
        <v>39</v>
      </c>
      <c r="I5" s="133">
        <v>1.0263157894736843</v>
      </c>
      <c r="J5" s="123"/>
      <c r="K5" s="123"/>
      <c r="L5" s="7">
        <f>D5-B5</f>
        <v>6.7290000000000418</v>
      </c>
      <c r="M5" s="8">
        <f>H5-F5</f>
        <v>1</v>
      </c>
    </row>
    <row r="6" spans="1:13" ht="14.4" hidden="1" customHeight="1" outlineLevel="1" x14ac:dyDescent="0.3">
      <c r="A6" s="119" t="s">
        <v>169</v>
      </c>
      <c r="B6" s="122">
        <v>47.997999999999998</v>
      </c>
      <c r="C6" s="113">
        <v>52.048000000000002</v>
      </c>
      <c r="D6" s="113">
        <v>55.438000000000002</v>
      </c>
      <c r="E6" s="134">
        <v>1.1550064586024418</v>
      </c>
      <c r="F6" s="135">
        <v>7</v>
      </c>
      <c r="G6" s="113">
        <v>7</v>
      </c>
      <c r="H6" s="113">
        <v>6</v>
      </c>
      <c r="I6" s="136">
        <v>0.8571428571428571</v>
      </c>
      <c r="J6" s="123"/>
      <c r="K6" s="123"/>
      <c r="L6" s="5">
        <f t="shared" ref="L6:L11" si="0">D6-B6</f>
        <v>7.4400000000000048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170</v>
      </c>
      <c r="B7" s="122">
        <v>129.02099999999999</v>
      </c>
      <c r="C7" s="113">
        <v>209.52199999999999</v>
      </c>
      <c r="D7" s="113">
        <v>200.57400000000001</v>
      </c>
      <c r="E7" s="134">
        <v>1.5545841374659941</v>
      </c>
      <c r="F7" s="135">
        <v>17</v>
      </c>
      <c r="G7" s="113">
        <v>15</v>
      </c>
      <c r="H7" s="113">
        <v>16</v>
      </c>
      <c r="I7" s="136">
        <v>0.94117647058823528</v>
      </c>
      <c r="J7" s="123"/>
      <c r="K7" s="123"/>
      <c r="L7" s="5">
        <f t="shared" si="0"/>
        <v>71.553000000000026</v>
      </c>
      <c r="M7" s="6">
        <f t="shared" si="1"/>
        <v>-1</v>
      </c>
    </row>
    <row r="8" spans="1:13" ht="14.4" hidden="1" customHeight="1" outlineLevel="1" x14ac:dyDescent="0.3">
      <c r="A8" s="119" t="s">
        <v>171</v>
      </c>
      <c r="B8" s="122">
        <v>34.386000000000003</v>
      </c>
      <c r="C8" s="113">
        <v>16.940999999999999</v>
      </c>
      <c r="D8" s="113">
        <v>41.332999999999998</v>
      </c>
      <c r="E8" s="134">
        <v>1.2020298958878612</v>
      </c>
      <c r="F8" s="135">
        <v>3</v>
      </c>
      <c r="G8" s="113">
        <v>3</v>
      </c>
      <c r="H8" s="113">
        <v>5</v>
      </c>
      <c r="I8" s="136">
        <v>1.6666666666666667</v>
      </c>
      <c r="J8" s="123"/>
      <c r="K8" s="123"/>
      <c r="L8" s="5">
        <f t="shared" si="0"/>
        <v>6.9469999999999956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523</v>
      </c>
      <c r="F9" s="135">
        <v>0</v>
      </c>
      <c r="G9" s="113">
        <v>0</v>
      </c>
      <c r="H9" s="113">
        <v>0</v>
      </c>
      <c r="I9" s="136" t="s">
        <v>523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79.808000000000007</v>
      </c>
      <c r="C10" s="113">
        <v>175.761</v>
      </c>
      <c r="D10" s="113">
        <v>80.081000000000003</v>
      </c>
      <c r="E10" s="134">
        <v>1.0034207097032879</v>
      </c>
      <c r="F10" s="135">
        <v>12</v>
      </c>
      <c r="G10" s="113">
        <v>13</v>
      </c>
      <c r="H10" s="113">
        <v>6</v>
      </c>
      <c r="I10" s="136">
        <v>0.5</v>
      </c>
      <c r="J10" s="123"/>
      <c r="K10" s="123"/>
      <c r="L10" s="5">
        <f t="shared" si="0"/>
        <v>0.27299999999999613</v>
      </c>
      <c r="M10" s="6">
        <f t="shared" si="1"/>
        <v>-6</v>
      </c>
    </row>
    <row r="11" spans="1:13" ht="14.4" hidden="1" customHeight="1" outlineLevel="1" x14ac:dyDescent="0.3">
      <c r="A11" s="119" t="s">
        <v>174</v>
      </c>
      <c r="B11" s="122">
        <v>47.570999999999998</v>
      </c>
      <c r="C11" s="113">
        <v>18.02</v>
      </c>
      <c r="D11" s="113">
        <v>14.192</v>
      </c>
      <c r="E11" s="134">
        <v>0.29833301801517731</v>
      </c>
      <c r="F11" s="135">
        <v>2</v>
      </c>
      <c r="G11" s="113">
        <v>3</v>
      </c>
      <c r="H11" s="113">
        <v>2</v>
      </c>
      <c r="I11" s="136">
        <v>1</v>
      </c>
      <c r="J11" s="123"/>
      <c r="K11" s="123"/>
      <c r="L11" s="5">
        <f t="shared" si="0"/>
        <v>-33.378999999999998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3.7829999999999999</v>
      </c>
      <c r="C12" s="246">
        <v>0.83499999999999996</v>
      </c>
      <c r="D12" s="246">
        <v>1.667</v>
      </c>
      <c r="E12" s="247"/>
      <c r="F12" s="248">
        <v>1</v>
      </c>
      <c r="G12" s="246">
        <v>1</v>
      </c>
      <c r="H12" s="246">
        <v>1</v>
      </c>
      <c r="I12" s="249"/>
      <c r="J12" s="123"/>
      <c r="K12" s="123"/>
      <c r="L12" s="250">
        <f>D12-B12</f>
        <v>-2.1159999999999997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714.49099999999999</v>
      </c>
      <c r="C13" s="116">
        <f>SUM(C5:C12)</f>
        <v>853.43600000000004</v>
      </c>
      <c r="D13" s="116">
        <f>SUM(D5:D12)</f>
        <v>771.93799999999999</v>
      </c>
      <c r="E13" s="137">
        <f>IF(OR(D13=0,B13=0),0,D13/B13)</f>
        <v>1.0804026922662426</v>
      </c>
      <c r="F13" s="138">
        <f>SUM(F5:F12)</f>
        <v>80</v>
      </c>
      <c r="G13" s="116">
        <f>SUM(G5:G12)</f>
        <v>80</v>
      </c>
      <c r="H13" s="116">
        <f>SUM(H5:H12)</f>
        <v>75</v>
      </c>
      <c r="I13" s="139">
        <f>IF(OR(H13=0,F13=0),0,H13/F13)</f>
        <v>0.9375</v>
      </c>
      <c r="J13" s="123"/>
      <c r="K13" s="123"/>
      <c r="L13" s="129">
        <f>D13-B13</f>
        <v>57.447000000000003</v>
      </c>
      <c r="M13" s="140">
        <f t="shared" si="1"/>
        <v>-5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256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371.92399999999998</v>
      </c>
      <c r="C18" s="114">
        <v>380.30900000000003</v>
      </c>
      <c r="D18" s="114">
        <v>356.964</v>
      </c>
      <c r="E18" s="131">
        <v>0.95977672857895702</v>
      </c>
      <c r="F18" s="121">
        <v>38</v>
      </c>
      <c r="G18" s="114">
        <v>38</v>
      </c>
      <c r="H18" s="114">
        <v>37</v>
      </c>
      <c r="I18" s="133">
        <v>0.97368421052631582</v>
      </c>
      <c r="J18" s="572">
        <v>0.91871999999999998</v>
      </c>
      <c r="K18" s="573"/>
      <c r="L18" s="147">
        <f>D18-B18</f>
        <v>-14.95999999999998</v>
      </c>
      <c r="M18" s="148">
        <f>H18-F18</f>
        <v>-1</v>
      </c>
    </row>
    <row r="19" spans="1:13" ht="14.4" hidden="1" customHeight="1" outlineLevel="1" x14ac:dyDescent="0.3">
      <c r="A19" s="119" t="s">
        <v>169</v>
      </c>
      <c r="B19" s="122">
        <v>47.997999999999998</v>
      </c>
      <c r="C19" s="113">
        <v>52.048000000000002</v>
      </c>
      <c r="D19" s="113">
        <v>55.438000000000002</v>
      </c>
      <c r="E19" s="134">
        <v>1.1550064586024418</v>
      </c>
      <c r="F19" s="122">
        <v>7</v>
      </c>
      <c r="G19" s="113">
        <v>7</v>
      </c>
      <c r="H19" s="113">
        <v>6</v>
      </c>
      <c r="I19" s="136">
        <v>0.8571428571428571</v>
      </c>
      <c r="J19" s="572">
        <v>0.99456</v>
      </c>
      <c r="K19" s="573"/>
      <c r="L19" s="149">
        <f t="shared" ref="L19:L26" si="2">D19-B19</f>
        <v>7.4400000000000048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124.58799999999999</v>
      </c>
      <c r="C20" s="113">
        <v>209.52199999999999</v>
      </c>
      <c r="D20" s="113">
        <v>168.26599999999999</v>
      </c>
      <c r="E20" s="134">
        <v>1.3505795100651747</v>
      </c>
      <c r="F20" s="122">
        <v>16</v>
      </c>
      <c r="G20" s="113">
        <v>15</v>
      </c>
      <c r="H20" s="113">
        <v>14</v>
      </c>
      <c r="I20" s="136">
        <v>0.875</v>
      </c>
      <c r="J20" s="572">
        <v>0.96671999999999991</v>
      </c>
      <c r="K20" s="573"/>
      <c r="L20" s="149">
        <f t="shared" si="2"/>
        <v>43.677999999999997</v>
      </c>
      <c r="M20" s="150">
        <f t="shared" si="3"/>
        <v>-2</v>
      </c>
    </row>
    <row r="21" spans="1:13" ht="14.4" hidden="1" customHeight="1" outlineLevel="1" x14ac:dyDescent="0.3">
      <c r="A21" s="119" t="s">
        <v>171</v>
      </c>
      <c r="B21" s="122">
        <v>34.386000000000003</v>
      </c>
      <c r="C21" s="113">
        <v>16.940999999999999</v>
      </c>
      <c r="D21" s="113">
        <v>41.332999999999998</v>
      </c>
      <c r="E21" s="134">
        <v>1.2020298958878612</v>
      </c>
      <c r="F21" s="122">
        <v>3</v>
      </c>
      <c r="G21" s="113">
        <v>3</v>
      </c>
      <c r="H21" s="113">
        <v>5</v>
      </c>
      <c r="I21" s="136">
        <v>1.6666666666666667</v>
      </c>
      <c r="J21" s="572">
        <v>1.11744</v>
      </c>
      <c r="K21" s="573"/>
      <c r="L21" s="149">
        <f t="shared" si="2"/>
        <v>6.9469999999999956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523</v>
      </c>
      <c r="F22" s="122">
        <v>0</v>
      </c>
      <c r="G22" s="113">
        <v>0</v>
      </c>
      <c r="H22" s="113">
        <v>0</v>
      </c>
      <c r="I22" s="136" t="s">
        <v>523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79.808000000000007</v>
      </c>
      <c r="C23" s="113">
        <v>175.761</v>
      </c>
      <c r="D23" s="113">
        <v>80.081000000000003</v>
      </c>
      <c r="E23" s="134">
        <v>1.0034207097032879</v>
      </c>
      <c r="F23" s="122">
        <v>12</v>
      </c>
      <c r="G23" s="113">
        <v>13</v>
      </c>
      <c r="H23" s="113">
        <v>6</v>
      </c>
      <c r="I23" s="136">
        <v>0.5</v>
      </c>
      <c r="J23" s="572">
        <v>0.98495999999999995</v>
      </c>
      <c r="K23" s="573"/>
      <c r="L23" s="149">
        <f t="shared" si="2"/>
        <v>0.27299999999999613</v>
      </c>
      <c r="M23" s="150">
        <f t="shared" si="3"/>
        <v>-6</v>
      </c>
    </row>
    <row r="24" spans="1:13" ht="14.4" hidden="1" customHeight="1" outlineLevel="1" x14ac:dyDescent="0.3">
      <c r="A24" s="119" t="s">
        <v>174</v>
      </c>
      <c r="B24" s="122">
        <v>47.570999999999998</v>
      </c>
      <c r="C24" s="113">
        <v>18.02</v>
      </c>
      <c r="D24" s="113">
        <v>14.192</v>
      </c>
      <c r="E24" s="134">
        <v>0.29833301801517731</v>
      </c>
      <c r="F24" s="122">
        <v>2</v>
      </c>
      <c r="G24" s="113">
        <v>3</v>
      </c>
      <c r="H24" s="113">
        <v>2</v>
      </c>
      <c r="I24" s="136">
        <v>1</v>
      </c>
      <c r="J24" s="572">
        <v>1.0147199999999998</v>
      </c>
      <c r="K24" s="573"/>
      <c r="L24" s="149">
        <f t="shared" si="2"/>
        <v>-33.378999999999998</v>
      </c>
      <c r="M24" s="150">
        <f t="shared" si="3"/>
        <v>0</v>
      </c>
    </row>
    <row r="25" spans="1:13" ht="14.4" hidden="1" customHeight="1" outlineLevel="1" thickBot="1" x14ac:dyDescent="0.35">
      <c r="A25" s="244" t="s">
        <v>211</v>
      </c>
      <c r="B25" s="245">
        <v>3.7829999999999999</v>
      </c>
      <c r="C25" s="246">
        <v>0.83499999999999996</v>
      </c>
      <c r="D25" s="246">
        <v>1.667</v>
      </c>
      <c r="E25" s="247"/>
      <c r="F25" s="245">
        <v>1</v>
      </c>
      <c r="G25" s="246">
        <v>1</v>
      </c>
      <c r="H25" s="246">
        <v>1</v>
      </c>
      <c r="I25" s="249"/>
      <c r="J25" s="364"/>
      <c r="K25" s="365"/>
      <c r="L25" s="252">
        <f>D25-B25</f>
        <v>-2.1159999999999997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710.05799999999999</v>
      </c>
      <c r="C26" s="153">
        <f>SUM(C18:C25)</f>
        <v>853.43600000000004</v>
      </c>
      <c r="D26" s="153">
        <f>SUM(D18:D25)</f>
        <v>717.94100000000003</v>
      </c>
      <c r="E26" s="154">
        <f>IF(OR(D26=0,B26=0),0,D26/B26)</f>
        <v>1.0111019099848182</v>
      </c>
      <c r="F26" s="152">
        <f>SUM(F18:F25)</f>
        <v>79</v>
      </c>
      <c r="G26" s="153">
        <f>SUM(G18:G25)</f>
        <v>80</v>
      </c>
      <c r="H26" s="153">
        <f>SUM(H18:H25)</f>
        <v>71</v>
      </c>
      <c r="I26" s="155">
        <f>IF(OR(H26=0,F26=0),0,H26/F26)</f>
        <v>0.89873417721518989</v>
      </c>
      <c r="J26" s="123"/>
      <c r="K26" s="123"/>
      <c r="L26" s="145">
        <f t="shared" si="2"/>
        <v>7.8830000000000382</v>
      </c>
      <c r="M26" s="156">
        <f t="shared" si="3"/>
        <v>-8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256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21.689</v>
      </c>
      <c r="E31" s="131" t="s">
        <v>523</v>
      </c>
      <c r="F31" s="132">
        <v>0</v>
      </c>
      <c r="G31" s="114">
        <v>0</v>
      </c>
      <c r="H31" s="114">
        <v>2</v>
      </c>
      <c r="I31" s="133" t="s">
        <v>523</v>
      </c>
      <c r="J31" s="158"/>
      <c r="K31" s="158"/>
      <c r="L31" s="147">
        <f t="shared" ref="L31:L39" si="4">D31-B31</f>
        <v>21.689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523</v>
      </c>
      <c r="F32" s="135">
        <v>0</v>
      </c>
      <c r="G32" s="113">
        <v>0</v>
      </c>
      <c r="H32" s="113">
        <v>0</v>
      </c>
      <c r="I32" s="136" t="s">
        <v>523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4.4329999999999998</v>
      </c>
      <c r="C33" s="113">
        <v>0</v>
      </c>
      <c r="D33" s="113">
        <v>32.308</v>
      </c>
      <c r="E33" s="134" t="s">
        <v>523</v>
      </c>
      <c r="F33" s="135">
        <v>1</v>
      </c>
      <c r="G33" s="113">
        <v>0</v>
      </c>
      <c r="H33" s="113">
        <v>2</v>
      </c>
      <c r="I33" s="136" t="s">
        <v>523</v>
      </c>
      <c r="J33" s="158"/>
      <c r="K33" s="158"/>
      <c r="L33" s="149">
        <f t="shared" si="4"/>
        <v>27.875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523</v>
      </c>
      <c r="F34" s="135">
        <v>0</v>
      </c>
      <c r="G34" s="113">
        <v>0</v>
      </c>
      <c r="H34" s="113">
        <v>0</v>
      </c>
      <c r="I34" s="136" t="s">
        <v>523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523</v>
      </c>
      <c r="F35" s="135">
        <v>0</v>
      </c>
      <c r="G35" s="113">
        <v>0</v>
      </c>
      <c r="H35" s="113">
        <v>0</v>
      </c>
      <c r="I35" s="136" t="s">
        <v>523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523</v>
      </c>
      <c r="F36" s="135">
        <v>0</v>
      </c>
      <c r="G36" s="113">
        <v>0</v>
      </c>
      <c r="H36" s="113">
        <v>0</v>
      </c>
      <c r="I36" s="136" t="s">
        <v>523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523</v>
      </c>
      <c r="F37" s="135">
        <v>0</v>
      </c>
      <c r="G37" s="113">
        <v>0</v>
      </c>
      <c r="H37" s="113">
        <v>0</v>
      </c>
      <c r="I37" s="136" t="s">
        <v>523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523</v>
      </c>
      <c r="F38" s="248">
        <v>0</v>
      </c>
      <c r="G38" s="246">
        <v>0</v>
      </c>
      <c r="H38" s="246">
        <v>0</v>
      </c>
      <c r="I38" s="249" t="s">
        <v>523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4.4329999999999998</v>
      </c>
      <c r="C39" s="166">
        <f>SUM(C31:C38)</f>
        <v>0</v>
      </c>
      <c r="D39" s="166">
        <f>SUM(D31:D38)</f>
        <v>53.997</v>
      </c>
      <c r="E39" s="167">
        <f>IF(OR(D39=0,B39=0),0,D39/B39)</f>
        <v>12.180690277464471</v>
      </c>
      <c r="F39" s="168">
        <f>SUM(F31:F38)</f>
        <v>1</v>
      </c>
      <c r="G39" s="166">
        <f>SUM(G31:G38)</f>
        <v>0</v>
      </c>
      <c r="H39" s="166">
        <f>SUM(H31:H38)</f>
        <v>4</v>
      </c>
      <c r="I39" s="169">
        <f>IF(OR(H39=0,F39=0),0,H39/F39)</f>
        <v>4</v>
      </c>
      <c r="J39" s="158"/>
      <c r="K39" s="158"/>
      <c r="L39" s="163">
        <f t="shared" si="4"/>
        <v>49.564</v>
      </c>
      <c r="M39" s="170">
        <f t="shared" si="5"/>
        <v>3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203</v>
      </c>
      <c r="C33" s="203">
        <v>208</v>
      </c>
      <c r="D33" s="84">
        <f>IF(C33="","",C33-B33)</f>
        <v>5</v>
      </c>
      <c r="E33" s="85">
        <f>IF(C33="","",C33/B33)</f>
        <v>1.0246305418719213</v>
      </c>
      <c r="F33" s="86">
        <v>37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527</v>
      </c>
      <c r="C34" s="204">
        <v>465</v>
      </c>
      <c r="D34" s="87">
        <f t="shared" ref="D34:D45" si="0">IF(C34="","",C34-B34)</f>
        <v>-62</v>
      </c>
      <c r="E34" s="88">
        <f t="shared" ref="E34:E45" si="1">IF(C34="","",C34/B34)</f>
        <v>0.88235294117647056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691</v>
      </c>
      <c r="C35" s="204">
        <v>557</v>
      </c>
      <c r="D35" s="87">
        <f t="shared" si="0"/>
        <v>-134</v>
      </c>
      <c r="E35" s="88">
        <f t="shared" si="1"/>
        <v>0.80607814761215635</v>
      </c>
      <c r="F35" s="89">
        <v>76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1034</v>
      </c>
      <c r="C36" s="204">
        <v>784</v>
      </c>
      <c r="D36" s="87">
        <f t="shared" si="0"/>
        <v>-250</v>
      </c>
      <c r="E36" s="88">
        <f t="shared" si="1"/>
        <v>0.75822050290135401</v>
      </c>
      <c r="F36" s="89">
        <v>98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1326</v>
      </c>
      <c r="C37" s="204">
        <v>936</v>
      </c>
      <c r="D37" s="87">
        <f t="shared" si="0"/>
        <v>-390</v>
      </c>
      <c r="E37" s="88">
        <f t="shared" si="1"/>
        <v>0.70588235294117652</v>
      </c>
      <c r="F37" s="89">
        <v>106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5579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79" t="s">
        <v>5491</v>
      </c>
      <c r="B5" s="853"/>
      <c r="C5" s="854"/>
      <c r="D5" s="855"/>
      <c r="E5" s="856">
        <v>1</v>
      </c>
      <c r="F5" s="857">
        <v>27.6</v>
      </c>
      <c r="G5" s="858">
        <v>56</v>
      </c>
      <c r="H5" s="859"/>
      <c r="I5" s="860"/>
      <c r="J5" s="861"/>
      <c r="K5" s="862">
        <v>27.6</v>
      </c>
      <c r="L5" s="859">
        <v>13</v>
      </c>
      <c r="M5" s="859">
        <v>117</v>
      </c>
      <c r="N5" s="863">
        <v>39</v>
      </c>
      <c r="O5" s="859" t="s">
        <v>5492</v>
      </c>
      <c r="P5" s="864" t="s">
        <v>5493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0" t="s">
        <v>5494</v>
      </c>
      <c r="B6" s="833">
        <v>4</v>
      </c>
      <c r="C6" s="834">
        <v>59.47</v>
      </c>
      <c r="D6" s="835">
        <v>23.8</v>
      </c>
      <c r="E6" s="838">
        <v>1</v>
      </c>
      <c r="F6" s="820">
        <v>15.62</v>
      </c>
      <c r="G6" s="821">
        <v>38</v>
      </c>
      <c r="H6" s="816">
        <v>4</v>
      </c>
      <c r="I6" s="817">
        <v>57.88</v>
      </c>
      <c r="J6" s="818">
        <v>16.3</v>
      </c>
      <c r="K6" s="822">
        <v>13.87</v>
      </c>
      <c r="L6" s="819">
        <v>11</v>
      </c>
      <c r="M6" s="819">
        <v>72</v>
      </c>
      <c r="N6" s="823">
        <v>24</v>
      </c>
      <c r="O6" s="819" t="s">
        <v>5492</v>
      </c>
      <c r="P6" s="836" t="s">
        <v>5495</v>
      </c>
      <c r="Q6" s="824">
        <f t="shared" ref="Q6:R49" si="0">H6-B6</f>
        <v>0</v>
      </c>
      <c r="R6" s="824">
        <f t="shared" si="0"/>
        <v>-1.5899999999999963</v>
      </c>
      <c r="S6" s="833">
        <f t="shared" ref="S6:S49" si="1">IF(H6=0,"",H6*N6)</f>
        <v>96</v>
      </c>
      <c r="T6" s="833">
        <f t="shared" ref="T6:T49" si="2">IF(H6=0,"",H6*J6)</f>
        <v>65.2</v>
      </c>
      <c r="U6" s="833">
        <f t="shared" ref="U6:U49" si="3">IF(H6=0,"",T6-S6)</f>
        <v>-30.799999999999997</v>
      </c>
      <c r="V6" s="837">
        <f t="shared" ref="V6:V49" si="4">IF(H6=0,"",T6/S6)</f>
        <v>0.6791666666666667</v>
      </c>
      <c r="W6" s="825">
        <v>8</v>
      </c>
    </row>
    <row r="7" spans="1:23" ht="14.4" customHeight="1" x14ac:dyDescent="0.3">
      <c r="A7" s="880" t="s">
        <v>5496</v>
      </c>
      <c r="B7" s="826">
        <v>9</v>
      </c>
      <c r="C7" s="827">
        <v>70.040000000000006</v>
      </c>
      <c r="D7" s="828">
        <v>8.6999999999999993</v>
      </c>
      <c r="E7" s="838">
        <v>7</v>
      </c>
      <c r="F7" s="820">
        <v>60.28</v>
      </c>
      <c r="G7" s="821">
        <v>10.4</v>
      </c>
      <c r="H7" s="819">
        <v>8</v>
      </c>
      <c r="I7" s="820">
        <v>62.16</v>
      </c>
      <c r="J7" s="821">
        <v>10.4</v>
      </c>
      <c r="K7" s="822">
        <v>7.77</v>
      </c>
      <c r="L7" s="819">
        <v>5</v>
      </c>
      <c r="M7" s="819">
        <v>45</v>
      </c>
      <c r="N7" s="823">
        <v>15</v>
      </c>
      <c r="O7" s="819" t="s">
        <v>5492</v>
      </c>
      <c r="P7" s="836" t="s">
        <v>5497</v>
      </c>
      <c r="Q7" s="824">
        <f t="shared" si="0"/>
        <v>-1</v>
      </c>
      <c r="R7" s="824">
        <f t="shared" si="0"/>
        <v>-7.8800000000000097</v>
      </c>
      <c r="S7" s="833">
        <f t="shared" si="1"/>
        <v>120</v>
      </c>
      <c r="T7" s="833">
        <f t="shared" si="2"/>
        <v>83.2</v>
      </c>
      <c r="U7" s="833">
        <f t="shared" si="3"/>
        <v>-36.799999999999997</v>
      </c>
      <c r="V7" s="837">
        <f t="shared" si="4"/>
        <v>0.69333333333333336</v>
      </c>
      <c r="W7" s="825">
        <v>1</v>
      </c>
    </row>
    <row r="8" spans="1:23" ht="14.4" customHeight="1" x14ac:dyDescent="0.3">
      <c r="A8" s="880" t="s">
        <v>5498</v>
      </c>
      <c r="B8" s="833">
        <v>4</v>
      </c>
      <c r="C8" s="834">
        <v>135.37</v>
      </c>
      <c r="D8" s="835">
        <v>55.3</v>
      </c>
      <c r="E8" s="816">
        <v>7</v>
      </c>
      <c r="F8" s="817">
        <v>232.05</v>
      </c>
      <c r="G8" s="818">
        <v>37.1</v>
      </c>
      <c r="H8" s="819">
        <v>4</v>
      </c>
      <c r="I8" s="820">
        <v>135.77000000000001</v>
      </c>
      <c r="J8" s="821">
        <v>35.299999999999997</v>
      </c>
      <c r="K8" s="822">
        <v>33.15</v>
      </c>
      <c r="L8" s="819">
        <v>22</v>
      </c>
      <c r="M8" s="819">
        <v>135</v>
      </c>
      <c r="N8" s="823">
        <v>45</v>
      </c>
      <c r="O8" s="819" t="s">
        <v>5492</v>
      </c>
      <c r="P8" s="836" t="s">
        <v>5499</v>
      </c>
      <c r="Q8" s="824">
        <f t="shared" si="0"/>
        <v>0</v>
      </c>
      <c r="R8" s="824">
        <f t="shared" si="0"/>
        <v>0.40000000000000568</v>
      </c>
      <c r="S8" s="833">
        <f t="shared" si="1"/>
        <v>180</v>
      </c>
      <c r="T8" s="833">
        <f t="shared" si="2"/>
        <v>141.19999999999999</v>
      </c>
      <c r="U8" s="833">
        <f t="shared" si="3"/>
        <v>-38.800000000000011</v>
      </c>
      <c r="V8" s="837">
        <f t="shared" si="4"/>
        <v>0.78444444444444439</v>
      </c>
      <c r="W8" s="825">
        <v>8</v>
      </c>
    </row>
    <row r="9" spans="1:23" ht="14.4" customHeight="1" x14ac:dyDescent="0.3">
      <c r="A9" s="880" t="s">
        <v>5500</v>
      </c>
      <c r="B9" s="833">
        <v>10</v>
      </c>
      <c r="C9" s="834">
        <v>215.27</v>
      </c>
      <c r="D9" s="835">
        <v>33.799999999999997</v>
      </c>
      <c r="E9" s="816">
        <v>10</v>
      </c>
      <c r="F9" s="817">
        <v>203.16</v>
      </c>
      <c r="G9" s="818">
        <v>19.5</v>
      </c>
      <c r="H9" s="819">
        <v>9</v>
      </c>
      <c r="I9" s="820">
        <v>188.44</v>
      </c>
      <c r="J9" s="829">
        <v>31.2</v>
      </c>
      <c r="K9" s="822">
        <v>20.34</v>
      </c>
      <c r="L9" s="819">
        <v>11</v>
      </c>
      <c r="M9" s="819">
        <v>87</v>
      </c>
      <c r="N9" s="823">
        <v>29</v>
      </c>
      <c r="O9" s="819" t="s">
        <v>5492</v>
      </c>
      <c r="P9" s="836" t="s">
        <v>5495</v>
      </c>
      <c r="Q9" s="824">
        <f t="shared" si="0"/>
        <v>-1</v>
      </c>
      <c r="R9" s="824">
        <f t="shared" si="0"/>
        <v>-26.830000000000013</v>
      </c>
      <c r="S9" s="833">
        <f t="shared" si="1"/>
        <v>261</v>
      </c>
      <c r="T9" s="833">
        <f t="shared" si="2"/>
        <v>280.8</v>
      </c>
      <c r="U9" s="833">
        <f t="shared" si="3"/>
        <v>19.800000000000011</v>
      </c>
      <c r="V9" s="837">
        <f t="shared" si="4"/>
        <v>1.0758620689655174</v>
      </c>
      <c r="W9" s="825">
        <v>65</v>
      </c>
    </row>
    <row r="10" spans="1:23" ht="14.4" customHeight="1" x14ac:dyDescent="0.3">
      <c r="A10" s="880" t="s">
        <v>5501</v>
      </c>
      <c r="B10" s="833">
        <v>6</v>
      </c>
      <c r="C10" s="834">
        <v>77.53</v>
      </c>
      <c r="D10" s="835">
        <v>17.8</v>
      </c>
      <c r="E10" s="838">
        <v>14</v>
      </c>
      <c r="F10" s="820">
        <v>178.12</v>
      </c>
      <c r="G10" s="821">
        <v>15.4</v>
      </c>
      <c r="H10" s="816">
        <v>15</v>
      </c>
      <c r="I10" s="817">
        <v>193.01</v>
      </c>
      <c r="J10" s="818">
        <v>14.8</v>
      </c>
      <c r="K10" s="822">
        <v>12.65</v>
      </c>
      <c r="L10" s="819">
        <v>5</v>
      </c>
      <c r="M10" s="819">
        <v>60</v>
      </c>
      <c r="N10" s="823">
        <v>20</v>
      </c>
      <c r="O10" s="819" t="s">
        <v>5492</v>
      </c>
      <c r="P10" s="836" t="s">
        <v>5497</v>
      </c>
      <c r="Q10" s="824">
        <f t="shared" si="0"/>
        <v>9</v>
      </c>
      <c r="R10" s="824">
        <f t="shared" si="0"/>
        <v>115.47999999999999</v>
      </c>
      <c r="S10" s="833">
        <f t="shared" si="1"/>
        <v>300</v>
      </c>
      <c r="T10" s="833">
        <f t="shared" si="2"/>
        <v>222</v>
      </c>
      <c r="U10" s="833">
        <f t="shared" si="3"/>
        <v>-78</v>
      </c>
      <c r="V10" s="837">
        <f t="shared" si="4"/>
        <v>0.74</v>
      </c>
      <c r="W10" s="825">
        <v>21</v>
      </c>
    </row>
    <row r="11" spans="1:23" ht="14.4" customHeight="1" x14ac:dyDescent="0.3">
      <c r="A11" s="880" t="s">
        <v>5502</v>
      </c>
      <c r="B11" s="833">
        <v>2</v>
      </c>
      <c r="C11" s="834">
        <v>17.46</v>
      </c>
      <c r="D11" s="835">
        <v>5</v>
      </c>
      <c r="E11" s="838">
        <v>1</v>
      </c>
      <c r="F11" s="820">
        <v>5.05</v>
      </c>
      <c r="G11" s="821">
        <v>3</v>
      </c>
      <c r="H11" s="816">
        <v>2</v>
      </c>
      <c r="I11" s="817">
        <v>10.09</v>
      </c>
      <c r="J11" s="818">
        <v>3</v>
      </c>
      <c r="K11" s="822">
        <v>6.5</v>
      </c>
      <c r="L11" s="819">
        <v>4</v>
      </c>
      <c r="M11" s="819">
        <v>39</v>
      </c>
      <c r="N11" s="823">
        <v>13</v>
      </c>
      <c r="O11" s="819" t="s">
        <v>5492</v>
      </c>
      <c r="P11" s="836" t="s">
        <v>5503</v>
      </c>
      <c r="Q11" s="824">
        <f t="shared" si="0"/>
        <v>0</v>
      </c>
      <c r="R11" s="824">
        <f t="shared" si="0"/>
        <v>-7.370000000000001</v>
      </c>
      <c r="S11" s="833">
        <f t="shared" si="1"/>
        <v>26</v>
      </c>
      <c r="T11" s="833">
        <f t="shared" si="2"/>
        <v>6</v>
      </c>
      <c r="U11" s="833">
        <f t="shared" si="3"/>
        <v>-20</v>
      </c>
      <c r="V11" s="837">
        <f t="shared" si="4"/>
        <v>0.23076923076923078</v>
      </c>
      <c r="W11" s="825"/>
    </row>
    <row r="12" spans="1:23" ht="14.4" customHeight="1" x14ac:dyDescent="0.3">
      <c r="A12" s="880" t="s">
        <v>5504</v>
      </c>
      <c r="B12" s="826"/>
      <c r="C12" s="827"/>
      <c r="D12" s="828"/>
      <c r="E12" s="838">
        <v>1</v>
      </c>
      <c r="F12" s="820">
        <v>1.61</v>
      </c>
      <c r="G12" s="821">
        <v>20</v>
      </c>
      <c r="H12" s="819"/>
      <c r="I12" s="820"/>
      <c r="J12" s="821"/>
      <c r="K12" s="822">
        <v>1.61</v>
      </c>
      <c r="L12" s="819">
        <v>3</v>
      </c>
      <c r="M12" s="819">
        <v>30</v>
      </c>
      <c r="N12" s="823">
        <v>10</v>
      </c>
      <c r="O12" s="819" t="s">
        <v>5492</v>
      </c>
      <c r="P12" s="836" t="s">
        <v>5505</v>
      </c>
      <c r="Q12" s="824">
        <f t="shared" si="0"/>
        <v>0</v>
      </c>
      <c r="R12" s="824">
        <f t="shared" si="0"/>
        <v>0</v>
      </c>
      <c r="S12" s="833" t="str">
        <f t="shared" si="1"/>
        <v/>
      </c>
      <c r="T12" s="833" t="str">
        <f t="shared" si="2"/>
        <v/>
      </c>
      <c r="U12" s="833" t="str">
        <f t="shared" si="3"/>
        <v/>
      </c>
      <c r="V12" s="837" t="str">
        <f t="shared" si="4"/>
        <v/>
      </c>
      <c r="W12" s="825"/>
    </row>
    <row r="13" spans="1:23" ht="14.4" customHeight="1" x14ac:dyDescent="0.3">
      <c r="A13" s="881" t="s">
        <v>5506</v>
      </c>
      <c r="B13" s="868">
        <v>5</v>
      </c>
      <c r="C13" s="869">
        <v>8.61</v>
      </c>
      <c r="D13" s="830">
        <v>5.4</v>
      </c>
      <c r="E13" s="870">
        <v>1</v>
      </c>
      <c r="F13" s="871">
        <v>0.79</v>
      </c>
      <c r="G13" s="831">
        <v>1</v>
      </c>
      <c r="H13" s="872">
        <v>2</v>
      </c>
      <c r="I13" s="871">
        <v>2.27</v>
      </c>
      <c r="J13" s="831">
        <v>1.5</v>
      </c>
      <c r="K13" s="873">
        <v>2.2200000000000002</v>
      </c>
      <c r="L13" s="872">
        <v>3</v>
      </c>
      <c r="M13" s="872">
        <v>30</v>
      </c>
      <c r="N13" s="874">
        <v>10</v>
      </c>
      <c r="O13" s="872" t="s">
        <v>5492</v>
      </c>
      <c r="P13" s="875" t="s">
        <v>5507</v>
      </c>
      <c r="Q13" s="876">
        <f t="shared" si="0"/>
        <v>-3</v>
      </c>
      <c r="R13" s="876">
        <f t="shared" si="0"/>
        <v>-6.34</v>
      </c>
      <c r="S13" s="877">
        <f t="shared" si="1"/>
        <v>20</v>
      </c>
      <c r="T13" s="877">
        <f t="shared" si="2"/>
        <v>3</v>
      </c>
      <c r="U13" s="877">
        <f t="shared" si="3"/>
        <v>-17</v>
      </c>
      <c r="V13" s="878">
        <f t="shared" si="4"/>
        <v>0.15</v>
      </c>
      <c r="W13" s="832"/>
    </row>
    <row r="14" spans="1:23" ht="14.4" customHeight="1" x14ac:dyDescent="0.3">
      <c r="A14" s="880" t="s">
        <v>5508</v>
      </c>
      <c r="B14" s="833"/>
      <c r="C14" s="834"/>
      <c r="D14" s="835"/>
      <c r="E14" s="838"/>
      <c r="F14" s="820"/>
      <c r="G14" s="821"/>
      <c r="H14" s="816">
        <v>2</v>
      </c>
      <c r="I14" s="817">
        <v>1.82</v>
      </c>
      <c r="J14" s="818">
        <v>3</v>
      </c>
      <c r="K14" s="822">
        <v>1.0900000000000001</v>
      </c>
      <c r="L14" s="819">
        <v>3</v>
      </c>
      <c r="M14" s="819">
        <v>27</v>
      </c>
      <c r="N14" s="823">
        <v>9</v>
      </c>
      <c r="O14" s="819" t="s">
        <v>5492</v>
      </c>
      <c r="P14" s="836" t="s">
        <v>5509</v>
      </c>
      <c r="Q14" s="824">
        <f t="shared" si="0"/>
        <v>2</v>
      </c>
      <c r="R14" s="824">
        <f t="shared" si="0"/>
        <v>1.82</v>
      </c>
      <c r="S14" s="833">
        <f t="shared" si="1"/>
        <v>18</v>
      </c>
      <c r="T14" s="833">
        <f t="shared" si="2"/>
        <v>6</v>
      </c>
      <c r="U14" s="833">
        <f t="shared" si="3"/>
        <v>-12</v>
      </c>
      <c r="V14" s="837">
        <f t="shared" si="4"/>
        <v>0.33333333333333331</v>
      </c>
      <c r="W14" s="825"/>
    </row>
    <row r="15" spans="1:23" ht="14.4" customHeight="1" x14ac:dyDescent="0.3">
      <c r="A15" s="880" t="s">
        <v>5510</v>
      </c>
      <c r="B15" s="833"/>
      <c r="C15" s="834"/>
      <c r="D15" s="835"/>
      <c r="E15" s="816">
        <v>1</v>
      </c>
      <c r="F15" s="817">
        <v>0.84</v>
      </c>
      <c r="G15" s="818">
        <v>2</v>
      </c>
      <c r="H15" s="819"/>
      <c r="I15" s="820"/>
      <c r="J15" s="821"/>
      <c r="K15" s="822">
        <v>1.24</v>
      </c>
      <c r="L15" s="819">
        <v>3</v>
      </c>
      <c r="M15" s="819">
        <v>24</v>
      </c>
      <c r="N15" s="823">
        <v>8</v>
      </c>
      <c r="O15" s="819" t="s">
        <v>5492</v>
      </c>
      <c r="P15" s="836" t="s">
        <v>5511</v>
      </c>
      <c r="Q15" s="824">
        <f t="shared" si="0"/>
        <v>0</v>
      </c>
      <c r="R15" s="824">
        <f t="shared" si="0"/>
        <v>0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7" t="str">
        <f t="shared" si="4"/>
        <v/>
      </c>
      <c r="W15" s="825"/>
    </row>
    <row r="16" spans="1:23" ht="14.4" customHeight="1" x14ac:dyDescent="0.3">
      <c r="A16" s="880" t="s">
        <v>5512</v>
      </c>
      <c r="B16" s="833"/>
      <c r="C16" s="834"/>
      <c r="D16" s="835"/>
      <c r="E16" s="816">
        <v>1</v>
      </c>
      <c r="F16" s="817">
        <v>1.1599999999999999</v>
      </c>
      <c r="G16" s="818">
        <v>3</v>
      </c>
      <c r="H16" s="819"/>
      <c r="I16" s="820"/>
      <c r="J16" s="821"/>
      <c r="K16" s="822">
        <v>1.1599999999999999</v>
      </c>
      <c r="L16" s="819">
        <v>2</v>
      </c>
      <c r="M16" s="819">
        <v>21</v>
      </c>
      <c r="N16" s="823">
        <v>7</v>
      </c>
      <c r="O16" s="819" t="s">
        <v>5492</v>
      </c>
      <c r="P16" s="836" t="s">
        <v>5513</v>
      </c>
      <c r="Q16" s="824">
        <f t="shared" si="0"/>
        <v>0</v>
      </c>
      <c r="R16" s="824">
        <f t="shared" si="0"/>
        <v>0</v>
      </c>
      <c r="S16" s="833" t="str">
        <f t="shared" si="1"/>
        <v/>
      </c>
      <c r="T16" s="833" t="str">
        <f t="shared" si="2"/>
        <v/>
      </c>
      <c r="U16" s="833" t="str">
        <f t="shared" si="3"/>
        <v/>
      </c>
      <c r="V16" s="837" t="str">
        <f t="shared" si="4"/>
        <v/>
      </c>
      <c r="W16" s="825"/>
    </row>
    <row r="17" spans="1:23" ht="14.4" customHeight="1" x14ac:dyDescent="0.3">
      <c r="A17" s="880" t="s">
        <v>5514</v>
      </c>
      <c r="B17" s="833">
        <v>1</v>
      </c>
      <c r="C17" s="834">
        <v>2.38</v>
      </c>
      <c r="D17" s="835">
        <v>5</v>
      </c>
      <c r="E17" s="816">
        <v>1</v>
      </c>
      <c r="F17" s="817">
        <v>2.38</v>
      </c>
      <c r="G17" s="818">
        <v>3</v>
      </c>
      <c r="H17" s="819"/>
      <c r="I17" s="820"/>
      <c r="J17" s="821"/>
      <c r="K17" s="822">
        <v>2.38</v>
      </c>
      <c r="L17" s="819">
        <v>3</v>
      </c>
      <c r="M17" s="819">
        <v>30</v>
      </c>
      <c r="N17" s="823">
        <v>10</v>
      </c>
      <c r="O17" s="819" t="s">
        <v>5492</v>
      </c>
      <c r="P17" s="836" t="s">
        <v>5515</v>
      </c>
      <c r="Q17" s="824">
        <f t="shared" si="0"/>
        <v>-1</v>
      </c>
      <c r="R17" s="824">
        <f t="shared" si="0"/>
        <v>-2.38</v>
      </c>
      <c r="S17" s="833" t="str">
        <f t="shared" si="1"/>
        <v/>
      </c>
      <c r="T17" s="833" t="str">
        <f t="shared" si="2"/>
        <v/>
      </c>
      <c r="U17" s="833" t="str">
        <f t="shared" si="3"/>
        <v/>
      </c>
      <c r="V17" s="837" t="str">
        <f t="shared" si="4"/>
        <v/>
      </c>
      <c r="W17" s="825"/>
    </row>
    <row r="18" spans="1:23" ht="14.4" customHeight="1" x14ac:dyDescent="0.3">
      <c r="A18" s="880" t="s">
        <v>5516</v>
      </c>
      <c r="B18" s="826">
        <v>1</v>
      </c>
      <c r="C18" s="827">
        <v>5.45</v>
      </c>
      <c r="D18" s="828">
        <v>16</v>
      </c>
      <c r="E18" s="838"/>
      <c r="F18" s="820"/>
      <c r="G18" s="821"/>
      <c r="H18" s="819"/>
      <c r="I18" s="820"/>
      <c r="J18" s="821"/>
      <c r="K18" s="822">
        <v>5.45</v>
      </c>
      <c r="L18" s="819">
        <v>5</v>
      </c>
      <c r="M18" s="819">
        <v>48</v>
      </c>
      <c r="N18" s="823">
        <v>16</v>
      </c>
      <c r="O18" s="819" t="s">
        <v>5492</v>
      </c>
      <c r="P18" s="836" t="s">
        <v>5517</v>
      </c>
      <c r="Q18" s="824">
        <f t="shared" si="0"/>
        <v>-1</v>
      </c>
      <c r="R18" s="824">
        <f t="shared" si="0"/>
        <v>-5.45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37" t="str">
        <f t="shared" si="4"/>
        <v/>
      </c>
      <c r="W18" s="825"/>
    </row>
    <row r="19" spans="1:23" ht="14.4" customHeight="1" x14ac:dyDescent="0.3">
      <c r="A19" s="880" t="s">
        <v>5518</v>
      </c>
      <c r="B19" s="833"/>
      <c r="C19" s="834"/>
      <c r="D19" s="835"/>
      <c r="E19" s="816">
        <v>1</v>
      </c>
      <c r="F19" s="817">
        <v>4.3600000000000003</v>
      </c>
      <c r="G19" s="818">
        <v>36</v>
      </c>
      <c r="H19" s="819"/>
      <c r="I19" s="820"/>
      <c r="J19" s="821"/>
      <c r="K19" s="822">
        <v>2.41</v>
      </c>
      <c r="L19" s="819">
        <v>5</v>
      </c>
      <c r="M19" s="819">
        <v>48</v>
      </c>
      <c r="N19" s="823">
        <v>16</v>
      </c>
      <c r="O19" s="819" t="s">
        <v>5492</v>
      </c>
      <c r="P19" s="836" t="s">
        <v>5519</v>
      </c>
      <c r="Q19" s="824">
        <f t="shared" si="0"/>
        <v>0</v>
      </c>
      <c r="R19" s="824">
        <f t="shared" si="0"/>
        <v>0</v>
      </c>
      <c r="S19" s="833" t="str">
        <f t="shared" si="1"/>
        <v/>
      </c>
      <c r="T19" s="833" t="str">
        <f t="shared" si="2"/>
        <v/>
      </c>
      <c r="U19" s="833" t="str">
        <f t="shared" si="3"/>
        <v/>
      </c>
      <c r="V19" s="837" t="str">
        <f t="shared" si="4"/>
        <v/>
      </c>
      <c r="W19" s="825"/>
    </row>
    <row r="20" spans="1:23" ht="14.4" customHeight="1" x14ac:dyDescent="0.3">
      <c r="A20" s="880" t="s">
        <v>5520</v>
      </c>
      <c r="B20" s="833">
        <v>7</v>
      </c>
      <c r="C20" s="834">
        <v>11.28</v>
      </c>
      <c r="D20" s="835">
        <v>7.3</v>
      </c>
      <c r="E20" s="838">
        <v>5</v>
      </c>
      <c r="F20" s="820">
        <v>8.23</v>
      </c>
      <c r="G20" s="821">
        <v>3.4</v>
      </c>
      <c r="H20" s="816">
        <v>11</v>
      </c>
      <c r="I20" s="817">
        <v>16.440000000000001</v>
      </c>
      <c r="J20" s="818">
        <v>4.5999999999999996</v>
      </c>
      <c r="K20" s="822">
        <v>1.67</v>
      </c>
      <c r="L20" s="819">
        <v>3</v>
      </c>
      <c r="M20" s="819">
        <v>27</v>
      </c>
      <c r="N20" s="823">
        <v>9</v>
      </c>
      <c r="O20" s="819" t="s">
        <v>5492</v>
      </c>
      <c r="P20" s="836" t="s">
        <v>5521</v>
      </c>
      <c r="Q20" s="824">
        <f t="shared" si="0"/>
        <v>4</v>
      </c>
      <c r="R20" s="824">
        <f t="shared" si="0"/>
        <v>5.1600000000000019</v>
      </c>
      <c r="S20" s="833">
        <f t="shared" si="1"/>
        <v>99</v>
      </c>
      <c r="T20" s="833">
        <f t="shared" si="2"/>
        <v>50.599999999999994</v>
      </c>
      <c r="U20" s="833">
        <f t="shared" si="3"/>
        <v>-48.400000000000006</v>
      </c>
      <c r="V20" s="837">
        <f t="shared" si="4"/>
        <v>0.51111111111111107</v>
      </c>
      <c r="W20" s="825">
        <v>2</v>
      </c>
    </row>
    <row r="21" spans="1:23" ht="14.4" customHeight="1" x14ac:dyDescent="0.3">
      <c r="A21" s="880" t="s">
        <v>5522</v>
      </c>
      <c r="B21" s="833"/>
      <c r="C21" s="834"/>
      <c r="D21" s="835"/>
      <c r="E21" s="816">
        <v>1</v>
      </c>
      <c r="F21" s="817">
        <v>0.62</v>
      </c>
      <c r="G21" s="818">
        <v>2</v>
      </c>
      <c r="H21" s="819"/>
      <c r="I21" s="820"/>
      <c r="J21" s="821"/>
      <c r="K21" s="822">
        <v>0.62</v>
      </c>
      <c r="L21" s="819">
        <v>2</v>
      </c>
      <c r="M21" s="819">
        <v>21</v>
      </c>
      <c r="N21" s="823">
        <v>7</v>
      </c>
      <c r="O21" s="819" t="s">
        <v>5492</v>
      </c>
      <c r="P21" s="836" t="s">
        <v>5523</v>
      </c>
      <c r="Q21" s="824">
        <f t="shared" si="0"/>
        <v>0</v>
      </c>
      <c r="R21" s="824">
        <f t="shared" si="0"/>
        <v>0</v>
      </c>
      <c r="S21" s="833" t="str">
        <f t="shared" si="1"/>
        <v/>
      </c>
      <c r="T21" s="833" t="str">
        <f t="shared" si="2"/>
        <v/>
      </c>
      <c r="U21" s="833" t="str">
        <f t="shared" si="3"/>
        <v/>
      </c>
      <c r="V21" s="837" t="str">
        <f t="shared" si="4"/>
        <v/>
      </c>
      <c r="W21" s="825"/>
    </row>
    <row r="22" spans="1:23" ht="14.4" customHeight="1" x14ac:dyDescent="0.3">
      <c r="A22" s="880" t="s">
        <v>5524</v>
      </c>
      <c r="B22" s="833"/>
      <c r="C22" s="834"/>
      <c r="D22" s="835"/>
      <c r="E22" s="816">
        <v>2</v>
      </c>
      <c r="F22" s="817">
        <v>2.16</v>
      </c>
      <c r="G22" s="818">
        <v>5</v>
      </c>
      <c r="H22" s="819"/>
      <c r="I22" s="820"/>
      <c r="J22" s="821"/>
      <c r="K22" s="822">
        <v>1.06</v>
      </c>
      <c r="L22" s="819">
        <v>4</v>
      </c>
      <c r="M22" s="819">
        <v>33</v>
      </c>
      <c r="N22" s="823">
        <v>11</v>
      </c>
      <c r="O22" s="819" t="s">
        <v>5492</v>
      </c>
      <c r="P22" s="836" t="s">
        <v>5525</v>
      </c>
      <c r="Q22" s="824">
        <f t="shared" si="0"/>
        <v>0</v>
      </c>
      <c r="R22" s="824">
        <f t="shared" si="0"/>
        <v>0</v>
      </c>
      <c r="S22" s="833" t="str">
        <f t="shared" si="1"/>
        <v/>
      </c>
      <c r="T22" s="833" t="str">
        <f t="shared" si="2"/>
        <v/>
      </c>
      <c r="U22" s="833" t="str">
        <f t="shared" si="3"/>
        <v/>
      </c>
      <c r="V22" s="837" t="str">
        <f t="shared" si="4"/>
        <v/>
      </c>
      <c r="W22" s="825"/>
    </row>
    <row r="23" spans="1:23" ht="14.4" customHeight="1" x14ac:dyDescent="0.3">
      <c r="A23" s="880" t="s">
        <v>5526</v>
      </c>
      <c r="B23" s="833"/>
      <c r="C23" s="834"/>
      <c r="D23" s="835"/>
      <c r="E23" s="838"/>
      <c r="F23" s="820"/>
      <c r="G23" s="821"/>
      <c r="H23" s="816">
        <v>1</v>
      </c>
      <c r="I23" s="817">
        <v>0.9</v>
      </c>
      <c r="J23" s="818">
        <v>6</v>
      </c>
      <c r="K23" s="822">
        <v>0.82</v>
      </c>
      <c r="L23" s="819">
        <v>3</v>
      </c>
      <c r="M23" s="819">
        <v>24</v>
      </c>
      <c r="N23" s="823">
        <v>8</v>
      </c>
      <c r="O23" s="819" t="s">
        <v>5492</v>
      </c>
      <c r="P23" s="836" t="s">
        <v>5527</v>
      </c>
      <c r="Q23" s="824">
        <f t="shared" si="0"/>
        <v>1</v>
      </c>
      <c r="R23" s="824">
        <f t="shared" si="0"/>
        <v>0.9</v>
      </c>
      <c r="S23" s="833">
        <f t="shared" si="1"/>
        <v>8</v>
      </c>
      <c r="T23" s="833">
        <f t="shared" si="2"/>
        <v>6</v>
      </c>
      <c r="U23" s="833">
        <f t="shared" si="3"/>
        <v>-2</v>
      </c>
      <c r="V23" s="837">
        <f t="shared" si="4"/>
        <v>0.75</v>
      </c>
      <c r="W23" s="825"/>
    </row>
    <row r="24" spans="1:23" ht="14.4" customHeight="1" x14ac:dyDescent="0.3">
      <c r="A24" s="880" t="s">
        <v>5528</v>
      </c>
      <c r="B24" s="833"/>
      <c r="C24" s="834"/>
      <c r="D24" s="835"/>
      <c r="E24" s="838">
        <v>2</v>
      </c>
      <c r="F24" s="820">
        <v>0.87</v>
      </c>
      <c r="G24" s="821">
        <v>1</v>
      </c>
      <c r="H24" s="816">
        <v>3</v>
      </c>
      <c r="I24" s="817">
        <v>1.27</v>
      </c>
      <c r="J24" s="818">
        <v>1.7</v>
      </c>
      <c r="K24" s="822">
        <v>0.42</v>
      </c>
      <c r="L24" s="819">
        <v>1</v>
      </c>
      <c r="M24" s="819">
        <v>5</v>
      </c>
      <c r="N24" s="823">
        <v>2</v>
      </c>
      <c r="O24" s="819" t="s">
        <v>5492</v>
      </c>
      <c r="P24" s="836" t="s">
        <v>5529</v>
      </c>
      <c r="Q24" s="824">
        <f t="shared" si="0"/>
        <v>3</v>
      </c>
      <c r="R24" s="824">
        <f t="shared" si="0"/>
        <v>1.27</v>
      </c>
      <c r="S24" s="833">
        <f t="shared" si="1"/>
        <v>6</v>
      </c>
      <c r="T24" s="833">
        <f t="shared" si="2"/>
        <v>5.0999999999999996</v>
      </c>
      <c r="U24" s="833">
        <f t="shared" si="3"/>
        <v>-0.90000000000000036</v>
      </c>
      <c r="V24" s="837">
        <f t="shared" si="4"/>
        <v>0.85</v>
      </c>
      <c r="W24" s="825"/>
    </row>
    <row r="25" spans="1:23" ht="14.4" customHeight="1" x14ac:dyDescent="0.3">
      <c r="A25" s="880" t="s">
        <v>5530</v>
      </c>
      <c r="B25" s="833"/>
      <c r="C25" s="834"/>
      <c r="D25" s="835"/>
      <c r="E25" s="838"/>
      <c r="F25" s="820"/>
      <c r="G25" s="821"/>
      <c r="H25" s="816">
        <v>3</v>
      </c>
      <c r="I25" s="817">
        <v>49.51</v>
      </c>
      <c r="J25" s="818">
        <v>7</v>
      </c>
      <c r="K25" s="822">
        <v>17.2</v>
      </c>
      <c r="L25" s="819">
        <v>4</v>
      </c>
      <c r="M25" s="819">
        <v>39</v>
      </c>
      <c r="N25" s="823">
        <v>13</v>
      </c>
      <c r="O25" s="819" t="s">
        <v>4725</v>
      </c>
      <c r="P25" s="836" t="s">
        <v>5531</v>
      </c>
      <c r="Q25" s="824">
        <f t="shared" si="0"/>
        <v>3</v>
      </c>
      <c r="R25" s="824">
        <f t="shared" si="0"/>
        <v>49.51</v>
      </c>
      <c r="S25" s="833">
        <f t="shared" si="1"/>
        <v>39</v>
      </c>
      <c r="T25" s="833">
        <f t="shared" si="2"/>
        <v>21</v>
      </c>
      <c r="U25" s="833">
        <f t="shared" si="3"/>
        <v>-18</v>
      </c>
      <c r="V25" s="837">
        <f t="shared" si="4"/>
        <v>0.53846153846153844</v>
      </c>
      <c r="W25" s="825"/>
    </row>
    <row r="26" spans="1:23" ht="14.4" customHeight="1" x14ac:dyDescent="0.3">
      <c r="A26" s="880" t="s">
        <v>5532</v>
      </c>
      <c r="B26" s="826">
        <v>1</v>
      </c>
      <c r="C26" s="827">
        <v>2.69</v>
      </c>
      <c r="D26" s="828">
        <v>2</v>
      </c>
      <c r="E26" s="838"/>
      <c r="F26" s="820"/>
      <c r="G26" s="821"/>
      <c r="H26" s="819"/>
      <c r="I26" s="820"/>
      <c r="J26" s="821"/>
      <c r="K26" s="822">
        <v>7.26</v>
      </c>
      <c r="L26" s="819">
        <v>4</v>
      </c>
      <c r="M26" s="819">
        <v>39</v>
      </c>
      <c r="N26" s="823">
        <v>13</v>
      </c>
      <c r="O26" s="819" t="s">
        <v>5492</v>
      </c>
      <c r="P26" s="836" t="s">
        <v>5533</v>
      </c>
      <c r="Q26" s="824">
        <f t="shared" si="0"/>
        <v>-1</v>
      </c>
      <c r="R26" s="824">
        <f t="shared" si="0"/>
        <v>-2.69</v>
      </c>
      <c r="S26" s="833" t="str">
        <f t="shared" si="1"/>
        <v/>
      </c>
      <c r="T26" s="833" t="str">
        <f t="shared" si="2"/>
        <v/>
      </c>
      <c r="U26" s="833" t="str">
        <f t="shared" si="3"/>
        <v/>
      </c>
      <c r="V26" s="837" t="str">
        <f t="shared" si="4"/>
        <v/>
      </c>
      <c r="W26" s="825"/>
    </row>
    <row r="27" spans="1:23" ht="14.4" customHeight="1" x14ac:dyDescent="0.3">
      <c r="A27" s="881" t="s">
        <v>5534</v>
      </c>
      <c r="B27" s="868">
        <v>3</v>
      </c>
      <c r="C27" s="869">
        <v>19.54</v>
      </c>
      <c r="D27" s="830">
        <v>5.3</v>
      </c>
      <c r="E27" s="870">
        <v>1</v>
      </c>
      <c r="F27" s="871">
        <v>7.79</v>
      </c>
      <c r="G27" s="831">
        <v>4</v>
      </c>
      <c r="H27" s="872"/>
      <c r="I27" s="871"/>
      <c r="J27" s="831"/>
      <c r="K27" s="873">
        <v>9.31</v>
      </c>
      <c r="L27" s="872">
        <v>5</v>
      </c>
      <c r="M27" s="872">
        <v>48</v>
      </c>
      <c r="N27" s="874">
        <v>16</v>
      </c>
      <c r="O27" s="872" t="s">
        <v>5492</v>
      </c>
      <c r="P27" s="875" t="s">
        <v>5535</v>
      </c>
      <c r="Q27" s="876">
        <f t="shared" si="0"/>
        <v>-3</v>
      </c>
      <c r="R27" s="876">
        <f t="shared" si="0"/>
        <v>-19.54</v>
      </c>
      <c r="S27" s="877" t="str">
        <f t="shared" si="1"/>
        <v/>
      </c>
      <c r="T27" s="877" t="str">
        <f t="shared" si="2"/>
        <v/>
      </c>
      <c r="U27" s="877" t="str">
        <f t="shared" si="3"/>
        <v/>
      </c>
      <c r="V27" s="878" t="str">
        <f t="shared" si="4"/>
        <v/>
      </c>
      <c r="W27" s="832"/>
    </row>
    <row r="28" spans="1:23" ht="14.4" customHeight="1" x14ac:dyDescent="0.3">
      <c r="A28" s="880" t="s">
        <v>5536</v>
      </c>
      <c r="B28" s="833"/>
      <c r="C28" s="834"/>
      <c r="D28" s="835"/>
      <c r="E28" s="816">
        <v>2</v>
      </c>
      <c r="F28" s="817">
        <v>8.4499999999999993</v>
      </c>
      <c r="G28" s="818">
        <v>3</v>
      </c>
      <c r="H28" s="819">
        <v>1</v>
      </c>
      <c r="I28" s="820">
        <v>4.2300000000000004</v>
      </c>
      <c r="J28" s="821">
        <v>3</v>
      </c>
      <c r="K28" s="822">
        <v>4.2300000000000004</v>
      </c>
      <c r="L28" s="819">
        <v>2</v>
      </c>
      <c r="M28" s="819">
        <v>21</v>
      </c>
      <c r="N28" s="823">
        <v>7</v>
      </c>
      <c r="O28" s="819" t="s">
        <v>5492</v>
      </c>
      <c r="P28" s="836" t="s">
        <v>5537</v>
      </c>
      <c r="Q28" s="824">
        <f t="shared" si="0"/>
        <v>1</v>
      </c>
      <c r="R28" s="824">
        <f t="shared" si="0"/>
        <v>4.2300000000000004</v>
      </c>
      <c r="S28" s="833">
        <f t="shared" si="1"/>
        <v>7</v>
      </c>
      <c r="T28" s="833">
        <f t="shared" si="2"/>
        <v>3</v>
      </c>
      <c r="U28" s="833">
        <f t="shared" si="3"/>
        <v>-4</v>
      </c>
      <c r="V28" s="837">
        <f t="shared" si="4"/>
        <v>0.42857142857142855</v>
      </c>
      <c r="W28" s="825"/>
    </row>
    <row r="29" spans="1:23" ht="14.4" customHeight="1" x14ac:dyDescent="0.3">
      <c r="A29" s="880" t="s">
        <v>5538</v>
      </c>
      <c r="B29" s="826">
        <v>1</v>
      </c>
      <c r="C29" s="827">
        <v>4.43</v>
      </c>
      <c r="D29" s="828">
        <v>35</v>
      </c>
      <c r="E29" s="838"/>
      <c r="F29" s="820"/>
      <c r="G29" s="821"/>
      <c r="H29" s="819"/>
      <c r="I29" s="820"/>
      <c r="J29" s="821"/>
      <c r="K29" s="822">
        <v>4.2300000000000004</v>
      </c>
      <c r="L29" s="819">
        <v>4</v>
      </c>
      <c r="M29" s="819">
        <v>33</v>
      </c>
      <c r="N29" s="823">
        <v>11</v>
      </c>
      <c r="O29" s="819" t="s">
        <v>4725</v>
      </c>
      <c r="P29" s="836" t="s">
        <v>5539</v>
      </c>
      <c r="Q29" s="824">
        <f t="shared" si="0"/>
        <v>-1</v>
      </c>
      <c r="R29" s="824">
        <f t="shared" si="0"/>
        <v>-4.43</v>
      </c>
      <c r="S29" s="833" t="str">
        <f t="shared" si="1"/>
        <v/>
      </c>
      <c r="T29" s="833" t="str">
        <f t="shared" si="2"/>
        <v/>
      </c>
      <c r="U29" s="833" t="str">
        <f t="shared" si="3"/>
        <v/>
      </c>
      <c r="V29" s="837" t="str">
        <f t="shared" si="4"/>
        <v/>
      </c>
      <c r="W29" s="825"/>
    </row>
    <row r="30" spans="1:23" ht="14.4" customHeight="1" x14ac:dyDescent="0.3">
      <c r="A30" s="880" t="s">
        <v>5540</v>
      </c>
      <c r="B30" s="833"/>
      <c r="C30" s="834"/>
      <c r="D30" s="835"/>
      <c r="E30" s="816">
        <v>1</v>
      </c>
      <c r="F30" s="817">
        <v>1.36</v>
      </c>
      <c r="G30" s="818">
        <v>3</v>
      </c>
      <c r="H30" s="819"/>
      <c r="I30" s="820"/>
      <c r="J30" s="821"/>
      <c r="K30" s="822">
        <v>2.5299999999999998</v>
      </c>
      <c r="L30" s="819">
        <v>6</v>
      </c>
      <c r="M30" s="819">
        <v>54</v>
      </c>
      <c r="N30" s="823">
        <v>18</v>
      </c>
      <c r="O30" s="819" t="s">
        <v>5492</v>
      </c>
      <c r="P30" s="836" t="s">
        <v>5541</v>
      </c>
      <c r="Q30" s="824">
        <f t="shared" si="0"/>
        <v>0</v>
      </c>
      <c r="R30" s="824">
        <f t="shared" si="0"/>
        <v>0</v>
      </c>
      <c r="S30" s="833" t="str">
        <f t="shared" si="1"/>
        <v/>
      </c>
      <c r="T30" s="833" t="str">
        <f t="shared" si="2"/>
        <v/>
      </c>
      <c r="U30" s="833" t="str">
        <f t="shared" si="3"/>
        <v/>
      </c>
      <c r="V30" s="837" t="str">
        <f t="shared" si="4"/>
        <v/>
      </c>
      <c r="W30" s="825"/>
    </row>
    <row r="31" spans="1:23" ht="14.4" customHeight="1" x14ac:dyDescent="0.3">
      <c r="A31" s="880" t="s">
        <v>5542</v>
      </c>
      <c r="B31" s="833"/>
      <c r="C31" s="834"/>
      <c r="D31" s="835"/>
      <c r="E31" s="816">
        <v>1</v>
      </c>
      <c r="F31" s="817">
        <v>1.36</v>
      </c>
      <c r="G31" s="818">
        <v>4</v>
      </c>
      <c r="H31" s="819"/>
      <c r="I31" s="820"/>
      <c r="J31" s="821"/>
      <c r="K31" s="822">
        <v>1.36</v>
      </c>
      <c r="L31" s="819">
        <v>3</v>
      </c>
      <c r="M31" s="819">
        <v>30</v>
      </c>
      <c r="N31" s="823">
        <v>10</v>
      </c>
      <c r="O31" s="819" t="s">
        <v>5492</v>
      </c>
      <c r="P31" s="836" t="s">
        <v>5543</v>
      </c>
      <c r="Q31" s="824">
        <f t="shared" si="0"/>
        <v>0</v>
      </c>
      <c r="R31" s="824">
        <f t="shared" si="0"/>
        <v>0</v>
      </c>
      <c r="S31" s="833" t="str">
        <f t="shared" si="1"/>
        <v/>
      </c>
      <c r="T31" s="833" t="str">
        <f t="shared" si="2"/>
        <v/>
      </c>
      <c r="U31" s="833" t="str">
        <f t="shared" si="3"/>
        <v/>
      </c>
      <c r="V31" s="837" t="str">
        <f t="shared" si="4"/>
        <v/>
      </c>
      <c r="W31" s="825"/>
    </row>
    <row r="32" spans="1:23" ht="14.4" customHeight="1" x14ac:dyDescent="0.3">
      <c r="A32" s="880" t="s">
        <v>5544</v>
      </c>
      <c r="B32" s="833">
        <v>1</v>
      </c>
      <c r="C32" s="834">
        <v>2.69</v>
      </c>
      <c r="D32" s="835">
        <v>4</v>
      </c>
      <c r="E32" s="816">
        <v>4</v>
      </c>
      <c r="F32" s="817">
        <v>11.57</v>
      </c>
      <c r="G32" s="818">
        <v>5.3</v>
      </c>
      <c r="H32" s="819">
        <v>1</v>
      </c>
      <c r="I32" s="820">
        <v>2.81</v>
      </c>
      <c r="J32" s="821">
        <v>8</v>
      </c>
      <c r="K32" s="822">
        <v>2.69</v>
      </c>
      <c r="L32" s="819">
        <v>3</v>
      </c>
      <c r="M32" s="819">
        <v>30</v>
      </c>
      <c r="N32" s="823">
        <v>10</v>
      </c>
      <c r="O32" s="819" t="s">
        <v>5492</v>
      </c>
      <c r="P32" s="836" t="s">
        <v>5545</v>
      </c>
      <c r="Q32" s="824">
        <f t="shared" si="0"/>
        <v>0</v>
      </c>
      <c r="R32" s="824">
        <f t="shared" si="0"/>
        <v>0.12000000000000011</v>
      </c>
      <c r="S32" s="833">
        <f t="shared" si="1"/>
        <v>10</v>
      </c>
      <c r="T32" s="833">
        <f t="shared" si="2"/>
        <v>8</v>
      </c>
      <c r="U32" s="833">
        <f t="shared" si="3"/>
        <v>-2</v>
      </c>
      <c r="V32" s="837">
        <f t="shared" si="4"/>
        <v>0.8</v>
      </c>
      <c r="W32" s="825"/>
    </row>
    <row r="33" spans="1:23" ht="14.4" customHeight="1" x14ac:dyDescent="0.3">
      <c r="A33" s="880" t="s">
        <v>5546</v>
      </c>
      <c r="B33" s="833">
        <v>1</v>
      </c>
      <c r="C33" s="834">
        <v>6.37</v>
      </c>
      <c r="D33" s="835">
        <v>47</v>
      </c>
      <c r="E33" s="816">
        <v>1</v>
      </c>
      <c r="F33" s="817">
        <v>14.67</v>
      </c>
      <c r="G33" s="818">
        <v>14</v>
      </c>
      <c r="H33" s="819"/>
      <c r="I33" s="820"/>
      <c r="J33" s="821"/>
      <c r="K33" s="822">
        <v>6.37</v>
      </c>
      <c r="L33" s="819">
        <v>7</v>
      </c>
      <c r="M33" s="819">
        <v>60</v>
      </c>
      <c r="N33" s="823">
        <v>20</v>
      </c>
      <c r="O33" s="819" t="s">
        <v>5492</v>
      </c>
      <c r="P33" s="836" t="s">
        <v>5547</v>
      </c>
      <c r="Q33" s="824">
        <f t="shared" si="0"/>
        <v>-1</v>
      </c>
      <c r="R33" s="824">
        <f t="shared" si="0"/>
        <v>-6.37</v>
      </c>
      <c r="S33" s="833" t="str">
        <f t="shared" si="1"/>
        <v/>
      </c>
      <c r="T33" s="833" t="str">
        <f t="shared" si="2"/>
        <v/>
      </c>
      <c r="U33" s="833" t="str">
        <f t="shared" si="3"/>
        <v/>
      </c>
      <c r="V33" s="837" t="str">
        <f t="shared" si="4"/>
        <v/>
      </c>
      <c r="W33" s="825"/>
    </row>
    <row r="34" spans="1:23" ht="14.4" customHeight="1" x14ac:dyDescent="0.3">
      <c r="A34" s="880" t="s">
        <v>5548</v>
      </c>
      <c r="B34" s="826">
        <v>1</v>
      </c>
      <c r="C34" s="827">
        <v>3.77</v>
      </c>
      <c r="D34" s="828">
        <v>33</v>
      </c>
      <c r="E34" s="838"/>
      <c r="F34" s="820"/>
      <c r="G34" s="821"/>
      <c r="H34" s="819"/>
      <c r="I34" s="820"/>
      <c r="J34" s="821"/>
      <c r="K34" s="822">
        <v>3.77</v>
      </c>
      <c r="L34" s="819">
        <v>6</v>
      </c>
      <c r="M34" s="819">
        <v>54</v>
      </c>
      <c r="N34" s="823">
        <v>18</v>
      </c>
      <c r="O34" s="819" t="s">
        <v>5492</v>
      </c>
      <c r="P34" s="836" t="s">
        <v>5549</v>
      </c>
      <c r="Q34" s="824">
        <f t="shared" si="0"/>
        <v>-1</v>
      </c>
      <c r="R34" s="824">
        <f t="shared" si="0"/>
        <v>-3.77</v>
      </c>
      <c r="S34" s="833" t="str">
        <f t="shared" si="1"/>
        <v/>
      </c>
      <c r="T34" s="833" t="str">
        <f t="shared" si="2"/>
        <v/>
      </c>
      <c r="U34" s="833" t="str">
        <f t="shared" si="3"/>
        <v/>
      </c>
      <c r="V34" s="837" t="str">
        <f t="shared" si="4"/>
        <v/>
      </c>
      <c r="W34" s="825"/>
    </row>
    <row r="35" spans="1:23" ht="14.4" customHeight="1" x14ac:dyDescent="0.3">
      <c r="A35" s="880" t="s">
        <v>5550</v>
      </c>
      <c r="B35" s="833">
        <v>1</v>
      </c>
      <c r="C35" s="834">
        <v>1.41</v>
      </c>
      <c r="D35" s="835">
        <v>3</v>
      </c>
      <c r="E35" s="838"/>
      <c r="F35" s="820"/>
      <c r="G35" s="821"/>
      <c r="H35" s="816">
        <v>1</v>
      </c>
      <c r="I35" s="817">
        <v>2.4500000000000002</v>
      </c>
      <c r="J35" s="818">
        <v>5</v>
      </c>
      <c r="K35" s="822">
        <v>2.25</v>
      </c>
      <c r="L35" s="819">
        <v>5</v>
      </c>
      <c r="M35" s="819">
        <v>42</v>
      </c>
      <c r="N35" s="823">
        <v>14</v>
      </c>
      <c r="O35" s="819" t="s">
        <v>5492</v>
      </c>
      <c r="P35" s="836" t="s">
        <v>5551</v>
      </c>
      <c r="Q35" s="824">
        <f t="shared" si="0"/>
        <v>0</v>
      </c>
      <c r="R35" s="824">
        <f t="shared" si="0"/>
        <v>1.0400000000000003</v>
      </c>
      <c r="S35" s="833">
        <f t="shared" si="1"/>
        <v>14</v>
      </c>
      <c r="T35" s="833">
        <f t="shared" si="2"/>
        <v>5</v>
      </c>
      <c r="U35" s="833">
        <f t="shared" si="3"/>
        <v>-9</v>
      </c>
      <c r="V35" s="837">
        <f t="shared" si="4"/>
        <v>0.35714285714285715</v>
      </c>
      <c r="W35" s="825"/>
    </row>
    <row r="36" spans="1:23" ht="14.4" customHeight="1" x14ac:dyDescent="0.3">
      <c r="A36" s="880" t="s">
        <v>5552</v>
      </c>
      <c r="B36" s="833"/>
      <c r="C36" s="834"/>
      <c r="D36" s="835"/>
      <c r="E36" s="816">
        <v>1</v>
      </c>
      <c r="F36" s="817">
        <v>3.31</v>
      </c>
      <c r="G36" s="818">
        <v>7</v>
      </c>
      <c r="H36" s="819"/>
      <c r="I36" s="820"/>
      <c r="J36" s="821"/>
      <c r="K36" s="822">
        <v>0.53</v>
      </c>
      <c r="L36" s="819">
        <v>3</v>
      </c>
      <c r="M36" s="819">
        <v>24</v>
      </c>
      <c r="N36" s="823">
        <v>8</v>
      </c>
      <c r="O36" s="819" t="s">
        <v>5492</v>
      </c>
      <c r="P36" s="836" t="s">
        <v>5553</v>
      </c>
      <c r="Q36" s="824">
        <f t="shared" si="0"/>
        <v>0</v>
      </c>
      <c r="R36" s="824">
        <f t="shared" si="0"/>
        <v>0</v>
      </c>
      <c r="S36" s="833" t="str">
        <f t="shared" si="1"/>
        <v/>
      </c>
      <c r="T36" s="833" t="str">
        <f t="shared" si="2"/>
        <v/>
      </c>
      <c r="U36" s="833" t="str">
        <f t="shared" si="3"/>
        <v/>
      </c>
      <c r="V36" s="837" t="str">
        <f t="shared" si="4"/>
        <v/>
      </c>
      <c r="W36" s="825"/>
    </row>
    <row r="37" spans="1:23" ht="14.4" customHeight="1" x14ac:dyDescent="0.3">
      <c r="A37" s="880" t="s">
        <v>5554</v>
      </c>
      <c r="B37" s="833"/>
      <c r="C37" s="834"/>
      <c r="D37" s="835"/>
      <c r="E37" s="838"/>
      <c r="F37" s="820"/>
      <c r="G37" s="821"/>
      <c r="H37" s="816">
        <v>1</v>
      </c>
      <c r="I37" s="817">
        <v>4.49</v>
      </c>
      <c r="J37" s="818">
        <v>3</v>
      </c>
      <c r="K37" s="822">
        <v>9.2200000000000006</v>
      </c>
      <c r="L37" s="819">
        <v>7</v>
      </c>
      <c r="M37" s="819">
        <v>66</v>
      </c>
      <c r="N37" s="823">
        <v>22</v>
      </c>
      <c r="O37" s="819" t="s">
        <v>4725</v>
      </c>
      <c r="P37" s="836" t="s">
        <v>5555</v>
      </c>
      <c r="Q37" s="824">
        <f t="shared" si="0"/>
        <v>1</v>
      </c>
      <c r="R37" s="824">
        <f t="shared" si="0"/>
        <v>4.49</v>
      </c>
      <c r="S37" s="833">
        <f t="shared" si="1"/>
        <v>22</v>
      </c>
      <c r="T37" s="833">
        <f t="shared" si="2"/>
        <v>3</v>
      </c>
      <c r="U37" s="833">
        <f t="shared" si="3"/>
        <v>-19</v>
      </c>
      <c r="V37" s="837">
        <f t="shared" si="4"/>
        <v>0.13636363636363635</v>
      </c>
      <c r="W37" s="825"/>
    </row>
    <row r="38" spans="1:23" ht="14.4" customHeight="1" x14ac:dyDescent="0.3">
      <c r="A38" s="880" t="s">
        <v>5556</v>
      </c>
      <c r="B38" s="826">
        <v>1</v>
      </c>
      <c r="C38" s="827">
        <v>8.83</v>
      </c>
      <c r="D38" s="828">
        <v>4</v>
      </c>
      <c r="E38" s="838"/>
      <c r="F38" s="820"/>
      <c r="G38" s="821"/>
      <c r="H38" s="819"/>
      <c r="I38" s="820"/>
      <c r="J38" s="821"/>
      <c r="K38" s="822">
        <v>1.83</v>
      </c>
      <c r="L38" s="819">
        <v>3</v>
      </c>
      <c r="M38" s="819">
        <v>30</v>
      </c>
      <c r="N38" s="823">
        <v>10</v>
      </c>
      <c r="O38" s="819" t="s">
        <v>5492</v>
      </c>
      <c r="P38" s="836" t="s">
        <v>5557</v>
      </c>
      <c r="Q38" s="824">
        <f t="shared" si="0"/>
        <v>-1</v>
      </c>
      <c r="R38" s="824">
        <f t="shared" si="0"/>
        <v>-8.83</v>
      </c>
      <c r="S38" s="833" t="str">
        <f t="shared" si="1"/>
        <v/>
      </c>
      <c r="T38" s="833" t="str">
        <f t="shared" si="2"/>
        <v/>
      </c>
      <c r="U38" s="833" t="str">
        <f t="shared" si="3"/>
        <v/>
      </c>
      <c r="V38" s="837" t="str">
        <f t="shared" si="4"/>
        <v/>
      </c>
      <c r="W38" s="825"/>
    </row>
    <row r="39" spans="1:23" ht="14.4" customHeight="1" x14ac:dyDescent="0.3">
      <c r="A39" s="880" t="s">
        <v>5558</v>
      </c>
      <c r="B39" s="833">
        <v>1</v>
      </c>
      <c r="C39" s="834">
        <v>5.89</v>
      </c>
      <c r="D39" s="835">
        <v>8</v>
      </c>
      <c r="E39" s="816">
        <v>1</v>
      </c>
      <c r="F39" s="817">
        <v>5.89</v>
      </c>
      <c r="G39" s="818">
        <v>7</v>
      </c>
      <c r="H39" s="819"/>
      <c r="I39" s="820"/>
      <c r="J39" s="821"/>
      <c r="K39" s="822">
        <v>5.89</v>
      </c>
      <c r="L39" s="819">
        <v>7</v>
      </c>
      <c r="M39" s="819">
        <v>66</v>
      </c>
      <c r="N39" s="823">
        <v>22</v>
      </c>
      <c r="O39" s="819" t="s">
        <v>5492</v>
      </c>
      <c r="P39" s="836" t="s">
        <v>5559</v>
      </c>
      <c r="Q39" s="824">
        <f t="shared" si="0"/>
        <v>-1</v>
      </c>
      <c r="R39" s="824">
        <f t="shared" si="0"/>
        <v>-5.89</v>
      </c>
      <c r="S39" s="833" t="str">
        <f t="shared" si="1"/>
        <v/>
      </c>
      <c r="T39" s="833" t="str">
        <f t="shared" si="2"/>
        <v/>
      </c>
      <c r="U39" s="833" t="str">
        <f t="shared" si="3"/>
        <v/>
      </c>
      <c r="V39" s="837" t="str">
        <f t="shared" si="4"/>
        <v/>
      </c>
      <c r="W39" s="825"/>
    </row>
    <row r="40" spans="1:23" ht="14.4" customHeight="1" x14ac:dyDescent="0.3">
      <c r="A40" s="880" t="s">
        <v>5560</v>
      </c>
      <c r="B40" s="826">
        <v>8</v>
      </c>
      <c r="C40" s="827">
        <v>14.85</v>
      </c>
      <c r="D40" s="828">
        <v>4.5</v>
      </c>
      <c r="E40" s="838">
        <v>5</v>
      </c>
      <c r="F40" s="820">
        <v>9.1199999999999992</v>
      </c>
      <c r="G40" s="821">
        <v>4.4000000000000004</v>
      </c>
      <c r="H40" s="819">
        <v>2</v>
      </c>
      <c r="I40" s="820">
        <v>1.74</v>
      </c>
      <c r="J40" s="821">
        <v>1.5</v>
      </c>
      <c r="K40" s="822">
        <v>2.02</v>
      </c>
      <c r="L40" s="819">
        <v>4</v>
      </c>
      <c r="M40" s="819">
        <v>39</v>
      </c>
      <c r="N40" s="823">
        <v>13</v>
      </c>
      <c r="O40" s="819" t="s">
        <v>5492</v>
      </c>
      <c r="P40" s="836" t="s">
        <v>5561</v>
      </c>
      <c r="Q40" s="824">
        <f t="shared" si="0"/>
        <v>-6</v>
      </c>
      <c r="R40" s="824">
        <f t="shared" si="0"/>
        <v>-13.11</v>
      </c>
      <c r="S40" s="833">
        <f t="shared" si="1"/>
        <v>26</v>
      </c>
      <c r="T40" s="833">
        <f t="shared" si="2"/>
        <v>3</v>
      </c>
      <c r="U40" s="833">
        <f t="shared" si="3"/>
        <v>-23</v>
      </c>
      <c r="V40" s="837">
        <f t="shared" si="4"/>
        <v>0.11538461538461539</v>
      </c>
      <c r="W40" s="825"/>
    </row>
    <row r="41" spans="1:23" ht="14.4" customHeight="1" x14ac:dyDescent="0.3">
      <c r="A41" s="880" t="s">
        <v>5562</v>
      </c>
      <c r="B41" s="833"/>
      <c r="C41" s="834"/>
      <c r="D41" s="835"/>
      <c r="E41" s="838">
        <v>1</v>
      </c>
      <c r="F41" s="820">
        <v>4.2</v>
      </c>
      <c r="G41" s="821">
        <v>1</v>
      </c>
      <c r="H41" s="816">
        <v>1</v>
      </c>
      <c r="I41" s="817">
        <v>5.29</v>
      </c>
      <c r="J41" s="818">
        <v>2</v>
      </c>
      <c r="K41" s="822">
        <v>4.8499999999999996</v>
      </c>
      <c r="L41" s="819">
        <v>5</v>
      </c>
      <c r="M41" s="819">
        <v>48</v>
      </c>
      <c r="N41" s="823">
        <v>16</v>
      </c>
      <c r="O41" s="819" t="s">
        <v>5492</v>
      </c>
      <c r="P41" s="836" t="s">
        <v>5563</v>
      </c>
      <c r="Q41" s="824">
        <f t="shared" si="0"/>
        <v>1</v>
      </c>
      <c r="R41" s="824">
        <f t="shared" si="0"/>
        <v>5.29</v>
      </c>
      <c r="S41" s="833">
        <f t="shared" si="1"/>
        <v>16</v>
      </c>
      <c r="T41" s="833">
        <f t="shared" si="2"/>
        <v>2</v>
      </c>
      <c r="U41" s="833">
        <f t="shared" si="3"/>
        <v>-14</v>
      </c>
      <c r="V41" s="837">
        <f t="shared" si="4"/>
        <v>0.125</v>
      </c>
      <c r="W41" s="825"/>
    </row>
    <row r="42" spans="1:23" ht="14.4" customHeight="1" x14ac:dyDescent="0.3">
      <c r="A42" s="880" t="s">
        <v>5564</v>
      </c>
      <c r="B42" s="833">
        <v>1</v>
      </c>
      <c r="C42" s="834">
        <v>3.18</v>
      </c>
      <c r="D42" s="835">
        <v>5</v>
      </c>
      <c r="E42" s="816">
        <v>1</v>
      </c>
      <c r="F42" s="817">
        <v>1.75</v>
      </c>
      <c r="G42" s="818">
        <v>2</v>
      </c>
      <c r="H42" s="819"/>
      <c r="I42" s="820"/>
      <c r="J42" s="821"/>
      <c r="K42" s="822">
        <v>3.18</v>
      </c>
      <c r="L42" s="819">
        <v>4</v>
      </c>
      <c r="M42" s="819">
        <v>33</v>
      </c>
      <c r="N42" s="823">
        <v>11</v>
      </c>
      <c r="O42" s="819" t="s">
        <v>5492</v>
      </c>
      <c r="P42" s="836" t="s">
        <v>5565</v>
      </c>
      <c r="Q42" s="824">
        <f t="shared" si="0"/>
        <v>-1</v>
      </c>
      <c r="R42" s="824">
        <f t="shared" si="0"/>
        <v>-3.18</v>
      </c>
      <c r="S42" s="833" t="str">
        <f t="shared" si="1"/>
        <v/>
      </c>
      <c r="T42" s="833" t="str">
        <f t="shared" si="2"/>
        <v/>
      </c>
      <c r="U42" s="833" t="str">
        <f t="shared" si="3"/>
        <v/>
      </c>
      <c r="V42" s="837" t="str">
        <f t="shared" si="4"/>
        <v/>
      </c>
      <c r="W42" s="825"/>
    </row>
    <row r="43" spans="1:23" ht="14.4" customHeight="1" x14ac:dyDescent="0.3">
      <c r="A43" s="880" t="s">
        <v>5566</v>
      </c>
      <c r="B43" s="826">
        <v>6</v>
      </c>
      <c r="C43" s="827">
        <v>2.4700000000000002</v>
      </c>
      <c r="D43" s="828">
        <v>1.7</v>
      </c>
      <c r="E43" s="838">
        <v>3</v>
      </c>
      <c r="F43" s="820">
        <v>1.76</v>
      </c>
      <c r="G43" s="821">
        <v>1.7</v>
      </c>
      <c r="H43" s="819">
        <v>1</v>
      </c>
      <c r="I43" s="820">
        <v>0.32</v>
      </c>
      <c r="J43" s="821">
        <v>1</v>
      </c>
      <c r="K43" s="822">
        <v>0.85</v>
      </c>
      <c r="L43" s="819">
        <v>3</v>
      </c>
      <c r="M43" s="819">
        <v>24</v>
      </c>
      <c r="N43" s="823">
        <v>8</v>
      </c>
      <c r="O43" s="819" t="s">
        <v>5492</v>
      </c>
      <c r="P43" s="836" t="s">
        <v>5567</v>
      </c>
      <c r="Q43" s="824">
        <f t="shared" si="0"/>
        <v>-5</v>
      </c>
      <c r="R43" s="824">
        <f t="shared" si="0"/>
        <v>-2.1500000000000004</v>
      </c>
      <c r="S43" s="833">
        <f t="shared" si="1"/>
        <v>8</v>
      </c>
      <c r="T43" s="833">
        <f t="shared" si="2"/>
        <v>1</v>
      </c>
      <c r="U43" s="833">
        <f t="shared" si="3"/>
        <v>-7</v>
      </c>
      <c r="V43" s="837">
        <f t="shared" si="4"/>
        <v>0.125</v>
      </c>
      <c r="W43" s="825"/>
    </row>
    <row r="44" spans="1:23" ht="14.4" customHeight="1" x14ac:dyDescent="0.3">
      <c r="A44" s="880" t="s">
        <v>5568</v>
      </c>
      <c r="B44" s="826">
        <v>1</v>
      </c>
      <c r="C44" s="827">
        <v>5.8</v>
      </c>
      <c r="D44" s="828">
        <v>3</v>
      </c>
      <c r="E44" s="838"/>
      <c r="F44" s="820"/>
      <c r="G44" s="821"/>
      <c r="H44" s="819"/>
      <c r="I44" s="820"/>
      <c r="J44" s="821"/>
      <c r="K44" s="822">
        <v>4.07</v>
      </c>
      <c r="L44" s="819">
        <v>5</v>
      </c>
      <c r="M44" s="819">
        <v>45</v>
      </c>
      <c r="N44" s="823">
        <v>15</v>
      </c>
      <c r="O44" s="819" t="s">
        <v>5492</v>
      </c>
      <c r="P44" s="836" t="s">
        <v>5569</v>
      </c>
      <c r="Q44" s="824">
        <f t="shared" si="0"/>
        <v>-1</v>
      </c>
      <c r="R44" s="824">
        <f t="shared" si="0"/>
        <v>-5.8</v>
      </c>
      <c r="S44" s="833" t="str">
        <f t="shared" si="1"/>
        <v/>
      </c>
      <c r="T44" s="833" t="str">
        <f t="shared" si="2"/>
        <v/>
      </c>
      <c r="U44" s="833" t="str">
        <f t="shared" si="3"/>
        <v/>
      </c>
      <c r="V44" s="837" t="str">
        <f t="shared" si="4"/>
        <v/>
      </c>
      <c r="W44" s="825"/>
    </row>
    <row r="45" spans="1:23" ht="14.4" customHeight="1" x14ac:dyDescent="0.3">
      <c r="A45" s="880" t="s">
        <v>5570</v>
      </c>
      <c r="B45" s="833"/>
      <c r="C45" s="834"/>
      <c r="D45" s="835"/>
      <c r="E45" s="816">
        <v>1</v>
      </c>
      <c r="F45" s="817">
        <v>37.340000000000003</v>
      </c>
      <c r="G45" s="818">
        <v>30</v>
      </c>
      <c r="H45" s="819"/>
      <c r="I45" s="820"/>
      <c r="J45" s="821"/>
      <c r="K45" s="822">
        <v>37.340000000000003</v>
      </c>
      <c r="L45" s="819">
        <v>22</v>
      </c>
      <c r="M45" s="819">
        <v>132</v>
      </c>
      <c r="N45" s="823">
        <v>44</v>
      </c>
      <c r="O45" s="819" t="s">
        <v>5492</v>
      </c>
      <c r="P45" s="836" t="s">
        <v>5571</v>
      </c>
      <c r="Q45" s="824">
        <f t="shared" si="0"/>
        <v>0</v>
      </c>
      <c r="R45" s="824">
        <f t="shared" si="0"/>
        <v>0</v>
      </c>
      <c r="S45" s="833" t="str">
        <f t="shared" si="1"/>
        <v/>
      </c>
      <c r="T45" s="833" t="str">
        <f t="shared" si="2"/>
        <v/>
      </c>
      <c r="U45" s="833" t="str">
        <f t="shared" si="3"/>
        <v/>
      </c>
      <c r="V45" s="837" t="str">
        <f t="shared" si="4"/>
        <v/>
      </c>
      <c r="W45" s="825"/>
    </row>
    <row r="46" spans="1:23" ht="14.4" customHeight="1" x14ac:dyDescent="0.3">
      <c r="A46" s="880" t="s">
        <v>5572</v>
      </c>
      <c r="B46" s="833"/>
      <c r="C46" s="834"/>
      <c r="D46" s="835"/>
      <c r="E46" s="838"/>
      <c r="F46" s="820"/>
      <c r="G46" s="821"/>
      <c r="H46" s="816">
        <v>1</v>
      </c>
      <c r="I46" s="817">
        <v>23.68</v>
      </c>
      <c r="J46" s="818">
        <v>17</v>
      </c>
      <c r="K46" s="822">
        <v>23.68</v>
      </c>
      <c r="L46" s="819">
        <v>11</v>
      </c>
      <c r="M46" s="819">
        <v>87</v>
      </c>
      <c r="N46" s="823">
        <v>29</v>
      </c>
      <c r="O46" s="819" t="s">
        <v>5492</v>
      </c>
      <c r="P46" s="836" t="s">
        <v>5573</v>
      </c>
      <c r="Q46" s="824">
        <f t="shared" si="0"/>
        <v>1</v>
      </c>
      <c r="R46" s="824">
        <f t="shared" si="0"/>
        <v>23.68</v>
      </c>
      <c r="S46" s="833">
        <f t="shared" si="1"/>
        <v>29</v>
      </c>
      <c r="T46" s="833">
        <f t="shared" si="2"/>
        <v>17</v>
      </c>
      <c r="U46" s="833">
        <f t="shared" si="3"/>
        <v>-12</v>
      </c>
      <c r="V46" s="837">
        <f t="shared" si="4"/>
        <v>0.58620689655172409</v>
      </c>
      <c r="W46" s="825"/>
    </row>
    <row r="47" spans="1:23" ht="14.4" customHeight="1" x14ac:dyDescent="0.3">
      <c r="A47" s="880" t="s">
        <v>2671</v>
      </c>
      <c r="B47" s="826">
        <v>2</v>
      </c>
      <c r="C47" s="827">
        <v>19.11</v>
      </c>
      <c r="D47" s="828">
        <v>21</v>
      </c>
      <c r="E47" s="838"/>
      <c r="F47" s="820"/>
      <c r="G47" s="821"/>
      <c r="H47" s="819"/>
      <c r="I47" s="820"/>
      <c r="J47" s="821"/>
      <c r="K47" s="822">
        <v>9.25</v>
      </c>
      <c r="L47" s="819">
        <v>5</v>
      </c>
      <c r="M47" s="819">
        <v>48</v>
      </c>
      <c r="N47" s="823">
        <v>16</v>
      </c>
      <c r="O47" s="819" t="s">
        <v>5492</v>
      </c>
      <c r="P47" s="836" t="s">
        <v>5574</v>
      </c>
      <c r="Q47" s="824">
        <f t="shared" si="0"/>
        <v>-2</v>
      </c>
      <c r="R47" s="824">
        <f t="shared" si="0"/>
        <v>-19.11</v>
      </c>
      <c r="S47" s="833" t="str">
        <f t="shared" si="1"/>
        <v/>
      </c>
      <c r="T47" s="833" t="str">
        <f t="shared" si="2"/>
        <v/>
      </c>
      <c r="U47" s="833" t="str">
        <f t="shared" si="3"/>
        <v/>
      </c>
      <c r="V47" s="837" t="str">
        <f t="shared" si="4"/>
        <v/>
      </c>
      <c r="W47" s="825"/>
    </row>
    <row r="48" spans="1:23" ht="14.4" customHeight="1" x14ac:dyDescent="0.3">
      <c r="A48" s="880" t="s">
        <v>5575</v>
      </c>
      <c r="B48" s="833">
        <v>1</v>
      </c>
      <c r="C48" s="834">
        <v>6.85</v>
      </c>
      <c r="D48" s="835">
        <v>1</v>
      </c>
      <c r="E48" s="838"/>
      <c r="F48" s="820"/>
      <c r="G48" s="821"/>
      <c r="H48" s="816">
        <v>1</v>
      </c>
      <c r="I48" s="817">
        <v>5.49</v>
      </c>
      <c r="J48" s="829">
        <v>3</v>
      </c>
      <c r="K48" s="822">
        <v>3.18</v>
      </c>
      <c r="L48" s="819">
        <v>1</v>
      </c>
      <c r="M48" s="819">
        <v>5</v>
      </c>
      <c r="N48" s="823">
        <v>2</v>
      </c>
      <c r="O48" s="819" t="s">
        <v>5492</v>
      </c>
      <c r="P48" s="836" t="s">
        <v>5576</v>
      </c>
      <c r="Q48" s="824">
        <f t="shared" si="0"/>
        <v>0</v>
      </c>
      <c r="R48" s="824">
        <f t="shared" si="0"/>
        <v>-1.3599999999999994</v>
      </c>
      <c r="S48" s="833">
        <f t="shared" si="1"/>
        <v>2</v>
      </c>
      <c r="T48" s="833">
        <f t="shared" si="2"/>
        <v>3</v>
      </c>
      <c r="U48" s="833">
        <f t="shared" si="3"/>
        <v>1</v>
      </c>
      <c r="V48" s="837">
        <f t="shared" si="4"/>
        <v>1.5</v>
      </c>
      <c r="W48" s="825">
        <v>1</v>
      </c>
    </row>
    <row r="49" spans="1:23" ht="14.4" customHeight="1" thickBot="1" x14ac:dyDescent="0.35">
      <c r="A49" s="882" t="s">
        <v>5577</v>
      </c>
      <c r="B49" s="883">
        <v>1</v>
      </c>
      <c r="C49" s="884">
        <v>3.78</v>
      </c>
      <c r="D49" s="885">
        <v>5</v>
      </c>
      <c r="E49" s="886"/>
      <c r="F49" s="887"/>
      <c r="G49" s="888"/>
      <c r="H49" s="889">
        <v>1</v>
      </c>
      <c r="I49" s="890">
        <v>1.87</v>
      </c>
      <c r="J49" s="891">
        <v>2</v>
      </c>
      <c r="K49" s="892">
        <v>4.42</v>
      </c>
      <c r="L49" s="893">
        <v>6</v>
      </c>
      <c r="M49" s="893">
        <v>57</v>
      </c>
      <c r="N49" s="894">
        <v>19</v>
      </c>
      <c r="O49" s="893" t="s">
        <v>5492</v>
      </c>
      <c r="P49" s="895" t="s">
        <v>5578</v>
      </c>
      <c r="Q49" s="896">
        <f t="shared" si="0"/>
        <v>0</v>
      </c>
      <c r="R49" s="896">
        <f t="shared" si="0"/>
        <v>-1.9099999999999997</v>
      </c>
      <c r="S49" s="883">
        <f t="shared" si="1"/>
        <v>19</v>
      </c>
      <c r="T49" s="883">
        <f t="shared" si="2"/>
        <v>2</v>
      </c>
      <c r="U49" s="883">
        <f t="shared" si="3"/>
        <v>-17</v>
      </c>
      <c r="V49" s="897">
        <f t="shared" si="4"/>
        <v>0.10526315789473684</v>
      </c>
      <c r="W49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0:Q1048576">
    <cfRule type="cellIs" dxfId="12" priority="9" stopIfTrue="1" operator="lessThan">
      <formula>0</formula>
    </cfRule>
  </conditionalFormatting>
  <conditionalFormatting sqref="U50:U1048576">
    <cfRule type="cellIs" dxfId="11" priority="8" stopIfTrue="1" operator="greaterThan">
      <formula>0</formula>
    </cfRule>
  </conditionalFormatting>
  <conditionalFormatting sqref="V50:V1048576">
    <cfRule type="cellIs" dxfId="10" priority="7" stopIfTrue="1" operator="greaterThan">
      <formula>1</formula>
    </cfRule>
  </conditionalFormatting>
  <conditionalFormatting sqref="V50:V1048576">
    <cfRule type="cellIs" dxfId="9" priority="4" stopIfTrue="1" operator="greaterThan">
      <formula>1</formula>
    </cfRule>
  </conditionalFormatting>
  <conditionalFormatting sqref="U50:U1048576">
    <cfRule type="cellIs" dxfId="8" priority="5" stopIfTrue="1" operator="greaterThan">
      <formula>0</formula>
    </cfRule>
  </conditionalFormatting>
  <conditionalFormatting sqref="Q50:Q1048576">
    <cfRule type="cellIs" dxfId="7" priority="6" stopIfTrue="1" operator="lessThan">
      <formula>0</formula>
    </cfRule>
  </conditionalFormatting>
  <conditionalFormatting sqref="V5:V49">
    <cfRule type="cellIs" dxfId="6" priority="1" stopIfTrue="1" operator="greaterThan">
      <formula>1</formula>
    </cfRule>
  </conditionalFormatting>
  <conditionalFormatting sqref="U5:U49">
    <cfRule type="cellIs" dxfId="5" priority="2" stopIfTrue="1" operator="greaterThan">
      <formula>0</formula>
    </cfRule>
  </conditionalFormatting>
  <conditionalFormatting sqref="Q5:Q4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3520744</v>
      </c>
      <c r="C3" s="351">
        <f t="shared" ref="C3:L3" si="0">SUBTOTAL(9,C6:C1048576)</f>
        <v>10</v>
      </c>
      <c r="D3" s="351">
        <f t="shared" si="0"/>
        <v>3390256</v>
      </c>
      <c r="E3" s="351">
        <f t="shared" si="0"/>
        <v>7.2546009167117251</v>
      </c>
      <c r="F3" s="351">
        <f t="shared" si="0"/>
        <v>4069289</v>
      </c>
      <c r="G3" s="354">
        <f>IF(B3&lt;&gt;0,F3/B3,"")</f>
        <v>1.155803716487197</v>
      </c>
      <c r="H3" s="350">
        <f t="shared" si="0"/>
        <v>397163.64000000013</v>
      </c>
      <c r="I3" s="351">
        <f t="shared" si="0"/>
        <v>1</v>
      </c>
      <c r="J3" s="351">
        <f t="shared" si="0"/>
        <v>77556.05</v>
      </c>
      <c r="K3" s="351">
        <f t="shared" si="0"/>
        <v>0.15873620757428847</v>
      </c>
      <c r="L3" s="351">
        <f t="shared" si="0"/>
        <v>447552.19000000018</v>
      </c>
      <c r="M3" s="352">
        <f>IF(H3&lt;&gt;0,L3/H3,"")</f>
        <v>1.1268710046065649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899"/>
      <c r="B5" s="900">
        <v>2014</v>
      </c>
      <c r="C5" s="901"/>
      <c r="D5" s="901">
        <v>2015</v>
      </c>
      <c r="E5" s="901"/>
      <c r="F5" s="901">
        <v>2016</v>
      </c>
      <c r="G5" s="793" t="s">
        <v>2</v>
      </c>
      <c r="H5" s="900">
        <v>2014</v>
      </c>
      <c r="I5" s="901"/>
      <c r="J5" s="901">
        <v>2015</v>
      </c>
      <c r="K5" s="901"/>
      <c r="L5" s="901">
        <v>2016</v>
      </c>
      <c r="M5" s="793" t="s">
        <v>2</v>
      </c>
    </row>
    <row r="6" spans="1:13" ht="14.4" customHeight="1" x14ac:dyDescent="0.3">
      <c r="A6" s="751" t="s">
        <v>4800</v>
      </c>
      <c r="B6" s="794">
        <v>258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4810</v>
      </c>
      <c r="B7" s="797"/>
      <c r="C7" s="662"/>
      <c r="D7" s="797">
        <v>6701</v>
      </c>
      <c r="E7" s="662"/>
      <c r="F7" s="797"/>
      <c r="G7" s="678"/>
      <c r="H7" s="797"/>
      <c r="I7" s="662"/>
      <c r="J7" s="797"/>
      <c r="K7" s="662"/>
      <c r="L7" s="797"/>
      <c r="M7" s="701"/>
    </row>
    <row r="8" spans="1:13" ht="14.4" customHeight="1" x14ac:dyDescent="0.3">
      <c r="A8" s="688" t="s">
        <v>4813</v>
      </c>
      <c r="B8" s="797">
        <v>2605</v>
      </c>
      <c r="C8" s="662">
        <v>1</v>
      </c>
      <c r="D8" s="797">
        <v>1262</v>
      </c>
      <c r="E8" s="662">
        <v>0.48445297504798462</v>
      </c>
      <c r="F8" s="797">
        <v>3014</v>
      </c>
      <c r="G8" s="678">
        <v>1.1570057581573896</v>
      </c>
      <c r="H8" s="797"/>
      <c r="I8" s="662"/>
      <c r="J8" s="797"/>
      <c r="K8" s="662"/>
      <c r="L8" s="797"/>
      <c r="M8" s="701"/>
    </row>
    <row r="9" spans="1:13" ht="14.4" customHeight="1" x14ac:dyDescent="0.3">
      <c r="A9" s="688" t="s">
        <v>5580</v>
      </c>
      <c r="B9" s="797"/>
      <c r="C9" s="662"/>
      <c r="D9" s="797">
        <v>16592</v>
      </c>
      <c r="E9" s="662"/>
      <c r="F9" s="797"/>
      <c r="G9" s="678"/>
      <c r="H9" s="797"/>
      <c r="I9" s="662"/>
      <c r="J9" s="797">
        <v>14511.800000000001</v>
      </c>
      <c r="K9" s="662"/>
      <c r="L9" s="797"/>
      <c r="M9" s="701"/>
    </row>
    <row r="10" spans="1:13" ht="14.4" customHeight="1" x14ac:dyDescent="0.3">
      <c r="A10" s="688" t="s">
        <v>4822</v>
      </c>
      <c r="B10" s="797">
        <v>185638</v>
      </c>
      <c r="C10" s="662">
        <v>1</v>
      </c>
      <c r="D10" s="797">
        <v>306571</v>
      </c>
      <c r="E10" s="662">
        <v>1.6514452859867053</v>
      </c>
      <c r="F10" s="797">
        <v>303068</v>
      </c>
      <c r="G10" s="678">
        <v>1.6325752270548055</v>
      </c>
      <c r="H10" s="797"/>
      <c r="I10" s="662"/>
      <c r="J10" s="797"/>
      <c r="K10" s="662"/>
      <c r="L10" s="797"/>
      <c r="M10" s="701"/>
    </row>
    <row r="11" spans="1:13" ht="14.4" customHeight="1" x14ac:dyDescent="0.3">
      <c r="A11" s="688" t="s">
        <v>5581</v>
      </c>
      <c r="B11" s="797">
        <v>1425247</v>
      </c>
      <c r="C11" s="662">
        <v>1</v>
      </c>
      <c r="D11" s="797">
        <v>1684220</v>
      </c>
      <c r="E11" s="662">
        <v>1.1817039432463285</v>
      </c>
      <c r="F11" s="797">
        <v>1931411</v>
      </c>
      <c r="G11" s="678">
        <v>1.3551412492010158</v>
      </c>
      <c r="H11" s="797"/>
      <c r="I11" s="662"/>
      <c r="J11" s="797"/>
      <c r="K11" s="662"/>
      <c r="L11" s="797"/>
      <c r="M11" s="701"/>
    </row>
    <row r="12" spans="1:13" ht="14.4" customHeight="1" x14ac:dyDescent="0.3">
      <c r="A12" s="688" t="s">
        <v>5582</v>
      </c>
      <c r="B12" s="797">
        <v>768448</v>
      </c>
      <c r="C12" s="662">
        <v>1</v>
      </c>
      <c r="D12" s="797">
        <v>500191</v>
      </c>
      <c r="E12" s="662">
        <v>0.65091066669442821</v>
      </c>
      <c r="F12" s="797">
        <v>748219</v>
      </c>
      <c r="G12" s="678">
        <v>0.97367551220121595</v>
      </c>
      <c r="H12" s="797">
        <v>397163.64000000013</v>
      </c>
      <c r="I12" s="662">
        <v>1</v>
      </c>
      <c r="J12" s="797">
        <v>63044.25</v>
      </c>
      <c r="K12" s="662">
        <v>0.15873620757428847</v>
      </c>
      <c r="L12" s="797">
        <v>447552.19000000018</v>
      </c>
      <c r="M12" s="701">
        <v>1.1268710046065649</v>
      </c>
    </row>
    <row r="13" spans="1:13" ht="14.4" customHeight="1" x14ac:dyDescent="0.3">
      <c r="A13" s="688" t="s">
        <v>5583</v>
      </c>
      <c r="B13" s="797">
        <v>306054</v>
      </c>
      <c r="C13" s="662">
        <v>1</v>
      </c>
      <c r="D13" s="797">
        <v>272086</v>
      </c>
      <c r="E13" s="662">
        <v>0.88901304998464326</v>
      </c>
      <c r="F13" s="797">
        <v>261246</v>
      </c>
      <c r="G13" s="678">
        <v>0.85359446372208825</v>
      </c>
      <c r="H13" s="797"/>
      <c r="I13" s="662"/>
      <c r="J13" s="797"/>
      <c r="K13" s="662"/>
      <c r="L13" s="797"/>
      <c r="M13" s="701"/>
    </row>
    <row r="14" spans="1:13" ht="14.4" customHeight="1" x14ac:dyDescent="0.3">
      <c r="A14" s="688" t="s">
        <v>5584</v>
      </c>
      <c r="B14" s="797">
        <v>99210</v>
      </c>
      <c r="C14" s="662">
        <v>1</v>
      </c>
      <c r="D14" s="797">
        <v>66775</v>
      </c>
      <c r="E14" s="662">
        <v>0.67306723112589462</v>
      </c>
      <c r="F14" s="797">
        <v>192778</v>
      </c>
      <c r="G14" s="678">
        <v>1.9431307327890333</v>
      </c>
      <c r="H14" s="797"/>
      <c r="I14" s="662"/>
      <c r="J14" s="797"/>
      <c r="K14" s="662"/>
      <c r="L14" s="797"/>
      <c r="M14" s="701"/>
    </row>
    <row r="15" spans="1:13" ht="14.4" customHeight="1" x14ac:dyDescent="0.3">
      <c r="A15" s="688" t="s">
        <v>5585</v>
      </c>
      <c r="B15" s="797">
        <v>683189</v>
      </c>
      <c r="C15" s="662">
        <v>1</v>
      </c>
      <c r="D15" s="797">
        <v>528789</v>
      </c>
      <c r="E15" s="662">
        <v>0.77400104509879408</v>
      </c>
      <c r="F15" s="797">
        <v>570634</v>
      </c>
      <c r="G15" s="678">
        <v>0.83525056755890392</v>
      </c>
      <c r="H15" s="797"/>
      <c r="I15" s="662"/>
      <c r="J15" s="797"/>
      <c r="K15" s="662"/>
      <c r="L15" s="797"/>
      <c r="M15" s="701"/>
    </row>
    <row r="16" spans="1:13" ht="14.4" customHeight="1" x14ac:dyDescent="0.3">
      <c r="A16" s="688" t="s">
        <v>5586</v>
      </c>
      <c r="B16" s="797">
        <v>7441</v>
      </c>
      <c r="C16" s="662">
        <v>1</v>
      </c>
      <c r="D16" s="797">
        <v>7069</v>
      </c>
      <c r="E16" s="662">
        <v>0.95000671952694526</v>
      </c>
      <c r="F16" s="797">
        <v>26620</v>
      </c>
      <c r="G16" s="678">
        <v>3.577476145679344</v>
      </c>
      <c r="H16" s="797"/>
      <c r="I16" s="662"/>
      <c r="J16" s="797"/>
      <c r="K16" s="662"/>
      <c r="L16" s="797"/>
      <c r="M16" s="701"/>
    </row>
    <row r="17" spans="1:13" ht="14.4" customHeight="1" thickBot="1" x14ac:dyDescent="0.35">
      <c r="A17" s="796" t="s">
        <v>5587</v>
      </c>
      <c r="B17" s="795">
        <v>42654</v>
      </c>
      <c r="C17" s="668">
        <v>1</v>
      </c>
      <c r="D17" s="795"/>
      <c r="E17" s="668"/>
      <c r="F17" s="795">
        <v>32299</v>
      </c>
      <c r="G17" s="679">
        <v>0.75723261593285507</v>
      </c>
      <c r="H17" s="795"/>
      <c r="I17" s="668"/>
      <c r="J17" s="795"/>
      <c r="K17" s="668"/>
      <c r="L17" s="795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6211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36553.099999999991</v>
      </c>
      <c r="G3" s="215">
        <f t="shared" si="0"/>
        <v>3917907.64</v>
      </c>
      <c r="H3" s="216"/>
      <c r="I3" s="216"/>
      <c r="J3" s="211">
        <f t="shared" si="0"/>
        <v>43411.14</v>
      </c>
      <c r="K3" s="215">
        <f t="shared" si="0"/>
        <v>3467812.05</v>
      </c>
      <c r="L3" s="216"/>
      <c r="M3" s="216"/>
      <c r="N3" s="211">
        <f t="shared" si="0"/>
        <v>47514.43</v>
      </c>
      <c r="O3" s="215">
        <f t="shared" si="0"/>
        <v>4516841.1899999995</v>
      </c>
      <c r="P3" s="181">
        <f>IF(G3=0,"",O3/G3)</f>
        <v>1.1528707680306622</v>
      </c>
      <c r="Q3" s="213">
        <f>IF(N3=0,"",O3/N3)</f>
        <v>95.062514482442481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4825</v>
      </c>
      <c r="B6" s="737" t="s">
        <v>5588</v>
      </c>
      <c r="C6" s="737" t="s">
        <v>4725</v>
      </c>
      <c r="D6" s="737" t="s">
        <v>5589</v>
      </c>
      <c r="E6" s="737" t="s">
        <v>5590</v>
      </c>
      <c r="F6" s="229">
        <v>1</v>
      </c>
      <c r="G6" s="229">
        <v>258</v>
      </c>
      <c r="H6" s="229">
        <v>1</v>
      </c>
      <c r="I6" s="229">
        <v>258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5469</v>
      </c>
      <c r="B7" s="662" t="s">
        <v>5591</v>
      </c>
      <c r="C7" s="662" t="s">
        <v>4725</v>
      </c>
      <c r="D7" s="662" t="s">
        <v>5592</v>
      </c>
      <c r="E7" s="662" t="s">
        <v>5593</v>
      </c>
      <c r="F7" s="665"/>
      <c r="G7" s="665"/>
      <c r="H7" s="665"/>
      <c r="I7" s="665"/>
      <c r="J7" s="665">
        <v>1</v>
      </c>
      <c r="K7" s="665">
        <v>1121</v>
      </c>
      <c r="L7" s="665"/>
      <c r="M7" s="665">
        <v>1121</v>
      </c>
      <c r="N7" s="665"/>
      <c r="O7" s="665"/>
      <c r="P7" s="678"/>
      <c r="Q7" s="666"/>
    </row>
    <row r="8" spans="1:17" ht="14.4" customHeight="1" x14ac:dyDescent="0.3">
      <c r="A8" s="661" t="s">
        <v>5469</v>
      </c>
      <c r="B8" s="662" t="s">
        <v>5591</v>
      </c>
      <c r="C8" s="662" t="s">
        <v>4725</v>
      </c>
      <c r="D8" s="662" t="s">
        <v>5594</v>
      </c>
      <c r="E8" s="662" t="s">
        <v>5595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/>
      <c r="O8" s="665"/>
      <c r="P8" s="678"/>
      <c r="Q8" s="666"/>
    </row>
    <row r="9" spans="1:17" ht="14.4" customHeight="1" x14ac:dyDescent="0.3">
      <c r="A9" s="661" t="s">
        <v>5472</v>
      </c>
      <c r="B9" s="662" t="s">
        <v>5596</v>
      </c>
      <c r="C9" s="662" t="s">
        <v>4725</v>
      </c>
      <c r="D9" s="662" t="s">
        <v>5597</v>
      </c>
      <c r="E9" s="662" t="s">
        <v>5598</v>
      </c>
      <c r="F9" s="665">
        <v>2</v>
      </c>
      <c r="G9" s="665">
        <v>1344</v>
      </c>
      <c r="H9" s="665">
        <v>1</v>
      </c>
      <c r="I9" s="665">
        <v>672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5472</v>
      </c>
      <c r="B10" s="662" t="s">
        <v>5596</v>
      </c>
      <c r="C10" s="662" t="s">
        <v>4725</v>
      </c>
      <c r="D10" s="662" t="s">
        <v>5599</v>
      </c>
      <c r="E10" s="662" t="s">
        <v>5600</v>
      </c>
      <c r="F10" s="665">
        <v>1</v>
      </c>
      <c r="G10" s="665">
        <v>461</v>
      </c>
      <c r="H10" s="665">
        <v>1</v>
      </c>
      <c r="I10" s="665">
        <v>461</v>
      </c>
      <c r="J10" s="665">
        <v>2</v>
      </c>
      <c r="K10" s="665">
        <v>926</v>
      </c>
      <c r="L10" s="665">
        <v>2.0086767895878523</v>
      </c>
      <c r="M10" s="665">
        <v>463</v>
      </c>
      <c r="N10" s="665">
        <v>4</v>
      </c>
      <c r="O10" s="665">
        <v>1980</v>
      </c>
      <c r="P10" s="678">
        <v>4.2950108459869849</v>
      </c>
      <c r="Q10" s="666">
        <v>495</v>
      </c>
    </row>
    <row r="11" spans="1:17" ht="14.4" customHeight="1" x14ac:dyDescent="0.3">
      <c r="A11" s="661" t="s">
        <v>5472</v>
      </c>
      <c r="B11" s="662" t="s">
        <v>5596</v>
      </c>
      <c r="C11" s="662" t="s">
        <v>4725</v>
      </c>
      <c r="D11" s="662" t="s">
        <v>5601</v>
      </c>
      <c r="E11" s="662" t="s">
        <v>5602</v>
      </c>
      <c r="F11" s="665">
        <v>2</v>
      </c>
      <c r="G11" s="665">
        <v>480</v>
      </c>
      <c r="H11" s="665">
        <v>1</v>
      </c>
      <c r="I11" s="665">
        <v>240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5472</v>
      </c>
      <c r="B12" s="662" t="s">
        <v>5596</v>
      </c>
      <c r="C12" s="662" t="s">
        <v>4725</v>
      </c>
      <c r="D12" s="662" t="s">
        <v>5603</v>
      </c>
      <c r="E12" s="662" t="s">
        <v>5604</v>
      </c>
      <c r="F12" s="665">
        <v>4</v>
      </c>
      <c r="G12" s="665">
        <v>320</v>
      </c>
      <c r="H12" s="665">
        <v>1</v>
      </c>
      <c r="I12" s="665">
        <v>80</v>
      </c>
      <c r="J12" s="665"/>
      <c r="K12" s="665"/>
      <c r="L12" s="665"/>
      <c r="M12" s="665"/>
      <c r="N12" s="665">
        <v>8</v>
      </c>
      <c r="O12" s="665">
        <v>680</v>
      </c>
      <c r="P12" s="678">
        <v>2.125</v>
      </c>
      <c r="Q12" s="666">
        <v>85</v>
      </c>
    </row>
    <row r="13" spans="1:17" ht="14.4" customHeight="1" x14ac:dyDescent="0.3">
      <c r="A13" s="661" t="s">
        <v>5472</v>
      </c>
      <c r="B13" s="662" t="s">
        <v>5596</v>
      </c>
      <c r="C13" s="662" t="s">
        <v>4725</v>
      </c>
      <c r="D13" s="662" t="s">
        <v>5605</v>
      </c>
      <c r="E13" s="662" t="s">
        <v>5606</v>
      </c>
      <c r="F13" s="665"/>
      <c r="G13" s="665"/>
      <c r="H13" s="665"/>
      <c r="I13" s="665"/>
      <c r="J13" s="665">
        <v>1</v>
      </c>
      <c r="K13" s="665">
        <v>166</v>
      </c>
      <c r="L13" s="665"/>
      <c r="M13" s="665">
        <v>166</v>
      </c>
      <c r="N13" s="665">
        <v>1</v>
      </c>
      <c r="O13" s="665">
        <v>178</v>
      </c>
      <c r="P13" s="678"/>
      <c r="Q13" s="666">
        <v>178</v>
      </c>
    </row>
    <row r="14" spans="1:17" ht="14.4" customHeight="1" x14ac:dyDescent="0.3">
      <c r="A14" s="661" t="s">
        <v>5472</v>
      </c>
      <c r="B14" s="662" t="s">
        <v>5596</v>
      </c>
      <c r="C14" s="662" t="s">
        <v>4725</v>
      </c>
      <c r="D14" s="662" t="s">
        <v>5607</v>
      </c>
      <c r="E14" s="662" t="s">
        <v>5608</v>
      </c>
      <c r="F14" s="665"/>
      <c r="G14" s="665"/>
      <c r="H14" s="665"/>
      <c r="I14" s="665"/>
      <c r="J14" s="665">
        <v>1</v>
      </c>
      <c r="K14" s="665">
        <v>170</v>
      </c>
      <c r="L14" s="665"/>
      <c r="M14" s="665">
        <v>170</v>
      </c>
      <c r="N14" s="665">
        <v>1</v>
      </c>
      <c r="O14" s="665">
        <v>176</v>
      </c>
      <c r="P14" s="678"/>
      <c r="Q14" s="666">
        <v>176</v>
      </c>
    </row>
    <row r="15" spans="1:17" ht="14.4" customHeight="1" x14ac:dyDescent="0.3">
      <c r="A15" s="661" t="s">
        <v>5609</v>
      </c>
      <c r="B15" s="662" t="s">
        <v>5610</v>
      </c>
      <c r="C15" s="662" t="s">
        <v>5256</v>
      </c>
      <c r="D15" s="662" t="s">
        <v>5611</v>
      </c>
      <c r="E15" s="662"/>
      <c r="F15" s="665"/>
      <c r="G15" s="665"/>
      <c r="H15" s="665"/>
      <c r="I15" s="665"/>
      <c r="J15" s="665">
        <v>180</v>
      </c>
      <c r="K15" s="665">
        <v>957.6</v>
      </c>
      <c r="L15" s="665"/>
      <c r="M15" s="665">
        <v>5.32</v>
      </c>
      <c r="N15" s="665"/>
      <c r="O15" s="665"/>
      <c r="P15" s="678"/>
      <c r="Q15" s="666"/>
    </row>
    <row r="16" spans="1:17" ht="14.4" customHeight="1" x14ac:dyDescent="0.3">
      <c r="A16" s="661" t="s">
        <v>5609</v>
      </c>
      <c r="B16" s="662" t="s">
        <v>5610</v>
      </c>
      <c r="C16" s="662" t="s">
        <v>5256</v>
      </c>
      <c r="D16" s="662" t="s">
        <v>5612</v>
      </c>
      <c r="E16" s="662"/>
      <c r="F16" s="665"/>
      <c r="G16" s="665"/>
      <c r="H16" s="665"/>
      <c r="I16" s="665"/>
      <c r="J16" s="665">
        <v>404</v>
      </c>
      <c r="K16" s="665">
        <v>13554.2</v>
      </c>
      <c r="L16" s="665"/>
      <c r="M16" s="665">
        <v>33.550000000000004</v>
      </c>
      <c r="N16" s="665"/>
      <c r="O16" s="665"/>
      <c r="P16" s="678"/>
      <c r="Q16" s="666"/>
    </row>
    <row r="17" spans="1:17" ht="14.4" customHeight="1" x14ac:dyDescent="0.3">
      <c r="A17" s="661" t="s">
        <v>5609</v>
      </c>
      <c r="B17" s="662" t="s">
        <v>5610</v>
      </c>
      <c r="C17" s="662" t="s">
        <v>4725</v>
      </c>
      <c r="D17" s="662" t="s">
        <v>5613</v>
      </c>
      <c r="E17" s="662" t="s">
        <v>5614</v>
      </c>
      <c r="F17" s="665"/>
      <c r="G17" s="665"/>
      <c r="H17" s="665"/>
      <c r="I17" s="665"/>
      <c r="J17" s="665">
        <v>1</v>
      </c>
      <c r="K17" s="665">
        <v>1762</v>
      </c>
      <c r="L17" s="665"/>
      <c r="M17" s="665">
        <v>1762</v>
      </c>
      <c r="N17" s="665"/>
      <c r="O17" s="665"/>
      <c r="P17" s="678"/>
      <c r="Q17" s="666"/>
    </row>
    <row r="18" spans="1:17" ht="14.4" customHeight="1" x14ac:dyDescent="0.3">
      <c r="A18" s="661" t="s">
        <v>5609</v>
      </c>
      <c r="B18" s="662" t="s">
        <v>5610</v>
      </c>
      <c r="C18" s="662" t="s">
        <v>4725</v>
      </c>
      <c r="D18" s="662" t="s">
        <v>5615</v>
      </c>
      <c r="E18" s="662" t="s">
        <v>5616</v>
      </c>
      <c r="F18" s="665"/>
      <c r="G18" s="665"/>
      <c r="H18" s="665"/>
      <c r="I18" s="665"/>
      <c r="J18" s="665">
        <v>1</v>
      </c>
      <c r="K18" s="665">
        <v>14340</v>
      </c>
      <c r="L18" s="665"/>
      <c r="M18" s="665">
        <v>14340</v>
      </c>
      <c r="N18" s="665"/>
      <c r="O18" s="665"/>
      <c r="P18" s="678"/>
      <c r="Q18" s="666"/>
    </row>
    <row r="19" spans="1:17" ht="14.4" customHeight="1" x14ac:dyDescent="0.3">
      <c r="A19" s="661" t="s">
        <v>5609</v>
      </c>
      <c r="B19" s="662" t="s">
        <v>5610</v>
      </c>
      <c r="C19" s="662" t="s">
        <v>4725</v>
      </c>
      <c r="D19" s="662" t="s">
        <v>5617</v>
      </c>
      <c r="E19" s="662" t="s">
        <v>5618</v>
      </c>
      <c r="F19" s="665"/>
      <c r="G19" s="665"/>
      <c r="H19" s="665"/>
      <c r="I19" s="665"/>
      <c r="J19" s="665">
        <v>1</v>
      </c>
      <c r="K19" s="665">
        <v>490</v>
      </c>
      <c r="L19" s="665"/>
      <c r="M19" s="665">
        <v>490</v>
      </c>
      <c r="N19" s="665"/>
      <c r="O19" s="665"/>
      <c r="P19" s="678"/>
      <c r="Q19" s="666"/>
    </row>
    <row r="20" spans="1:17" ht="14.4" customHeight="1" x14ac:dyDescent="0.3">
      <c r="A20" s="661" t="s">
        <v>5483</v>
      </c>
      <c r="B20" s="662" t="s">
        <v>5619</v>
      </c>
      <c r="C20" s="662" t="s">
        <v>4725</v>
      </c>
      <c r="D20" s="662" t="s">
        <v>5620</v>
      </c>
      <c r="E20" s="662" t="s">
        <v>5621</v>
      </c>
      <c r="F20" s="665">
        <v>0</v>
      </c>
      <c r="G20" s="665">
        <v>0</v>
      </c>
      <c r="H20" s="665"/>
      <c r="I20" s="665"/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5483</v>
      </c>
      <c r="B21" s="662" t="s">
        <v>5619</v>
      </c>
      <c r="C21" s="662" t="s">
        <v>4725</v>
      </c>
      <c r="D21" s="662" t="s">
        <v>5622</v>
      </c>
      <c r="E21" s="662" t="s">
        <v>5623</v>
      </c>
      <c r="F21" s="665"/>
      <c r="G21" s="665"/>
      <c r="H21" s="665"/>
      <c r="I21" s="665"/>
      <c r="J21" s="665">
        <v>1</v>
      </c>
      <c r="K21" s="665">
        <v>303</v>
      </c>
      <c r="L21" s="665"/>
      <c r="M21" s="665">
        <v>303</v>
      </c>
      <c r="N21" s="665"/>
      <c r="O21" s="665"/>
      <c r="P21" s="678"/>
      <c r="Q21" s="666"/>
    </row>
    <row r="22" spans="1:17" ht="14.4" customHeight="1" x14ac:dyDescent="0.3">
      <c r="A22" s="661" t="s">
        <v>5483</v>
      </c>
      <c r="B22" s="662" t="s">
        <v>5619</v>
      </c>
      <c r="C22" s="662" t="s">
        <v>4725</v>
      </c>
      <c r="D22" s="662" t="s">
        <v>5624</v>
      </c>
      <c r="E22" s="662" t="s">
        <v>5625</v>
      </c>
      <c r="F22" s="665">
        <v>0</v>
      </c>
      <c r="G22" s="665">
        <v>0</v>
      </c>
      <c r="H22" s="665"/>
      <c r="I22" s="665"/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5483</v>
      </c>
      <c r="B23" s="662" t="s">
        <v>5619</v>
      </c>
      <c r="C23" s="662" t="s">
        <v>4725</v>
      </c>
      <c r="D23" s="662" t="s">
        <v>5626</v>
      </c>
      <c r="E23" s="662" t="s">
        <v>5627</v>
      </c>
      <c r="F23" s="665"/>
      <c r="G23" s="665"/>
      <c r="H23" s="665"/>
      <c r="I23" s="665"/>
      <c r="J23" s="665">
        <v>1</v>
      </c>
      <c r="K23" s="665">
        <v>9864</v>
      </c>
      <c r="L23" s="665"/>
      <c r="M23" s="665">
        <v>9864</v>
      </c>
      <c r="N23" s="665"/>
      <c r="O23" s="665"/>
      <c r="P23" s="678"/>
      <c r="Q23" s="666"/>
    </row>
    <row r="24" spans="1:17" ht="14.4" customHeight="1" x14ac:dyDescent="0.3">
      <c r="A24" s="661" t="s">
        <v>5483</v>
      </c>
      <c r="B24" s="662" t="s">
        <v>5619</v>
      </c>
      <c r="C24" s="662" t="s">
        <v>4725</v>
      </c>
      <c r="D24" s="662" t="s">
        <v>5628</v>
      </c>
      <c r="E24" s="662" t="s">
        <v>5629</v>
      </c>
      <c r="F24" s="665">
        <v>0</v>
      </c>
      <c r="G24" s="665">
        <v>0</v>
      </c>
      <c r="H24" s="665"/>
      <c r="I24" s="665"/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5483</v>
      </c>
      <c r="B25" s="662" t="s">
        <v>5619</v>
      </c>
      <c r="C25" s="662" t="s">
        <v>4725</v>
      </c>
      <c r="D25" s="662" t="s">
        <v>5630</v>
      </c>
      <c r="E25" s="662" t="s">
        <v>5631</v>
      </c>
      <c r="F25" s="665">
        <v>0</v>
      </c>
      <c r="G25" s="665">
        <v>0</v>
      </c>
      <c r="H25" s="665"/>
      <c r="I25" s="665"/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5483</v>
      </c>
      <c r="B26" s="662" t="s">
        <v>5619</v>
      </c>
      <c r="C26" s="662" t="s">
        <v>4725</v>
      </c>
      <c r="D26" s="662" t="s">
        <v>5632</v>
      </c>
      <c r="E26" s="662" t="s">
        <v>5633</v>
      </c>
      <c r="F26" s="665">
        <v>0</v>
      </c>
      <c r="G26" s="665">
        <v>0</v>
      </c>
      <c r="H26" s="665"/>
      <c r="I26" s="665"/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5483</v>
      </c>
      <c r="B27" s="662" t="s">
        <v>5634</v>
      </c>
      <c r="C27" s="662" t="s">
        <v>4725</v>
      </c>
      <c r="D27" s="662" t="s">
        <v>5635</v>
      </c>
      <c r="E27" s="662" t="s">
        <v>5636</v>
      </c>
      <c r="F27" s="665"/>
      <c r="G27" s="665"/>
      <c r="H27" s="665"/>
      <c r="I27" s="665"/>
      <c r="J27" s="665">
        <v>1</v>
      </c>
      <c r="K27" s="665">
        <v>219</v>
      </c>
      <c r="L27" s="665"/>
      <c r="M27" s="665">
        <v>219</v>
      </c>
      <c r="N27" s="665"/>
      <c r="O27" s="665"/>
      <c r="P27" s="678"/>
      <c r="Q27" s="666"/>
    </row>
    <row r="28" spans="1:17" ht="14.4" customHeight="1" x14ac:dyDescent="0.3">
      <c r="A28" s="661" t="s">
        <v>5483</v>
      </c>
      <c r="B28" s="662" t="s">
        <v>5634</v>
      </c>
      <c r="C28" s="662" t="s">
        <v>4725</v>
      </c>
      <c r="D28" s="662" t="s">
        <v>5637</v>
      </c>
      <c r="E28" s="662" t="s">
        <v>5638</v>
      </c>
      <c r="F28" s="665"/>
      <c r="G28" s="665"/>
      <c r="H28" s="665"/>
      <c r="I28" s="665"/>
      <c r="J28" s="665">
        <v>1</v>
      </c>
      <c r="K28" s="665">
        <v>503</v>
      </c>
      <c r="L28" s="665"/>
      <c r="M28" s="665">
        <v>503</v>
      </c>
      <c r="N28" s="665"/>
      <c r="O28" s="665"/>
      <c r="P28" s="678"/>
      <c r="Q28" s="666"/>
    </row>
    <row r="29" spans="1:17" ht="14.4" customHeight="1" x14ac:dyDescent="0.3">
      <c r="A29" s="661" t="s">
        <v>5483</v>
      </c>
      <c r="B29" s="662" t="s">
        <v>5634</v>
      </c>
      <c r="C29" s="662" t="s">
        <v>4725</v>
      </c>
      <c r="D29" s="662" t="s">
        <v>5639</v>
      </c>
      <c r="E29" s="662" t="s">
        <v>5640</v>
      </c>
      <c r="F29" s="665">
        <v>52</v>
      </c>
      <c r="G29" s="665">
        <v>18221</v>
      </c>
      <c r="H29" s="665">
        <v>1</v>
      </c>
      <c r="I29" s="665">
        <v>350.40384615384613</v>
      </c>
      <c r="J29" s="665">
        <v>188</v>
      </c>
      <c r="K29" s="665">
        <v>65988</v>
      </c>
      <c r="L29" s="665">
        <v>3.6215355908018219</v>
      </c>
      <c r="M29" s="665">
        <v>351</v>
      </c>
      <c r="N29" s="665">
        <v>323</v>
      </c>
      <c r="O29" s="665">
        <v>114342</v>
      </c>
      <c r="P29" s="678">
        <v>6.2752867570385815</v>
      </c>
      <c r="Q29" s="666">
        <v>354</v>
      </c>
    </row>
    <row r="30" spans="1:17" ht="14.4" customHeight="1" x14ac:dyDescent="0.3">
      <c r="A30" s="661" t="s">
        <v>5483</v>
      </c>
      <c r="B30" s="662" t="s">
        <v>5634</v>
      </c>
      <c r="C30" s="662" t="s">
        <v>4725</v>
      </c>
      <c r="D30" s="662" t="s">
        <v>5641</v>
      </c>
      <c r="E30" s="662" t="s">
        <v>5642</v>
      </c>
      <c r="F30" s="665">
        <v>69</v>
      </c>
      <c r="G30" s="665">
        <v>4485</v>
      </c>
      <c r="H30" s="665">
        <v>1</v>
      </c>
      <c r="I30" s="665">
        <v>65</v>
      </c>
      <c r="J30" s="665">
        <v>112</v>
      </c>
      <c r="K30" s="665">
        <v>7280</v>
      </c>
      <c r="L30" s="665">
        <v>1.6231884057971016</v>
      </c>
      <c r="M30" s="665">
        <v>65</v>
      </c>
      <c r="N30" s="665">
        <v>94</v>
      </c>
      <c r="O30" s="665">
        <v>6110</v>
      </c>
      <c r="P30" s="678">
        <v>1.3623188405797102</v>
      </c>
      <c r="Q30" s="666">
        <v>65</v>
      </c>
    </row>
    <row r="31" spans="1:17" ht="14.4" customHeight="1" x14ac:dyDescent="0.3">
      <c r="A31" s="661" t="s">
        <v>5483</v>
      </c>
      <c r="B31" s="662" t="s">
        <v>5634</v>
      </c>
      <c r="C31" s="662" t="s">
        <v>4725</v>
      </c>
      <c r="D31" s="662" t="s">
        <v>5643</v>
      </c>
      <c r="E31" s="662" t="s">
        <v>5644</v>
      </c>
      <c r="F31" s="665"/>
      <c r="G31" s="665"/>
      <c r="H31" s="665"/>
      <c r="I31" s="665"/>
      <c r="J31" s="665">
        <v>2</v>
      </c>
      <c r="K31" s="665">
        <v>1182</v>
      </c>
      <c r="L31" s="665"/>
      <c r="M31" s="665">
        <v>591</v>
      </c>
      <c r="N31" s="665"/>
      <c r="O31" s="665"/>
      <c r="P31" s="678"/>
      <c r="Q31" s="666"/>
    </row>
    <row r="32" spans="1:17" ht="14.4" customHeight="1" x14ac:dyDescent="0.3">
      <c r="A32" s="661" t="s">
        <v>5483</v>
      </c>
      <c r="B32" s="662" t="s">
        <v>5634</v>
      </c>
      <c r="C32" s="662" t="s">
        <v>4725</v>
      </c>
      <c r="D32" s="662" t="s">
        <v>5645</v>
      </c>
      <c r="E32" s="662" t="s">
        <v>5646</v>
      </c>
      <c r="F32" s="665"/>
      <c r="G32" s="665"/>
      <c r="H32" s="665"/>
      <c r="I32" s="665"/>
      <c r="J32" s="665">
        <v>2</v>
      </c>
      <c r="K32" s="665">
        <v>1232</v>
      </c>
      <c r="L32" s="665"/>
      <c r="M32" s="665">
        <v>616</v>
      </c>
      <c r="N32" s="665"/>
      <c r="O32" s="665"/>
      <c r="P32" s="678"/>
      <c r="Q32" s="666"/>
    </row>
    <row r="33" spans="1:17" ht="14.4" customHeight="1" x14ac:dyDescent="0.3">
      <c r="A33" s="661" t="s">
        <v>5483</v>
      </c>
      <c r="B33" s="662" t="s">
        <v>5634</v>
      </c>
      <c r="C33" s="662" t="s">
        <v>4725</v>
      </c>
      <c r="D33" s="662" t="s">
        <v>5647</v>
      </c>
      <c r="E33" s="662" t="s">
        <v>5648</v>
      </c>
      <c r="F33" s="665"/>
      <c r="G33" s="665"/>
      <c r="H33" s="665"/>
      <c r="I33" s="665"/>
      <c r="J33" s="665">
        <v>2</v>
      </c>
      <c r="K33" s="665">
        <v>300</v>
      </c>
      <c r="L33" s="665"/>
      <c r="M33" s="665">
        <v>150</v>
      </c>
      <c r="N33" s="665"/>
      <c r="O33" s="665"/>
      <c r="P33" s="678"/>
      <c r="Q33" s="666"/>
    </row>
    <row r="34" spans="1:17" ht="14.4" customHeight="1" x14ac:dyDescent="0.3">
      <c r="A34" s="661" t="s">
        <v>5483</v>
      </c>
      <c r="B34" s="662" t="s">
        <v>5634</v>
      </c>
      <c r="C34" s="662" t="s">
        <v>4725</v>
      </c>
      <c r="D34" s="662" t="s">
        <v>5649</v>
      </c>
      <c r="E34" s="662" t="s">
        <v>5650</v>
      </c>
      <c r="F34" s="665">
        <v>30</v>
      </c>
      <c r="G34" s="665">
        <v>703</v>
      </c>
      <c r="H34" s="665">
        <v>1</v>
      </c>
      <c r="I34" s="665">
        <v>23.433333333333334</v>
      </c>
      <c r="J34" s="665">
        <v>25</v>
      </c>
      <c r="K34" s="665">
        <v>600</v>
      </c>
      <c r="L34" s="665">
        <v>0.8534850640113798</v>
      </c>
      <c r="M34" s="665">
        <v>24</v>
      </c>
      <c r="N34" s="665">
        <v>19</v>
      </c>
      <c r="O34" s="665">
        <v>456</v>
      </c>
      <c r="P34" s="678">
        <v>0.64864864864864868</v>
      </c>
      <c r="Q34" s="666">
        <v>24</v>
      </c>
    </row>
    <row r="35" spans="1:17" ht="14.4" customHeight="1" x14ac:dyDescent="0.3">
      <c r="A35" s="661" t="s">
        <v>5483</v>
      </c>
      <c r="B35" s="662" t="s">
        <v>5634</v>
      </c>
      <c r="C35" s="662" t="s">
        <v>4725</v>
      </c>
      <c r="D35" s="662" t="s">
        <v>5651</v>
      </c>
      <c r="E35" s="662" t="s">
        <v>5652</v>
      </c>
      <c r="F35" s="665">
        <v>57</v>
      </c>
      <c r="G35" s="665">
        <v>3078</v>
      </c>
      <c r="H35" s="665">
        <v>1</v>
      </c>
      <c r="I35" s="665">
        <v>54</v>
      </c>
      <c r="J35" s="665">
        <v>58</v>
      </c>
      <c r="K35" s="665">
        <v>3132</v>
      </c>
      <c r="L35" s="665">
        <v>1.0175438596491229</v>
      </c>
      <c r="M35" s="665">
        <v>54</v>
      </c>
      <c r="N35" s="665">
        <v>62</v>
      </c>
      <c r="O35" s="665">
        <v>3410</v>
      </c>
      <c r="P35" s="678">
        <v>1.1078622482131255</v>
      </c>
      <c r="Q35" s="666">
        <v>55</v>
      </c>
    </row>
    <row r="36" spans="1:17" ht="14.4" customHeight="1" x14ac:dyDescent="0.3">
      <c r="A36" s="661" t="s">
        <v>5483</v>
      </c>
      <c r="B36" s="662" t="s">
        <v>5634</v>
      </c>
      <c r="C36" s="662" t="s">
        <v>4725</v>
      </c>
      <c r="D36" s="662" t="s">
        <v>5653</v>
      </c>
      <c r="E36" s="662" t="s">
        <v>5654</v>
      </c>
      <c r="F36" s="665">
        <v>958</v>
      </c>
      <c r="G36" s="665">
        <v>73766</v>
      </c>
      <c r="H36" s="665">
        <v>1</v>
      </c>
      <c r="I36" s="665">
        <v>77</v>
      </c>
      <c r="J36" s="665">
        <v>1055</v>
      </c>
      <c r="K36" s="665">
        <v>81235</v>
      </c>
      <c r="L36" s="665">
        <v>1.1012526096033404</v>
      </c>
      <c r="M36" s="665">
        <v>77</v>
      </c>
      <c r="N36" s="665">
        <v>1196</v>
      </c>
      <c r="O36" s="665">
        <v>92092</v>
      </c>
      <c r="P36" s="678">
        <v>1.2484342379958246</v>
      </c>
      <c r="Q36" s="666">
        <v>77</v>
      </c>
    </row>
    <row r="37" spans="1:17" ht="14.4" customHeight="1" x14ac:dyDescent="0.3">
      <c r="A37" s="661" t="s">
        <v>5483</v>
      </c>
      <c r="B37" s="662" t="s">
        <v>5634</v>
      </c>
      <c r="C37" s="662" t="s">
        <v>4725</v>
      </c>
      <c r="D37" s="662" t="s">
        <v>5655</v>
      </c>
      <c r="E37" s="662" t="s">
        <v>5656</v>
      </c>
      <c r="F37" s="665">
        <v>58</v>
      </c>
      <c r="G37" s="665">
        <v>1303</v>
      </c>
      <c r="H37" s="665">
        <v>1</v>
      </c>
      <c r="I37" s="665">
        <v>22.46551724137931</v>
      </c>
      <c r="J37" s="665">
        <v>64</v>
      </c>
      <c r="K37" s="665">
        <v>1472</v>
      </c>
      <c r="L37" s="665">
        <v>1.1297006907137375</v>
      </c>
      <c r="M37" s="665">
        <v>23</v>
      </c>
      <c r="N37" s="665">
        <v>50</v>
      </c>
      <c r="O37" s="665">
        <v>1200</v>
      </c>
      <c r="P37" s="678">
        <v>0.92095165003837298</v>
      </c>
      <c r="Q37" s="666">
        <v>24</v>
      </c>
    </row>
    <row r="38" spans="1:17" ht="14.4" customHeight="1" x14ac:dyDescent="0.3">
      <c r="A38" s="661" t="s">
        <v>5483</v>
      </c>
      <c r="B38" s="662" t="s">
        <v>5634</v>
      </c>
      <c r="C38" s="662" t="s">
        <v>4725</v>
      </c>
      <c r="D38" s="662" t="s">
        <v>5657</v>
      </c>
      <c r="E38" s="662" t="s">
        <v>5658</v>
      </c>
      <c r="F38" s="665">
        <v>4</v>
      </c>
      <c r="G38" s="665">
        <v>264</v>
      </c>
      <c r="H38" s="665">
        <v>1</v>
      </c>
      <c r="I38" s="665">
        <v>66</v>
      </c>
      <c r="J38" s="665">
        <v>13</v>
      </c>
      <c r="K38" s="665">
        <v>858</v>
      </c>
      <c r="L38" s="665">
        <v>3.25</v>
      </c>
      <c r="M38" s="665">
        <v>66</v>
      </c>
      <c r="N38" s="665">
        <v>16</v>
      </c>
      <c r="O38" s="665">
        <v>1056</v>
      </c>
      <c r="P38" s="678">
        <v>4</v>
      </c>
      <c r="Q38" s="666">
        <v>66</v>
      </c>
    </row>
    <row r="39" spans="1:17" ht="14.4" customHeight="1" x14ac:dyDescent="0.3">
      <c r="A39" s="661" t="s">
        <v>5483</v>
      </c>
      <c r="B39" s="662" t="s">
        <v>5634</v>
      </c>
      <c r="C39" s="662" t="s">
        <v>4725</v>
      </c>
      <c r="D39" s="662" t="s">
        <v>5659</v>
      </c>
      <c r="E39" s="662" t="s">
        <v>5660</v>
      </c>
      <c r="F39" s="665">
        <v>1</v>
      </c>
      <c r="G39" s="665">
        <v>294</v>
      </c>
      <c r="H39" s="665">
        <v>1</v>
      </c>
      <c r="I39" s="665">
        <v>294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5483</v>
      </c>
      <c r="B40" s="662" t="s">
        <v>5634</v>
      </c>
      <c r="C40" s="662" t="s">
        <v>4725</v>
      </c>
      <c r="D40" s="662" t="s">
        <v>5661</v>
      </c>
      <c r="E40" s="662" t="s">
        <v>5662</v>
      </c>
      <c r="F40" s="665">
        <v>14</v>
      </c>
      <c r="G40" s="665">
        <v>4872</v>
      </c>
      <c r="H40" s="665">
        <v>1</v>
      </c>
      <c r="I40" s="665">
        <v>348</v>
      </c>
      <c r="J40" s="665">
        <v>35</v>
      </c>
      <c r="K40" s="665">
        <v>12215</v>
      </c>
      <c r="L40" s="665">
        <v>2.507183908045977</v>
      </c>
      <c r="M40" s="665">
        <v>349</v>
      </c>
      <c r="N40" s="665"/>
      <c r="O40" s="665"/>
      <c r="P40" s="678"/>
      <c r="Q40" s="666"/>
    </row>
    <row r="41" spans="1:17" ht="14.4" customHeight="1" x14ac:dyDescent="0.3">
      <c r="A41" s="661" t="s">
        <v>5483</v>
      </c>
      <c r="B41" s="662" t="s">
        <v>5634</v>
      </c>
      <c r="C41" s="662" t="s">
        <v>4725</v>
      </c>
      <c r="D41" s="662" t="s">
        <v>5663</v>
      </c>
      <c r="E41" s="662" t="s">
        <v>5664</v>
      </c>
      <c r="F41" s="665">
        <v>26</v>
      </c>
      <c r="G41" s="665">
        <v>624</v>
      </c>
      <c r="H41" s="665">
        <v>1</v>
      </c>
      <c r="I41" s="665">
        <v>24</v>
      </c>
      <c r="J41" s="665">
        <v>36</v>
      </c>
      <c r="K41" s="665">
        <v>864</v>
      </c>
      <c r="L41" s="665">
        <v>1.3846153846153846</v>
      </c>
      <c r="M41" s="665">
        <v>24</v>
      </c>
      <c r="N41" s="665">
        <v>29</v>
      </c>
      <c r="O41" s="665">
        <v>725</v>
      </c>
      <c r="P41" s="678">
        <v>1.1618589743589745</v>
      </c>
      <c r="Q41" s="666">
        <v>25</v>
      </c>
    </row>
    <row r="42" spans="1:17" ht="14.4" customHeight="1" x14ac:dyDescent="0.3">
      <c r="A42" s="661" t="s">
        <v>5483</v>
      </c>
      <c r="B42" s="662" t="s">
        <v>5634</v>
      </c>
      <c r="C42" s="662" t="s">
        <v>4725</v>
      </c>
      <c r="D42" s="662" t="s">
        <v>5665</v>
      </c>
      <c r="E42" s="662" t="s">
        <v>5666</v>
      </c>
      <c r="F42" s="665"/>
      <c r="G42" s="665"/>
      <c r="H42" s="665"/>
      <c r="I42" s="665"/>
      <c r="J42" s="665">
        <v>2</v>
      </c>
      <c r="K42" s="665">
        <v>1478</v>
      </c>
      <c r="L42" s="665"/>
      <c r="M42" s="665">
        <v>739</v>
      </c>
      <c r="N42" s="665"/>
      <c r="O42" s="665"/>
      <c r="P42" s="678"/>
      <c r="Q42" s="666"/>
    </row>
    <row r="43" spans="1:17" ht="14.4" customHeight="1" x14ac:dyDescent="0.3">
      <c r="A43" s="661" t="s">
        <v>5483</v>
      </c>
      <c r="B43" s="662" t="s">
        <v>5634</v>
      </c>
      <c r="C43" s="662" t="s">
        <v>4725</v>
      </c>
      <c r="D43" s="662" t="s">
        <v>5667</v>
      </c>
      <c r="E43" s="662" t="s">
        <v>5668</v>
      </c>
      <c r="F43" s="665">
        <v>89</v>
      </c>
      <c r="G43" s="665">
        <v>16020</v>
      </c>
      <c r="H43" s="665">
        <v>1</v>
      </c>
      <c r="I43" s="665">
        <v>180</v>
      </c>
      <c r="J43" s="665">
        <v>72</v>
      </c>
      <c r="K43" s="665">
        <v>12960</v>
      </c>
      <c r="L43" s="665">
        <v>0.8089887640449438</v>
      </c>
      <c r="M43" s="665">
        <v>180</v>
      </c>
      <c r="N43" s="665">
        <v>108</v>
      </c>
      <c r="O43" s="665">
        <v>19548</v>
      </c>
      <c r="P43" s="678">
        <v>1.2202247191011235</v>
      </c>
      <c r="Q43" s="666">
        <v>181</v>
      </c>
    </row>
    <row r="44" spans="1:17" ht="14.4" customHeight="1" x14ac:dyDescent="0.3">
      <c r="A44" s="661" t="s">
        <v>5483</v>
      </c>
      <c r="B44" s="662" t="s">
        <v>5634</v>
      </c>
      <c r="C44" s="662" t="s">
        <v>4725</v>
      </c>
      <c r="D44" s="662" t="s">
        <v>5669</v>
      </c>
      <c r="E44" s="662" t="s">
        <v>5670</v>
      </c>
      <c r="F44" s="665">
        <v>134</v>
      </c>
      <c r="G44" s="665">
        <v>33902</v>
      </c>
      <c r="H44" s="665">
        <v>1</v>
      </c>
      <c r="I44" s="665">
        <v>253</v>
      </c>
      <c r="J44" s="665">
        <v>134</v>
      </c>
      <c r="K44" s="665">
        <v>33902</v>
      </c>
      <c r="L44" s="665">
        <v>1</v>
      </c>
      <c r="M44" s="665">
        <v>253</v>
      </c>
      <c r="N44" s="665">
        <v>152</v>
      </c>
      <c r="O44" s="665">
        <v>38608</v>
      </c>
      <c r="P44" s="678">
        <v>1.1388118695062239</v>
      </c>
      <c r="Q44" s="666">
        <v>254</v>
      </c>
    </row>
    <row r="45" spans="1:17" ht="14.4" customHeight="1" x14ac:dyDescent="0.3">
      <c r="A45" s="661" t="s">
        <v>5483</v>
      </c>
      <c r="B45" s="662" t="s">
        <v>5634</v>
      </c>
      <c r="C45" s="662" t="s">
        <v>4725</v>
      </c>
      <c r="D45" s="662" t="s">
        <v>5671</v>
      </c>
      <c r="E45" s="662" t="s">
        <v>5672</v>
      </c>
      <c r="F45" s="665"/>
      <c r="G45" s="665"/>
      <c r="H45" s="665"/>
      <c r="I45" s="665"/>
      <c r="J45" s="665">
        <v>2</v>
      </c>
      <c r="K45" s="665">
        <v>530</v>
      </c>
      <c r="L45" s="665"/>
      <c r="M45" s="665">
        <v>265</v>
      </c>
      <c r="N45" s="665"/>
      <c r="O45" s="665"/>
      <c r="P45" s="678"/>
      <c r="Q45" s="666"/>
    </row>
    <row r="46" spans="1:17" ht="14.4" customHeight="1" x14ac:dyDescent="0.3">
      <c r="A46" s="661" t="s">
        <v>5483</v>
      </c>
      <c r="B46" s="662" t="s">
        <v>5634</v>
      </c>
      <c r="C46" s="662" t="s">
        <v>4725</v>
      </c>
      <c r="D46" s="662" t="s">
        <v>5673</v>
      </c>
      <c r="E46" s="662" t="s">
        <v>5674</v>
      </c>
      <c r="F46" s="665">
        <v>95</v>
      </c>
      <c r="G46" s="665">
        <v>20520</v>
      </c>
      <c r="H46" s="665">
        <v>1</v>
      </c>
      <c r="I46" s="665">
        <v>216</v>
      </c>
      <c r="J46" s="665">
        <v>108</v>
      </c>
      <c r="K46" s="665">
        <v>23328</v>
      </c>
      <c r="L46" s="665">
        <v>1.1368421052631579</v>
      </c>
      <c r="M46" s="665">
        <v>216</v>
      </c>
      <c r="N46" s="665">
        <v>113</v>
      </c>
      <c r="O46" s="665">
        <v>24521</v>
      </c>
      <c r="P46" s="678">
        <v>1.194980506822612</v>
      </c>
      <c r="Q46" s="666">
        <v>217</v>
      </c>
    </row>
    <row r="47" spans="1:17" ht="14.4" customHeight="1" x14ac:dyDescent="0.3">
      <c r="A47" s="661" t="s">
        <v>5483</v>
      </c>
      <c r="B47" s="662" t="s">
        <v>5634</v>
      </c>
      <c r="C47" s="662" t="s">
        <v>4725</v>
      </c>
      <c r="D47" s="662" t="s">
        <v>5675</v>
      </c>
      <c r="E47" s="662" t="s">
        <v>5676</v>
      </c>
      <c r="F47" s="665">
        <v>1</v>
      </c>
      <c r="G47" s="665">
        <v>36</v>
      </c>
      <c r="H47" s="665">
        <v>1</v>
      </c>
      <c r="I47" s="665">
        <v>36</v>
      </c>
      <c r="J47" s="665">
        <v>2</v>
      </c>
      <c r="K47" s="665">
        <v>72</v>
      </c>
      <c r="L47" s="665">
        <v>2</v>
      </c>
      <c r="M47" s="665">
        <v>36</v>
      </c>
      <c r="N47" s="665"/>
      <c r="O47" s="665"/>
      <c r="P47" s="678"/>
      <c r="Q47" s="666"/>
    </row>
    <row r="48" spans="1:17" ht="14.4" customHeight="1" x14ac:dyDescent="0.3">
      <c r="A48" s="661" t="s">
        <v>5483</v>
      </c>
      <c r="B48" s="662" t="s">
        <v>5634</v>
      </c>
      <c r="C48" s="662" t="s">
        <v>4725</v>
      </c>
      <c r="D48" s="662" t="s">
        <v>5677</v>
      </c>
      <c r="E48" s="662" t="s">
        <v>5678</v>
      </c>
      <c r="F48" s="665"/>
      <c r="G48" s="665"/>
      <c r="H48" s="665"/>
      <c r="I48" s="665"/>
      <c r="J48" s="665">
        <v>2</v>
      </c>
      <c r="K48" s="665">
        <v>1182</v>
      </c>
      <c r="L48" s="665"/>
      <c r="M48" s="665">
        <v>591</v>
      </c>
      <c r="N48" s="665"/>
      <c r="O48" s="665"/>
      <c r="P48" s="678"/>
      <c r="Q48" s="666"/>
    </row>
    <row r="49" spans="1:17" ht="14.4" customHeight="1" x14ac:dyDescent="0.3">
      <c r="A49" s="661" t="s">
        <v>5483</v>
      </c>
      <c r="B49" s="662" t="s">
        <v>5634</v>
      </c>
      <c r="C49" s="662" t="s">
        <v>4725</v>
      </c>
      <c r="D49" s="662" t="s">
        <v>5679</v>
      </c>
      <c r="E49" s="662" t="s">
        <v>5680</v>
      </c>
      <c r="F49" s="665">
        <v>151</v>
      </c>
      <c r="G49" s="665">
        <v>7550</v>
      </c>
      <c r="H49" s="665">
        <v>1</v>
      </c>
      <c r="I49" s="665">
        <v>50</v>
      </c>
      <c r="J49" s="665">
        <v>726</v>
      </c>
      <c r="K49" s="665">
        <v>36300</v>
      </c>
      <c r="L49" s="665">
        <v>4.8079470198675498</v>
      </c>
      <c r="M49" s="665">
        <v>50</v>
      </c>
      <c r="N49" s="665">
        <v>20</v>
      </c>
      <c r="O49" s="665">
        <v>1000</v>
      </c>
      <c r="P49" s="678">
        <v>0.13245033112582782</v>
      </c>
      <c r="Q49" s="666">
        <v>50</v>
      </c>
    </row>
    <row r="50" spans="1:17" ht="14.4" customHeight="1" x14ac:dyDescent="0.3">
      <c r="A50" s="661" t="s">
        <v>5483</v>
      </c>
      <c r="B50" s="662" t="s">
        <v>5634</v>
      </c>
      <c r="C50" s="662" t="s">
        <v>4725</v>
      </c>
      <c r="D50" s="662" t="s">
        <v>5681</v>
      </c>
      <c r="E50" s="662" t="s">
        <v>5682</v>
      </c>
      <c r="F50" s="665"/>
      <c r="G50" s="665"/>
      <c r="H50" s="665"/>
      <c r="I50" s="665"/>
      <c r="J50" s="665">
        <v>2</v>
      </c>
      <c r="K50" s="665">
        <v>1092</v>
      </c>
      <c r="L50" s="665"/>
      <c r="M50" s="665">
        <v>546</v>
      </c>
      <c r="N50" s="665"/>
      <c r="O50" s="665"/>
      <c r="P50" s="678"/>
      <c r="Q50" s="666"/>
    </row>
    <row r="51" spans="1:17" ht="14.4" customHeight="1" x14ac:dyDescent="0.3">
      <c r="A51" s="661" t="s">
        <v>5483</v>
      </c>
      <c r="B51" s="662" t="s">
        <v>5634</v>
      </c>
      <c r="C51" s="662" t="s">
        <v>4725</v>
      </c>
      <c r="D51" s="662" t="s">
        <v>5683</v>
      </c>
      <c r="E51" s="662" t="s">
        <v>5684</v>
      </c>
      <c r="F51" s="665"/>
      <c r="G51" s="665"/>
      <c r="H51" s="665"/>
      <c r="I51" s="665"/>
      <c r="J51" s="665">
        <v>1</v>
      </c>
      <c r="K51" s="665">
        <v>485</v>
      </c>
      <c r="L51" s="665"/>
      <c r="M51" s="665">
        <v>485</v>
      </c>
      <c r="N51" s="665"/>
      <c r="O51" s="665"/>
      <c r="P51" s="678"/>
      <c r="Q51" s="666"/>
    </row>
    <row r="52" spans="1:17" ht="14.4" customHeight="1" x14ac:dyDescent="0.3">
      <c r="A52" s="661" t="s">
        <v>5483</v>
      </c>
      <c r="B52" s="662" t="s">
        <v>5634</v>
      </c>
      <c r="C52" s="662" t="s">
        <v>4725</v>
      </c>
      <c r="D52" s="662" t="s">
        <v>5685</v>
      </c>
      <c r="E52" s="662" t="s">
        <v>5686</v>
      </c>
      <c r="F52" s="665"/>
      <c r="G52" s="665"/>
      <c r="H52" s="665"/>
      <c r="I52" s="665"/>
      <c r="J52" s="665">
        <v>2</v>
      </c>
      <c r="K52" s="665">
        <v>1470</v>
      </c>
      <c r="L52" s="665"/>
      <c r="M52" s="665">
        <v>735</v>
      </c>
      <c r="N52" s="665"/>
      <c r="O52" s="665"/>
      <c r="P52" s="678"/>
      <c r="Q52" s="666"/>
    </row>
    <row r="53" spans="1:17" ht="14.4" customHeight="1" x14ac:dyDescent="0.3">
      <c r="A53" s="661" t="s">
        <v>5483</v>
      </c>
      <c r="B53" s="662" t="s">
        <v>5634</v>
      </c>
      <c r="C53" s="662" t="s">
        <v>4725</v>
      </c>
      <c r="D53" s="662" t="s">
        <v>5687</v>
      </c>
      <c r="E53" s="662" t="s">
        <v>5688</v>
      </c>
      <c r="F53" s="665"/>
      <c r="G53" s="665"/>
      <c r="H53" s="665"/>
      <c r="I53" s="665"/>
      <c r="J53" s="665">
        <v>2</v>
      </c>
      <c r="K53" s="665">
        <v>690</v>
      </c>
      <c r="L53" s="665"/>
      <c r="M53" s="665">
        <v>345</v>
      </c>
      <c r="N53" s="665"/>
      <c r="O53" s="665"/>
      <c r="P53" s="678"/>
      <c r="Q53" s="666"/>
    </row>
    <row r="54" spans="1:17" ht="14.4" customHeight="1" x14ac:dyDescent="0.3">
      <c r="A54" s="661" t="s">
        <v>5483</v>
      </c>
      <c r="B54" s="662" t="s">
        <v>5634</v>
      </c>
      <c r="C54" s="662" t="s">
        <v>4725</v>
      </c>
      <c r="D54" s="662" t="s">
        <v>5689</v>
      </c>
      <c r="E54" s="662" t="s">
        <v>5690</v>
      </c>
      <c r="F54" s="665"/>
      <c r="G54" s="665"/>
      <c r="H54" s="665"/>
      <c r="I54" s="665"/>
      <c r="J54" s="665">
        <v>1</v>
      </c>
      <c r="K54" s="665">
        <v>231</v>
      </c>
      <c r="L54" s="665"/>
      <c r="M54" s="665">
        <v>231</v>
      </c>
      <c r="N54" s="665"/>
      <c r="O54" s="665"/>
      <c r="P54" s="678"/>
      <c r="Q54" s="666"/>
    </row>
    <row r="55" spans="1:17" ht="14.4" customHeight="1" x14ac:dyDescent="0.3">
      <c r="A55" s="661" t="s">
        <v>5483</v>
      </c>
      <c r="B55" s="662" t="s">
        <v>5634</v>
      </c>
      <c r="C55" s="662" t="s">
        <v>4725</v>
      </c>
      <c r="D55" s="662" t="s">
        <v>5691</v>
      </c>
      <c r="E55" s="662" t="s">
        <v>5692</v>
      </c>
      <c r="F55" s="665"/>
      <c r="G55" s="665"/>
      <c r="H55" s="665"/>
      <c r="I55" s="665"/>
      <c r="J55" s="665">
        <v>1</v>
      </c>
      <c r="K55" s="665">
        <v>651</v>
      </c>
      <c r="L55" s="665"/>
      <c r="M55" s="665">
        <v>651</v>
      </c>
      <c r="N55" s="665"/>
      <c r="O55" s="665"/>
      <c r="P55" s="678"/>
      <c r="Q55" s="666"/>
    </row>
    <row r="56" spans="1:17" ht="14.4" customHeight="1" x14ac:dyDescent="0.3">
      <c r="A56" s="661" t="s">
        <v>5483</v>
      </c>
      <c r="B56" s="662" t="s">
        <v>5634</v>
      </c>
      <c r="C56" s="662" t="s">
        <v>4725</v>
      </c>
      <c r="D56" s="662" t="s">
        <v>5693</v>
      </c>
      <c r="E56" s="662" t="s">
        <v>5694</v>
      </c>
      <c r="F56" s="665"/>
      <c r="G56" s="665"/>
      <c r="H56" s="665"/>
      <c r="I56" s="665"/>
      <c r="J56" s="665">
        <v>4</v>
      </c>
      <c r="K56" s="665">
        <v>3144</v>
      </c>
      <c r="L56" s="665"/>
      <c r="M56" s="665">
        <v>786</v>
      </c>
      <c r="N56" s="665"/>
      <c r="O56" s="665"/>
      <c r="P56" s="678"/>
      <c r="Q56" s="666"/>
    </row>
    <row r="57" spans="1:17" ht="14.4" customHeight="1" x14ac:dyDescent="0.3">
      <c r="A57" s="661" t="s">
        <v>5483</v>
      </c>
      <c r="B57" s="662" t="s">
        <v>5634</v>
      </c>
      <c r="C57" s="662" t="s">
        <v>4725</v>
      </c>
      <c r="D57" s="662" t="s">
        <v>5695</v>
      </c>
      <c r="E57" s="662" t="s">
        <v>5696</v>
      </c>
      <c r="F57" s="665"/>
      <c r="G57" s="665"/>
      <c r="H57" s="665"/>
      <c r="I57" s="665"/>
      <c r="J57" s="665">
        <v>1</v>
      </c>
      <c r="K57" s="665">
        <v>916</v>
      </c>
      <c r="L57" s="665"/>
      <c r="M57" s="665">
        <v>916</v>
      </c>
      <c r="N57" s="665"/>
      <c r="O57" s="665"/>
      <c r="P57" s="678"/>
      <c r="Q57" s="666"/>
    </row>
    <row r="58" spans="1:17" ht="14.4" customHeight="1" x14ac:dyDescent="0.3">
      <c r="A58" s="661" t="s">
        <v>5483</v>
      </c>
      <c r="B58" s="662" t="s">
        <v>5634</v>
      </c>
      <c r="C58" s="662" t="s">
        <v>4725</v>
      </c>
      <c r="D58" s="662" t="s">
        <v>5697</v>
      </c>
      <c r="E58" s="662" t="s">
        <v>5698</v>
      </c>
      <c r="F58" s="665"/>
      <c r="G58" s="665"/>
      <c r="H58" s="665"/>
      <c r="I58" s="665"/>
      <c r="J58" s="665">
        <v>1</v>
      </c>
      <c r="K58" s="665">
        <v>893</v>
      </c>
      <c r="L58" s="665"/>
      <c r="M58" s="665">
        <v>893</v>
      </c>
      <c r="N58" s="665"/>
      <c r="O58" s="665"/>
      <c r="P58" s="678"/>
      <c r="Q58" s="666"/>
    </row>
    <row r="59" spans="1:17" ht="14.4" customHeight="1" x14ac:dyDescent="0.3">
      <c r="A59" s="661" t="s">
        <v>5699</v>
      </c>
      <c r="B59" s="662" t="s">
        <v>5700</v>
      </c>
      <c r="C59" s="662" t="s">
        <v>4725</v>
      </c>
      <c r="D59" s="662" t="s">
        <v>5701</v>
      </c>
      <c r="E59" s="662" t="s">
        <v>5702</v>
      </c>
      <c r="F59" s="665">
        <v>189</v>
      </c>
      <c r="G59" s="665">
        <v>5103</v>
      </c>
      <c r="H59" s="665">
        <v>1</v>
      </c>
      <c r="I59" s="665">
        <v>27</v>
      </c>
      <c r="J59" s="665">
        <v>172</v>
      </c>
      <c r="K59" s="665">
        <v>4644</v>
      </c>
      <c r="L59" s="665">
        <v>0.91005291005291</v>
      </c>
      <c r="M59" s="665">
        <v>27</v>
      </c>
      <c r="N59" s="665">
        <v>211</v>
      </c>
      <c r="O59" s="665">
        <v>5697</v>
      </c>
      <c r="P59" s="678">
        <v>1.1164021164021165</v>
      </c>
      <c r="Q59" s="666">
        <v>27</v>
      </c>
    </row>
    <row r="60" spans="1:17" ht="14.4" customHeight="1" x14ac:dyDescent="0.3">
      <c r="A60" s="661" t="s">
        <v>5699</v>
      </c>
      <c r="B60" s="662" t="s">
        <v>5700</v>
      </c>
      <c r="C60" s="662" t="s">
        <v>4725</v>
      </c>
      <c r="D60" s="662" t="s">
        <v>5703</v>
      </c>
      <c r="E60" s="662" t="s">
        <v>5704</v>
      </c>
      <c r="F60" s="665">
        <v>79</v>
      </c>
      <c r="G60" s="665">
        <v>4266</v>
      </c>
      <c r="H60" s="665">
        <v>1</v>
      </c>
      <c r="I60" s="665">
        <v>54</v>
      </c>
      <c r="J60" s="665">
        <v>69</v>
      </c>
      <c r="K60" s="665">
        <v>3726</v>
      </c>
      <c r="L60" s="665">
        <v>0.87341772151898733</v>
      </c>
      <c r="M60" s="665">
        <v>54</v>
      </c>
      <c r="N60" s="665">
        <v>96</v>
      </c>
      <c r="O60" s="665">
        <v>5184</v>
      </c>
      <c r="P60" s="678">
        <v>1.2151898734177216</v>
      </c>
      <c r="Q60" s="666">
        <v>54</v>
      </c>
    </row>
    <row r="61" spans="1:17" ht="14.4" customHeight="1" x14ac:dyDescent="0.3">
      <c r="A61" s="661" t="s">
        <v>5699</v>
      </c>
      <c r="B61" s="662" t="s">
        <v>5700</v>
      </c>
      <c r="C61" s="662" t="s">
        <v>4725</v>
      </c>
      <c r="D61" s="662" t="s">
        <v>5705</v>
      </c>
      <c r="E61" s="662" t="s">
        <v>5706</v>
      </c>
      <c r="F61" s="665">
        <v>228</v>
      </c>
      <c r="G61" s="665">
        <v>5472</v>
      </c>
      <c r="H61" s="665">
        <v>1</v>
      </c>
      <c r="I61" s="665">
        <v>24</v>
      </c>
      <c r="J61" s="665">
        <v>211</v>
      </c>
      <c r="K61" s="665">
        <v>5064</v>
      </c>
      <c r="L61" s="665">
        <v>0.92543859649122806</v>
      </c>
      <c r="M61" s="665">
        <v>24</v>
      </c>
      <c r="N61" s="665">
        <v>274</v>
      </c>
      <c r="O61" s="665">
        <v>6576</v>
      </c>
      <c r="P61" s="678">
        <v>1.2017543859649122</v>
      </c>
      <c r="Q61" s="666">
        <v>24</v>
      </c>
    </row>
    <row r="62" spans="1:17" ht="14.4" customHeight="1" x14ac:dyDescent="0.3">
      <c r="A62" s="661" t="s">
        <v>5699</v>
      </c>
      <c r="B62" s="662" t="s">
        <v>5700</v>
      </c>
      <c r="C62" s="662" t="s">
        <v>4725</v>
      </c>
      <c r="D62" s="662" t="s">
        <v>5707</v>
      </c>
      <c r="E62" s="662" t="s">
        <v>5708</v>
      </c>
      <c r="F62" s="665">
        <v>426</v>
      </c>
      <c r="G62" s="665">
        <v>11502</v>
      </c>
      <c r="H62" s="665">
        <v>1</v>
      </c>
      <c r="I62" s="665">
        <v>27</v>
      </c>
      <c r="J62" s="665">
        <v>519</v>
      </c>
      <c r="K62" s="665">
        <v>14013</v>
      </c>
      <c r="L62" s="665">
        <v>1.2183098591549295</v>
      </c>
      <c r="M62" s="665">
        <v>27</v>
      </c>
      <c r="N62" s="665">
        <v>498</v>
      </c>
      <c r="O62" s="665">
        <v>13446</v>
      </c>
      <c r="P62" s="678">
        <v>1.1690140845070423</v>
      </c>
      <c r="Q62" s="666">
        <v>27</v>
      </c>
    </row>
    <row r="63" spans="1:17" ht="14.4" customHeight="1" x14ac:dyDescent="0.3">
      <c r="A63" s="661" t="s">
        <v>5699</v>
      </c>
      <c r="B63" s="662" t="s">
        <v>5700</v>
      </c>
      <c r="C63" s="662" t="s">
        <v>4725</v>
      </c>
      <c r="D63" s="662" t="s">
        <v>5709</v>
      </c>
      <c r="E63" s="662" t="s">
        <v>5710</v>
      </c>
      <c r="F63" s="665">
        <v>1718</v>
      </c>
      <c r="G63" s="665">
        <v>96209</v>
      </c>
      <c r="H63" s="665">
        <v>1</v>
      </c>
      <c r="I63" s="665">
        <v>56.000582072176947</v>
      </c>
      <c r="J63" s="665">
        <v>12</v>
      </c>
      <c r="K63" s="665">
        <v>684</v>
      </c>
      <c r="L63" s="665">
        <v>7.1095219781933082E-3</v>
      </c>
      <c r="M63" s="665">
        <v>57</v>
      </c>
      <c r="N63" s="665"/>
      <c r="O63" s="665"/>
      <c r="P63" s="678"/>
      <c r="Q63" s="666"/>
    </row>
    <row r="64" spans="1:17" ht="14.4" customHeight="1" x14ac:dyDescent="0.3">
      <c r="A64" s="661" t="s">
        <v>5699</v>
      </c>
      <c r="B64" s="662" t="s">
        <v>5700</v>
      </c>
      <c r="C64" s="662" t="s">
        <v>4725</v>
      </c>
      <c r="D64" s="662" t="s">
        <v>5711</v>
      </c>
      <c r="E64" s="662" t="s">
        <v>5712</v>
      </c>
      <c r="F64" s="665">
        <v>127</v>
      </c>
      <c r="G64" s="665">
        <v>3429</v>
      </c>
      <c r="H64" s="665">
        <v>1</v>
      </c>
      <c r="I64" s="665">
        <v>27</v>
      </c>
      <c r="J64" s="665">
        <v>111</v>
      </c>
      <c r="K64" s="665">
        <v>2997</v>
      </c>
      <c r="L64" s="665">
        <v>0.87401574803149606</v>
      </c>
      <c r="M64" s="665">
        <v>27</v>
      </c>
      <c r="N64" s="665">
        <v>140</v>
      </c>
      <c r="O64" s="665">
        <v>3780</v>
      </c>
      <c r="P64" s="678">
        <v>1.1023622047244095</v>
      </c>
      <c r="Q64" s="666">
        <v>27</v>
      </c>
    </row>
    <row r="65" spans="1:17" ht="14.4" customHeight="1" x14ac:dyDescent="0.3">
      <c r="A65" s="661" t="s">
        <v>5699</v>
      </c>
      <c r="B65" s="662" t="s">
        <v>5700</v>
      </c>
      <c r="C65" s="662" t="s">
        <v>4725</v>
      </c>
      <c r="D65" s="662" t="s">
        <v>5713</v>
      </c>
      <c r="E65" s="662" t="s">
        <v>5714</v>
      </c>
      <c r="F65" s="665">
        <v>4172</v>
      </c>
      <c r="G65" s="665">
        <v>91784</v>
      </c>
      <c r="H65" s="665">
        <v>1</v>
      </c>
      <c r="I65" s="665">
        <v>22</v>
      </c>
      <c r="J65" s="665">
        <v>4854</v>
      </c>
      <c r="K65" s="665">
        <v>106788</v>
      </c>
      <c r="L65" s="665">
        <v>1.163470757430489</v>
      </c>
      <c r="M65" s="665">
        <v>22</v>
      </c>
      <c r="N65" s="665">
        <v>6110</v>
      </c>
      <c r="O65" s="665">
        <v>134420</v>
      </c>
      <c r="P65" s="678">
        <v>1.4645254074784275</v>
      </c>
      <c r="Q65" s="666">
        <v>22</v>
      </c>
    </row>
    <row r="66" spans="1:17" ht="14.4" customHeight="1" x14ac:dyDescent="0.3">
      <c r="A66" s="661" t="s">
        <v>5699</v>
      </c>
      <c r="B66" s="662" t="s">
        <v>5700</v>
      </c>
      <c r="C66" s="662" t="s">
        <v>4725</v>
      </c>
      <c r="D66" s="662" t="s">
        <v>5715</v>
      </c>
      <c r="E66" s="662" t="s">
        <v>5716</v>
      </c>
      <c r="F66" s="665">
        <v>24</v>
      </c>
      <c r="G66" s="665">
        <v>1632</v>
      </c>
      <c r="H66" s="665">
        <v>1</v>
      </c>
      <c r="I66" s="665">
        <v>68</v>
      </c>
      <c r="J66" s="665">
        <v>20</v>
      </c>
      <c r="K66" s="665">
        <v>1360</v>
      </c>
      <c r="L66" s="665">
        <v>0.83333333333333337</v>
      </c>
      <c r="M66" s="665">
        <v>68</v>
      </c>
      <c r="N66" s="665">
        <v>32</v>
      </c>
      <c r="O66" s="665">
        <v>2176</v>
      </c>
      <c r="P66" s="678">
        <v>1.3333333333333333</v>
      </c>
      <c r="Q66" s="666">
        <v>68</v>
      </c>
    </row>
    <row r="67" spans="1:17" ht="14.4" customHeight="1" x14ac:dyDescent="0.3">
      <c r="A67" s="661" t="s">
        <v>5699</v>
      </c>
      <c r="B67" s="662" t="s">
        <v>5700</v>
      </c>
      <c r="C67" s="662" t="s">
        <v>4725</v>
      </c>
      <c r="D67" s="662" t="s">
        <v>5717</v>
      </c>
      <c r="E67" s="662" t="s">
        <v>5718</v>
      </c>
      <c r="F67" s="665">
        <v>4</v>
      </c>
      <c r="G67" s="665">
        <v>248</v>
      </c>
      <c r="H67" s="665">
        <v>1</v>
      </c>
      <c r="I67" s="665">
        <v>62</v>
      </c>
      <c r="J67" s="665">
        <v>8</v>
      </c>
      <c r="K67" s="665">
        <v>496</v>
      </c>
      <c r="L67" s="665">
        <v>2</v>
      </c>
      <c r="M67" s="665">
        <v>62</v>
      </c>
      <c r="N67" s="665">
        <v>5</v>
      </c>
      <c r="O67" s="665">
        <v>310</v>
      </c>
      <c r="P67" s="678">
        <v>1.25</v>
      </c>
      <c r="Q67" s="666">
        <v>62</v>
      </c>
    </row>
    <row r="68" spans="1:17" ht="14.4" customHeight="1" x14ac:dyDescent="0.3">
      <c r="A68" s="661" t="s">
        <v>5699</v>
      </c>
      <c r="B68" s="662" t="s">
        <v>5700</v>
      </c>
      <c r="C68" s="662" t="s">
        <v>4725</v>
      </c>
      <c r="D68" s="662" t="s">
        <v>5719</v>
      </c>
      <c r="E68" s="662" t="s">
        <v>5720</v>
      </c>
      <c r="F68" s="665">
        <v>4175</v>
      </c>
      <c r="G68" s="665">
        <v>256623</v>
      </c>
      <c r="H68" s="665">
        <v>1</v>
      </c>
      <c r="I68" s="665">
        <v>61.466586826347303</v>
      </c>
      <c r="J68" s="665">
        <v>5436</v>
      </c>
      <c r="K68" s="665">
        <v>337032</v>
      </c>
      <c r="L68" s="665">
        <v>1.3133351258460855</v>
      </c>
      <c r="M68" s="665">
        <v>62</v>
      </c>
      <c r="N68" s="665">
        <v>5918</v>
      </c>
      <c r="O68" s="665">
        <v>366916</v>
      </c>
      <c r="P68" s="678">
        <v>1.429786106467464</v>
      </c>
      <c r="Q68" s="666">
        <v>62</v>
      </c>
    </row>
    <row r="69" spans="1:17" ht="14.4" customHeight="1" x14ac:dyDescent="0.3">
      <c r="A69" s="661" t="s">
        <v>5699</v>
      </c>
      <c r="B69" s="662" t="s">
        <v>5700</v>
      </c>
      <c r="C69" s="662" t="s">
        <v>4725</v>
      </c>
      <c r="D69" s="662" t="s">
        <v>5721</v>
      </c>
      <c r="E69" s="662" t="s">
        <v>5722</v>
      </c>
      <c r="F69" s="665">
        <v>39</v>
      </c>
      <c r="G69" s="665">
        <v>3168</v>
      </c>
      <c r="H69" s="665">
        <v>1</v>
      </c>
      <c r="I69" s="665">
        <v>81.230769230769226</v>
      </c>
      <c r="J69" s="665">
        <v>56</v>
      </c>
      <c r="K69" s="665">
        <v>4592</v>
      </c>
      <c r="L69" s="665">
        <v>1.4494949494949494</v>
      </c>
      <c r="M69" s="665">
        <v>82</v>
      </c>
      <c r="N69" s="665">
        <v>8</v>
      </c>
      <c r="O69" s="665">
        <v>656</v>
      </c>
      <c r="P69" s="678">
        <v>0.20707070707070707</v>
      </c>
      <c r="Q69" s="666">
        <v>82</v>
      </c>
    </row>
    <row r="70" spans="1:17" ht="14.4" customHeight="1" x14ac:dyDescent="0.3">
      <c r="A70" s="661" t="s">
        <v>5699</v>
      </c>
      <c r="B70" s="662" t="s">
        <v>5700</v>
      </c>
      <c r="C70" s="662" t="s">
        <v>4725</v>
      </c>
      <c r="D70" s="662" t="s">
        <v>5723</v>
      </c>
      <c r="E70" s="662" t="s">
        <v>5724</v>
      </c>
      <c r="F70" s="665">
        <v>139</v>
      </c>
      <c r="G70" s="665">
        <v>137193</v>
      </c>
      <c r="H70" s="665">
        <v>1</v>
      </c>
      <c r="I70" s="665">
        <v>987</v>
      </c>
      <c r="J70" s="665">
        <v>143</v>
      </c>
      <c r="K70" s="665">
        <v>141141</v>
      </c>
      <c r="L70" s="665">
        <v>1.0287769784172662</v>
      </c>
      <c r="M70" s="665">
        <v>987</v>
      </c>
      <c r="N70" s="665">
        <v>116</v>
      </c>
      <c r="O70" s="665">
        <v>114608</v>
      </c>
      <c r="P70" s="678">
        <v>0.83537789828927134</v>
      </c>
      <c r="Q70" s="666">
        <v>988</v>
      </c>
    </row>
    <row r="71" spans="1:17" ht="14.4" customHeight="1" x14ac:dyDescent="0.3">
      <c r="A71" s="661" t="s">
        <v>5699</v>
      </c>
      <c r="B71" s="662" t="s">
        <v>5700</v>
      </c>
      <c r="C71" s="662" t="s">
        <v>4725</v>
      </c>
      <c r="D71" s="662" t="s">
        <v>5725</v>
      </c>
      <c r="E71" s="662" t="s">
        <v>5726</v>
      </c>
      <c r="F71" s="665">
        <v>35</v>
      </c>
      <c r="G71" s="665">
        <v>2870</v>
      </c>
      <c r="H71" s="665">
        <v>1</v>
      </c>
      <c r="I71" s="665">
        <v>82</v>
      </c>
      <c r="J71" s="665">
        <v>14</v>
      </c>
      <c r="K71" s="665">
        <v>1148</v>
      </c>
      <c r="L71" s="665">
        <v>0.4</v>
      </c>
      <c r="M71" s="665">
        <v>82</v>
      </c>
      <c r="N71" s="665">
        <v>6</v>
      </c>
      <c r="O71" s="665">
        <v>492</v>
      </c>
      <c r="P71" s="678">
        <v>0.17142857142857143</v>
      </c>
      <c r="Q71" s="666">
        <v>82</v>
      </c>
    </row>
    <row r="72" spans="1:17" ht="14.4" customHeight="1" x14ac:dyDescent="0.3">
      <c r="A72" s="661" t="s">
        <v>5699</v>
      </c>
      <c r="B72" s="662" t="s">
        <v>5700</v>
      </c>
      <c r="C72" s="662" t="s">
        <v>4725</v>
      </c>
      <c r="D72" s="662" t="s">
        <v>5727</v>
      </c>
      <c r="E72" s="662" t="s">
        <v>5728</v>
      </c>
      <c r="F72" s="665">
        <v>1</v>
      </c>
      <c r="G72" s="665">
        <v>63</v>
      </c>
      <c r="H72" s="665">
        <v>1</v>
      </c>
      <c r="I72" s="665">
        <v>63</v>
      </c>
      <c r="J72" s="665"/>
      <c r="K72" s="665"/>
      <c r="L72" s="665"/>
      <c r="M72" s="665"/>
      <c r="N72" s="665">
        <v>3</v>
      </c>
      <c r="O72" s="665">
        <v>189</v>
      </c>
      <c r="P72" s="678">
        <v>3</v>
      </c>
      <c r="Q72" s="666">
        <v>63</v>
      </c>
    </row>
    <row r="73" spans="1:17" ht="14.4" customHeight="1" x14ac:dyDescent="0.3">
      <c r="A73" s="661" t="s">
        <v>5699</v>
      </c>
      <c r="B73" s="662" t="s">
        <v>5700</v>
      </c>
      <c r="C73" s="662" t="s">
        <v>4725</v>
      </c>
      <c r="D73" s="662" t="s">
        <v>5729</v>
      </c>
      <c r="E73" s="662" t="s">
        <v>5730</v>
      </c>
      <c r="F73" s="665">
        <v>212</v>
      </c>
      <c r="G73" s="665">
        <v>3604</v>
      </c>
      <c r="H73" s="665">
        <v>1</v>
      </c>
      <c r="I73" s="665">
        <v>17</v>
      </c>
      <c r="J73" s="665">
        <v>343</v>
      </c>
      <c r="K73" s="665">
        <v>5831</v>
      </c>
      <c r="L73" s="665">
        <v>1.6179245283018868</v>
      </c>
      <c r="M73" s="665">
        <v>17</v>
      </c>
      <c r="N73" s="665">
        <v>479</v>
      </c>
      <c r="O73" s="665">
        <v>8143</v>
      </c>
      <c r="P73" s="678">
        <v>2.2594339622641511</v>
      </c>
      <c r="Q73" s="666">
        <v>17</v>
      </c>
    </row>
    <row r="74" spans="1:17" ht="14.4" customHeight="1" x14ac:dyDescent="0.3">
      <c r="A74" s="661" t="s">
        <v>5699</v>
      </c>
      <c r="B74" s="662" t="s">
        <v>5700</v>
      </c>
      <c r="C74" s="662" t="s">
        <v>4725</v>
      </c>
      <c r="D74" s="662" t="s">
        <v>5731</v>
      </c>
      <c r="E74" s="662" t="s">
        <v>5732</v>
      </c>
      <c r="F74" s="665"/>
      <c r="G74" s="665"/>
      <c r="H74" s="665"/>
      <c r="I74" s="665"/>
      <c r="J74" s="665">
        <v>1</v>
      </c>
      <c r="K74" s="665">
        <v>64</v>
      </c>
      <c r="L74" s="665"/>
      <c r="M74" s="665">
        <v>64</v>
      </c>
      <c r="N74" s="665"/>
      <c r="O74" s="665"/>
      <c r="P74" s="678"/>
      <c r="Q74" s="666"/>
    </row>
    <row r="75" spans="1:17" ht="14.4" customHeight="1" x14ac:dyDescent="0.3">
      <c r="A75" s="661" t="s">
        <v>5699</v>
      </c>
      <c r="B75" s="662" t="s">
        <v>5700</v>
      </c>
      <c r="C75" s="662" t="s">
        <v>4725</v>
      </c>
      <c r="D75" s="662" t="s">
        <v>5733</v>
      </c>
      <c r="E75" s="662" t="s">
        <v>5734</v>
      </c>
      <c r="F75" s="665"/>
      <c r="G75" s="665"/>
      <c r="H75" s="665"/>
      <c r="I75" s="665"/>
      <c r="J75" s="665">
        <v>1</v>
      </c>
      <c r="K75" s="665">
        <v>480</v>
      </c>
      <c r="L75" s="665"/>
      <c r="M75" s="665">
        <v>480</v>
      </c>
      <c r="N75" s="665"/>
      <c r="O75" s="665"/>
      <c r="P75" s="678"/>
      <c r="Q75" s="666"/>
    </row>
    <row r="76" spans="1:17" ht="14.4" customHeight="1" x14ac:dyDescent="0.3">
      <c r="A76" s="661" t="s">
        <v>5699</v>
      </c>
      <c r="B76" s="662" t="s">
        <v>5700</v>
      </c>
      <c r="C76" s="662" t="s">
        <v>4725</v>
      </c>
      <c r="D76" s="662" t="s">
        <v>5735</v>
      </c>
      <c r="E76" s="662" t="s">
        <v>5736</v>
      </c>
      <c r="F76" s="665">
        <v>53</v>
      </c>
      <c r="G76" s="665">
        <v>2491</v>
      </c>
      <c r="H76" s="665">
        <v>1</v>
      </c>
      <c r="I76" s="665">
        <v>47</v>
      </c>
      <c r="J76" s="665">
        <v>39</v>
      </c>
      <c r="K76" s="665">
        <v>1833</v>
      </c>
      <c r="L76" s="665">
        <v>0.73584905660377353</v>
      </c>
      <c r="M76" s="665">
        <v>47</v>
      </c>
      <c r="N76" s="665">
        <v>63</v>
      </c>
      <c r="O76" s="665">
        <v>2961</v>
      </c>
      <c r="P76" s="678">
        <v>1.1886792452830188</v>
      </c>
      <c r="Q76" s="666">
        <v>47</v>
      </c>
    </row>
    <row r="77" spans="1:17" ht="14.4" customHeight="1" x14ac:dyDescent="0.3">
      <c r="A77" s="661" t="s">
        <v>5699</v>
      </c>
      <c r="B77" s="662" t="s">
        <v>5700</v>
      </c>
      <c r="C77" s="662" t="s">
        <v>4725</v>
      </c>
      <c r="D77" s="662" t="s">
        <v>5737</v>
      </c>
      <c r="E77" s="662" t="s">
        <v>5738</v>
      </c>
      <c r="F77" s="665">
        <v>1</v>
      </c>
      <c r="G77" s="665">
        <v>53</v>
      </c>
      <c r="H77" s="665">
        <v>1</v>
      </c>
      <c r="I77" s="665">
        <v>53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5699</v>
      </c>
      <c r="B78" s="662" t="s">
        <v>5700</v>
      </c>
      <c r="C78" s="662" t="s">
        <v>4725</v>
      </c>
      <c r="D78" s="662" t="s">
        <v>5739</v>
      </c>
      <c r="E78" s="662" t="s">
        <v>5740</v>
      </c>
      <c r="F78" s="665">
        <v>3</v>
      </c>
      <c r="G78" s="665">
        <v>180</v>
      </c>
      <c r="H78" s="665">
        <v>1</v>
      </c>
      <c r="I78" s="665">
        <v>60</v>
      </c>
      <c r="J78" s="665">
        <v>3</v>
      </c>
      <c r="K78" s="665">
        <v>180</v>
      </c>
      <c r="L78" s="665">
        <v>1</v>
      </c>
      <c r="M78" s="665">
        <v>60</v>
      </c>
      <c r="N78" s="665">
        <v>3</v>
      </c>
      <c r="O78" s="665">
        <v>180</v>
      </c>
      <c r="P78" s="678">
        <v>1</v>
      </c>
      <c r="Q78" s="666">
        <v>60</v>
      </c>
    </row>
    <row r="79" spans="1:17" ht="14.4" customHeight="1" x14ac:dyDescent="0.3">
      <c r="A79" s="661" t="s">
        <v>5699</v>
      </c>
      <c r="B79" s="662" t="s">
        <v>5700</v>
      </c>
      <c r="C79" s="662" t="s">
        <v>4725</v>
      </c>
      <c r="D79" s="662" t="s">
        <v>5741</v>
      </c>
      <c r="E79" s="662" t="s">
        <v>5742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392</v>
      </c>
      <c r="P79" s="678"/>
      <c r="Q79" s="666">
        <v>392</v>
      </c>
    </row>
    <row r="80" spans="1:17" ht="14.4" customHeight="1" x14ac:dyDescent="0.3">
      <c r="A80" s="661" t="s">
        <v>5699</v>
      </c>
      <c r="B80" s="662" t="s">
        <v>5700</v>
      </c>
      <c r="C80" s="662" t="s">
        <v>4725</v>
      </c>
      <c r="D80" s="662" t="s">
        <v>5743</v>
      </c>
      <c r="E80" s="662" t="s">
        <v>5744</v>
      </c>
      <c r="F80" s="665">
        <v>2</v>
      </c>
      <c r="G80" s="665">
        <v>923</v>
      </c>
      <c r="H80" s="665">
        <v>1</v>
      </c>
      <c r="I80" s="665">
        <v>461.5</v>
      </c>
      <c r="J80" s="665">
        <v>5</v>
      </c>
      <c r="K80" s="665">
        <v>2310</v>
      </c>
      <c r="L80" s="665">
        <v>2.5027085590465874</v>
      </c>
      <c r="M80" s="665">
        <v>462</v>
      </c>
      <c r="N80" s="665">
        <v>5</v>
      </c>
      <c r="O80" s="665">
        <v>2320</v>
      </c>
      <c r="P80" s="678">
        <v>2.5135427952329361</v>
      </c>
      <c r="Q80" s="666">
        <v>464</v>
      </c>
    </row>
    <row r="81" spans="1:17" ht="14.4" customHeight="1" x14ac:dyDescent="0.3">
      <c r="A81" s="661" t="s">
        <v>5699</v>
      </c>
      <c r="B81" s="662" t="s">
        <v>5700</v>
      </c>
      <c r="C81" s="662" t="s">
        <v>4725</v>
      </c>
      <c r="D81" s="662" t="s">
        <v>5745</v>
      </c>
      <c r="E81" s="662" t="s">
        <v>5746</v>
      </c>
      <c r="F81" s="665">
        <v>29</v>
      </c>
      <c r="G81" s="665">
        <v>24693</v>
      </c>
      <c r="H81" s="665">
        <v>1</v>
      </c>
      <c r="I81" s="665">
        <v>851.48275862068965</v>
      </c>
      <c r="J81" s="665">
        <v>35</v>
      </c>
      <c r="K81" s="665">
        <v>29820</v>
      </c>
      <c r="L81" s="665">
        <v>1.2076296926254404</v>
      </c>
      <c r="M81" s="665">
        <v>852</v>
      </c>
      <c r="N81" s="665">
        <v>28</v>
      </c>
      <c r="O81" s="665">
        <v>23884</v>
      </c>
      <c r="P81" s="678">
        <v>0.96723767869436683</v>
      </c>
      <c r="Q81" s="666">
        <v>853</v>
      </c>
    </row>
    <row r="82" spans="1:17" ht="14.4" customHeight="1" x14ac:dyDescent="0.3">
      <c r="A82" s="661" t="s">
        <v>5699</v>
      </c>
      <c r="B82" s="662" t="s">
        <v>5700</v>
      </c>
      <c r="C82" s="662" t="s">
        <v>4725</v>
      </c>
      <c r="D82" s="662" t="s">
        <v>5747</v>
      </c>
      <c r="E82" s="662" t="s">
        <v>5748</v>
      </c>
      <c r="F82" s="665"/>
      <c r="G82" s="665"/>
      <c r="H82" s="665"/>
      <c r="I82" s="665"/>
      <c r="J82" s="665"/>
      <c r="K82" s="665"/>
      <c r="L82" s="665"/>
      <c r="M82" s="665"/>
      <c r="N82" s="665">
        <v>7</v>
      </c>
      <c r="O82" s="665">
        <v>1309</v>
      </c>
      <c r="P82" s="678"/>
      <c r="Q82" s="666">
        <v>187</v>
      </c>
    </row>
    <row r="83" spans="1:17" ht="14.4" customHeight="1" x14ac:dyDescent="0.3">
      <c r="A83" s="661" t="s">
        <v>5699</v>
      </c>
      <c r="B83" s="662" t="s">
        <v>5700</v>
      </c>
      <c r="C83" s="662" t="s">
        <v>4725</v>
      </c>
      <c r="D83" s="662" t="s">
        <v>5749</v>
      </c>
      <c r="E83" s="662" t="s">
        <v>5750</v>
      </c>
      <c r="F83" s="665">
        <v>105</v>
      </c>
      <c r="G83" s="665">
        <v>82327</v>
      </c>
      <c r="H83" s="665">
        <v>1</v>
      </c>
      <c r="I83" s="665">
        <v>784.06666666666672</v>
      </c>
      <c r="J83" s="665">
        <v>186</v>
      </c>
      <c r="K83" s="665">
        <v>146196</v>
      </c>
      <c r="L83" s="665">
        <v>1.7757965187605524</v>
      </c>
      <c r="M83" s="665">
        <v>786</v>
      </c>
      <c r="N83" s="665">
        <v>301</v>
      </c>
      <c r="O83" s="665">
        <v>236887</v>
      </c>
      <c r="P83" s="678">
        <v>2.8773913782841594</v>
      </c>
      <c r="Q83" s="666">
        <v>787</v>
      </c>
    </row>
    <row r="84" spans="1:17" ht="14.4" customHeight="1" x14ac:dyDescent="0.3">
      <c r="A84" s="661" t="s">
        <v>5699</v>
      </c>
      <c r="B84" s="662" t="s">
        <v>5700</v>
      </c>
      <c r="C84" s="662" t="s">
        <v>4725</v>
      </c>
      <c r="D84" s="662" t="s">
        <v>5751</v>
      </c>
      <c r="E84" s="662" t="s">
        <v>5752</v>
      </c>
      <c r="F84" s="665"/>
      <c r="G84" s="665"/>
      <c r="H84" s="665"/>
      <c r="I84" s="665"/>
      <c r="J84" s="665"/>
      <c r="K84" s="665"/>
      <c r="L84" s="665"/>
      <c r="M84" s="665"/>
      <c r="N84" s="665">
        <v>4</v>
      </c>
      <c r="O84" s="665">
        <v>756</v>
      </c>
      <c r="P84" s="678"/>
      <c r="Q84" s="666">
        <v>189</v>
      </c>
    </row>
    <row r="85" spans="1:17" ht="14.4" customHeight="1" x14ac:dyDescent="0.3">
      <c r="A85" s="661" t="s">
        <v>5699</v>
      </c>
      <c r="B85" s="662" t="s">
        <v>5700</v>
      </c>
      <c r="C85" s="662" t="s">
        <v>4725</v>
      </c>
      <c r="D85" s="662" t="s">
        <v>5753</v>
      </c>
      <c r="E85" s="662" t="s">
        <v>5754</v>
      </c>
      <c r="F85" s="665">
        <v>1</v>
      </c>
      <c r="G85" s="665">
        <v>460</v>
      </c>
      <c r="H85" s="665">
        <v>1</v>
      </c>
      <c r="I85" s="665">
        <v>460</v>
      </c>
      <c r="J85" s="665">
        <v>1</v>
      </c>
      <c r="K85" s="665">
        <v>461</v>
      </c>
      <c r="L85" s="665">
        <v>1.0021739130434784</v>
      </c>
      <c r="M85" s="665">
        <v>461</v>
      </c>
      <c r="N85" s="665">
        <v>2</v>
      </c>
      <c r="O85" s="665">
        <v>924</v>
      </c>
      <c r="P85" s="678">
        <v>2.008695652173913</v>
      </c>
      <c r="Q85" s="666">
        <v>462</v>
      </c>
    </row>
    <row r="86" spans="1:17" ht="14.4" customHeight="1" x14ac:dyDescent="0.3">
      <c r="A86" s="661" t="s">
        <v>5699</v>
      </c>
      <c r="B86" s="662" t="s">
        <v>5700</v>
      </c>
      <c r="C86" s="662" t="s">
        <v>4725</v>
      </c>
      <c r="D86" s="662" t="s">
        <v>5755</v>
      </c>
      <c r="E86" s="662" t="s">
        <v>5756</v>
      </c>
      <c r="F86" s="665"/>
      <c r="G86" s="665"/>
      <c r="H86" s="665"/>
      <c r="I86" s="665"/>
      <c r="J86" s="665"/>
      <c r="K86" s="665"/>
      <c r="L86" s="665"/>
      <c r="M86" s="665"/>
      <c r="N86" s="665">
        <v>2</v>
      </c>
      <c r="O86" s="665">
        <v>344</v>
      </c>
      <c r="P86" s="678"/>
      <c r="Q86" s="666">
        <v>172</v>
      </c>
    </row>
    <row r="87" spans="1:17" ht="14.4" customHeight="1" x14ac:dyDescent="0.3">
      <c r="A87" s="661" t="s">
        <v>5699</v>
      </c>
      <c r="B87" s="662" t="s">
        <v>5700</v>
      </c>
      <c r="C87" s="662" t="s">
        <v>4725</v>
      </c>
      <c r="D87" s="662" t="s">
        <v>5757</v>
      </c>
      <c r="E87" s="662" t="s">
        <v>5758</v>
      </c>
      <c r="F87" s="665"/>
      <c r="G87" s="665"/>
      <c r="H87" s="665"/>
      <c r="I87" s="665"/>
      <c r="J87" s="665">
        <v>1</v>
      </c>
      <c r="K87" s="665">
        <v>132</v>
      </c>
      <c r="L87" s="665"/>
      <c r="M87" s="665">
        <v>132</v>
      </c>
      <c r="N87" s="665"/>
      <c r="O87" s="665"/>
      <c r="P87" s="678"/>
      <c r="Q87" s="666"/>
    </row>
    <row r="88" spans="1:17" ht="14.4" customHeight="1" x14ac:dyDescent="0.3">
      <c r="A88" s="661" t="s">
        <v>5699</v>
      </c>
      <c r="B88" s="662" t="s">
        <v>5700</v>
      </c>
      <c r="C88" s="662" t="s">
        <v>4725</v>
      </c>
      <c r="D88" s="662" t="s">
        <v>5759</v>
      </c>
      <c r="E88" s="662" t="s">
        <v>5760</v>
      </c>
      <c r="F88" s="665">
        <v>11</v>
      </c>
      <c r="G88" s="665">
        <v>974</v>
      </c>
      <c r="H88" s="665">
        <v>1</v>
      </c>
      <c r="I88" s="665">
        <v>88.545454545454547</v>
      </c>
      <c r="J88" s="665">
        <v>7</v>
      </c>
      <c r="K88" s="665">
        <v>623</v>
      </c>
      <c r="L88" s="665">
        <v>0.63963039014373713</v>
      </c>
      <c r="M88" s="665">
        <v>89</v>
      </c>
      <c r="N88" s="665">
        <v>9</v>
      </c>
      <c r="O88" s="665">
        <v>801</v>
      </c>
      <c r="P88" s="678">
        <v>0.82238193018480488</v>
      </c>
      <c r="Q88" s="666">
        <v>89</v>
      </c>
    </row>
    <row r="89" spans="1:17" ht="14.4" customHeight="1" x14ac:dyDescent="0.3">
      <c r="A89" s="661" t="s">
        <v>5699</v>
      </c>
      <c r="B89" s="662" t="s">
        <v>5700</v>
      </c>
      <c r="C89" s="662" t="s">
        <v>4725</v>
      </c>
      <c r="D89" s="662" t="s">
        <v>5761</v>
      </c>
      <c r="E89" s="662" t="s">
        <v>5762</v>
      </c>
      <c r="F89" s="665">
        <v>4353</v>
      </c>
      <c r="G89" s="665">
        <v>128223</v>
      </c>
      <c r="H89" s="665">
        <v>1</v>
      </c>
      <c r="I89" s="665">
        <v>29.456237077877326</v>
      </c>
      <c r="J89" s="665">
        <v>5809</v>
      </c>
      <c r="K89" s="665">
        <v>174270</v>
      </c>
      <c r="L89" s="665">
        <v>1.359116539154442</v>
      </c>
      <c r="M89" s="665">
        <v>30</v>
      </c>
      <c r="N89" s="665">
        <v>6109</v>
      </c>
      <c r="O89" s="665">
        <v>183270</v>
      </c>
      <c r="P89" s="678">
        <v>1.4293067546384035</v>
      </c>
      <c r="Q89" s="666">
        <v>30</v>
      </c>
    </row>
    <row r="90" spans="1:17" ht="14.4" customHeight="1" x14ac:dyDescent="0.3">
      <c r="A90" s="661" t="s">
        <v>5699</v>
      </c>
      <c r="B90" s="662" t="s">
        <v>5700</v>
      </c>
      <c r="C90" s="662" t="s">
        <v>4725</v>
      </c>
      <c r="D90" s="662" t="s">
        <v>5763</v>
      </c>
      <c r="E90" s="662" t="s">
        <v>5764</v>
      </c>
      <c r="F90" s="665">
        <v>3</v>
      </c>
      <c r="G90" s="665">
        <v>150</v>
      </c>
      <c r="H90" s="665">
        <v>1</v>
      </c>
      <c r="I90" s="665">
        <v>50</v>
      </c>
      <c r="J90" s="665">
        <v>4</v>
      </c>
      <c r="K90" s="665">
        <v>200</v>
      </c>
      <c r="L90" s="665">
        <v>1.3333333333333333</v>
      </c>
      <c r="M90" s="665">
        <v>50</v>
      </c>
      <c r="N90" s="665">
        <v>3</v>
      </c>
      <c r="O90" s="665">
        <v>150</v>
      </c>
      <c r="P90" s="678">
        <v>1</v>
      </c>
      <c r="Q90" s="666">
        <v>50</v>
      </c>
    </row>
    <row r="91" spans="1:17" ht="14.4" customHeight="1" x14ac:dyDescent="0.3">
      <c r="A91" s="661" t="s">
        <v>5699</v>
      </c>
      <c r="B91" s="662" t="s">
        <v>5700</v>
      </c>
      <c r="C91" s="662" t="s">
        <v>4725</v>
      </c>
      <c r="D91" s="662" t="s">
        <v>5765</v>
      </c>
      <c r="E91" s="662" t="s">
        <v>5766</v>
      </c>
      <c r="F91" s="665">
        <v>967</v>
      </c>
      <c r="G91" s="665">
        <v>11604</v>
      </c>
      <c r="H91" s="665">
        <v>1</v>
      </c>
      <c r="I91" s="665">
        <v>12</v>
      </c>
      <c r="J91" s="665">
        <v>1128</v>
      </c>
      <c r="K91" s="665">
        <v>13536</v>
      </c>
      <c r="L91" s="665">
        <v>1.1664943123061013</v>
      </c>
      <c r="M91" s="665">
        <v>12</v>
      </c>
      <c r="N91" s="665">
        <v>1143</v>
      </c>
      <c r="O91" s="665">
        <v>13716</v>
      </c>
      <c r="P91" s="678">
        <v>1.1820062047569804</v>
      </c>
      <c r="Q91" s="666">
        <v>12</v>
      </c>
    </row>
    <row r="92" spans="1:17" ht="14.4" customHeight="1" x14ac:dyDescent="0.3">
      <c r="A92" s="661" t="s">
        <v>5699</v>
      </c>
      <c r="B92" s="662" t="s">
        <v>5700</v>
      </c>
      <c r="C92" s="662" t="s">
        <v>4725</v>
      </c>
      <c r="D92" s="662" t="s">
        <v>5767</v>
      </c>
      <c r="E92" s="662" t="s">
        <v>5768</v>
      </c>
      <c r="F92" s="665">
        <v>6</v>
      </c>
      <c r="G92" s="665">
        <v>1090</v>
      </c>
      <c r="H92" s="665">
        <v>1</v>
      </c>
      <c r="I92" s="665">
        <v>181.66666666666666</v>
      </c>
      <c r="J92" s="665">
        <v>8</v>
      </c>
      <c r="K92" s="665">
        <v>1456</v>
      </c>
      <c r="L92" s="665">
        <v>1.3357798165137615</v>
      </c>
      <c r="M92" s="665">
        <v>182</v>
      </c>
      <c r="N92" s="665">
        <v>7</v>
      </c>
      <c r="O92" s="665">
        <v>1281</v>
      </c>
      <c r="P92" s="678">
        <v>1.1752293577981652</v>
      </c>
      <c r="Q92" s="666">
        <v>183</v>
      </c>
    </row>
    <row r="93" spans="1:17" ht="14.4" customHeight="1" x14ac:dyDescent="0.3">
      <c r="A93" s="661" t="s">
        <v>5699</v>
      </c>
      <c r="B93" s="662" t="s">
        <v>5700</v>
      </c>
      <c r="C93" s="662" t="s">
        <v>4725</v>
      </c>
      <c r="D93" s="662" t="s">
        <v>5769</v>
      </c>
      <c r="E93" s="662" t="s">
        <v>5770</v>
      </c>
      <c r="F93" s="665">
        <v>1745</v>
      </c>
      <c r="G93" s="665">
        <v>123906</v>
      </c>
      <c r="H93" s="665">
        <v>1</v>
      </c>
      <c r="I93" s="665">
        <v>71.006303724928372</v>
      </c>
      <c r="J93" s="665">
        <v>57</v>
      </c>
      <c r="K93" s="665">
        <v>4104</v>
      </c>
      <c r="L93" s="665">
        <v>3.3121882717543946E-2</v>
      </c>
      <c r="M93" s="665">
        <v>72</v>
      </c>
      <c r="N93" s="665">
        <v>17</v>
      </c>
      <c r="O93" s="665">
        <v>1241</v>
      </c>
      <c r="P93" s="678">
        <v>1.0015657030329443E-2</v>
      </c>
      <c r="Q93" s="666">
        <v>73</v>
      </c>
    </row>
    <row r="94" spans="1:17" ht="14.4" customHeight="1" x14ac:dyDescent="0.3">
      <c r="A94" s="661" t="s">
        <v>5699</v>
      </c>
      <c r="B94" s="662" t="s">
        <v>5700</v>
      </c>
      <c r="C94" s="662" t="s">
        <v>4725</v>
      </c>
      <c r="D94" s="662" t="s">
        <v>5771</v>
      </c>
      <c r="E94" s="662" t="s">
        <v>5772</v>
      </c>
      <c r="F94" s="665">
        <v>6</v>
      </c>
      <c r="G94" s="665">
        <v>1096</v>
      </c>
      <c r="H94" s="665">
        <v>1</v>
      </c>
      <c r="I94" s="665">
        <v>182.66666666666666</v>
      </c>
      <c r="J94" s="665">
        <v>9</v>
      </c>
      <c r="K94" s="665">
        <v>1647</v>
      </c>
      <c r="L94" s="665">
        <v>1.5027372262773722</v>
      </c>
      <c r="M94" s="665">
        <v>183</v>
      </c>
      <c r="N94" s="665">
        <v>5</v>
      </c>
      <c r="O94" s="665">
        <v>920</v>
      </c>
      <c r="P94" s="678">
        <v>0.83941605839416056</v>
      </c>
      <c r="Q94" s="666">
        <v>184</v>
      </c>
    </row>
    <row r="95" spans="1:17" ht="14.4" customHeight="1" x14ac:dyDescent="0.3">
      <c r="A95" s="661" t="s">
        <v>5699</v>
      </c>
      <c r="B95" s="662" t="s">
        <v>5700</v>
      </c>
      <c r="C95" s="662" t="s">
        <v>4725</v>
      </c>
      <c r="D95" s="662" t="s">
        <v>5624</v>
      </c>
      <c r="E95" s="662" t="s">
        <v>5625</v>
      </c>
      <c r="F95" s="665">
        <v>3</v>
      </c>
      <c r="G95" s="665">
        <v>3767</v>
      </c>
      <c r="H95" s="665">
        <v>1</v>
      </c>
      <c r="I95" s="665">
        <v>1255.6666666666667</v>
      </c>
      <c r="J95" s="665">
        <v>12</v>
      </c>
      <c r="K95" s="665">
        <v>15216</v>
      </c>
      <c r="L95" s="665">
        <v>4.0392885585346425</v>
      </c>
      <c r="M95" s="665">
        <v>1268</v>
      </c>
      <c r="N95" s="665">
        <v>16</v>
      </c>
      <c r="O95" s="665">
        <v>20528</v>
      </c>
      <c r="P95" s="678">
        <v>5.4494292540483142</v>
      </c>
      <c r="Q95" s="666">
        <v>1283</v>
      </c>
    </row>
    <row r="96" spans="1:17" ht="14.4" customHeight="1" x14ac:dyDescent="0.3">
      <c r="A96" s="661" t="s">
        <v>5699</v>
      </c>
      <c r="B96" s="662" t="s">
        <v>5700</v>
      </c>
      <c r="C96" s="662" t="s">
        <v>4725</v>
      </c>
      <c r="D96" s="662" t="s">
        <v>5773</v>
      </c>
      <c r="E96" s="662" t="s">
        <v>5774</v>
      </c>
      <c r="F96" s="665">
        <v>791</v>
      </c>
      <c r="G96" s="665">
        <v>116625</v>
      </c>
      <c r="H96" s="665">
        <v>1</v>
      </c>
      <c r="I96" s="665">
        <v>147.43994943109988</v>
      </c>
      <c r="J96" s="665">
        <v>876</v>
      </c>
      <c r="K96" s="665">
        <v>129648</v>
      </c>
      <c r="L96" s="665">
        <v>1.1116655948553054</v>
      </c>
      <c r="M96" s="665">
        <v>148</v>
      </c>
      <c r="N96" s="665">
        <v>1059</v>
      </c>
      <c r="O96" s="665">
        <v>157791</v>
      </c>
      <c r="P96" s="678">
        <v>1.3529774919614148</v>
      </c>
      <c r="Q96" s="666">
        <v>149</v>
      </c>
    </row>
    <row r="97" spans="1:17" ht="14.4" customHeight="1" x14ac:dyDescent="0.3">
      <c r="A97" s="661" t="s">
        <v>5699</v>
      </c>
      <c r="B97" s="662" t="s">
        <v>5700</v>
      </c>
      <c r="C97" s="662" t="s">
        <v>4725</v>
      </c>
      <c r="D97" s="662" t="s">
        <v>5775</v>
      </c>
      <c r="E97" s="662" t="s">
        <v>5776</v>
      </c>
      <c r="F97" s="665">
        <v>4409</v>
      </c>
      <c r="G97" s="665">
        <v>129890</v>
      </c>
      <c r="H97" s="665">
        <v>1</v>
      </c>
      <c r="I97" s="665">
        <v>29.460195055568157</v>
      </c>
      <c r="J97" s="665">
        <v>5896</v>
      </c>
      <c r="K97" s="665">
        <v>176880</v>
      </c>
      <c r="L97" s="665">
        <v>1.3617676495496189</v>
      </c>
      <c r="M97" s="665">
        <v>30</v>
      </c>
      <c r="N97" s="665">
        <v>6169</v>
      </c>
      <c r="O97" s="665">
        <v>185070</v>
      </c>
      <c r="P97" s="678">
        <v>1.4248210023866348</v>
      </c>
      <c r="Q97" s="666">
        <v>30</v>
      </c>
    </row>
    <row r="98" spans="1:17" ht="14.4" customHeight="1" x14ac:dyDescent="0.3">
      <c r="A98" s="661" t="s">
        <v>5699</v>
      </c>
      <c r="B98" s="662" t="s">
        <v>5700</v>
      </c>
      <c r="C98" s="662" t="s">
        <v>4725</v>
      </c>
      <c r="D98" s="662" t="s">
        <v>5777</v>
      </c>
      <c r="E98" s="662" t="s">
        <v>5778</v>
      </c>
      <c r="F98" s="665">
        <v>151</v>
      </c>
      <c r="G98" s="665">
        <v>4681</v>
      </c>
      <c r="H98" s="665">
        <v>1</v>
      </c>
      <c r="I98" s="665">
        <v>31</v>
      </c>
      <c r="J98" s="665">
        <v>134</v>
      </c>
      <c r="K98" s="665">
        <v>4154</v>
      </c>
      <c r="L98" s="665">
        <v>0.88741721854304634</v>
      </c>
      <c r="M98" s="665">
        <v>31</v>
      </c>
      <c r="N98" s="665">
        <v>164</v>
      </c>
      <c r="O98" s="665">
        <v>5084</v>
      </c>
      <c r="P98" s="678">
        <v>1.0860927152317881</v>
      </c>
      <c r="Q98" s="666">
        <v>31</v>
      </c>
    </row>
    <row r="99" spans="1:17" ht="14.4" customHeight="1" x14ac:dyDescent="0.3">
      <c r="A99" s="661" t="s">
        <v>5699</v>
      </c>
      <c r="B99" s="662" t="s">
        <v>5700</v>
      </c>
      <c r="C99" s="662" t="s">
        <v>4725</v>
      </c>
      <c r="D99" s="662" t="s">
        <v>5779</v>
      </c>
      <c r="E99" s="662" t="s">
        <v>5780</v>
      </c>
      <c r="F99" s="665">
        <v>190</v>
      </c>
      <c r="G99" s="665">
        <v>5130</v>
      </c>
      <c r="H99" s="665">
        <v>1</v>
      </c>
      <c r="I99" s="665">
        <v>27</v>
      </c>
      <c r="J99" s="665">
        <v>176</v>
      </c>
      <c r="K99" s="665">
        <v>4752</v>
      </c>
      <c r="L99" s="665">
        <v>0.9263157894736842</v>
      </c>
      <c r="M99" s="665">
        <v>27</v>
      </c>
      <c r="N99" s="665">
        <v>211</v>
      </c>
      <c r="O99" s="665">
        <v>5697</v>
      </c>
      <c r="P99" s="678">
        <v>1.1105263157894736</v>
      </c>
      <c r="Q99" s="666">
        <v>27</v>
      </c>
    </row>
    <row r="100" spans="1:17" ht="14.4" customHeight="1" x14ac:dyDescent="0.3">
      <c r="A100" s="661" t="s">
        <v>5699</v>
      </c>
      <c r="B100" s="662" t="s">
        <v>5700</v>
      </c>
      <c r="C100" s="662" t="s">
        <v>4725</v>
      </c>
      <c r="D100" s="662" t="s">
        <v>5781</v>
      </c>
      <c r="E100" s="662" t="s">
        <v>5782</v>
      </c>
      <c r="F100" s="665">
        <v>5</v>
      </c>
      <c r="G100" s="665">
        <v>110</v>
      </c>
      <c r="H100" s="665">
        <v>1</v>
      </c>
      <c r="I100" s="665">
        <v>22</v>
      </c>
      <c r="J100" s="665">
        <v>3</v>
      </c>
      <c r="K100" s="665">
        <v>66</v>
      </c>
      <c r="L100" s="665">
        <v>0.6</v>
      </c>
      <c r="M100" s="665">
        <v>22</v>
      </c>
      <c r="N100" s="665">
        <v>11</v>
      </c>
      <c r="O100" s="665">
        <v>242</v>
      </c>
      <c r="P100" s="678">
        <v>2.2000000000000002</v>
      </c>
      <c r="Q100" s="666">
        <v>22</v>
      </c>
    </row>
    <row r="101" spans="1:17" ht="14.4" customHeight="1" x14ac:dyDescent="0.3">
      <c r="A101" s="661" t="s">
        <v>5699</v>
      </c>
      <c r="B101" s="662" t="s">
        <v>5700</v>
      </c>
      <c r="C101" s="662" t="s">
        <v>4725</v>
      </c>
      <c r="D101" s="662" t="s">
        <v>5783</v>
      </c>
      <c r="E101" s="662" t="s">
        <v>5784</v>
      </c>
      <c r="F101" s="665">
        <v>433</v>
      </c>
      <c r="G101" s="665">
        <v>10825</v>
      </c>
      <c r="H101" s="665">
        <v>1</v>
      </c>
      <c r="I101" s="665">
        <v>25</v>
      </c>
      <c r="J101" s="665">
        <v>512</v>
      </c>
      <c r="K101" s="665">
        <v>12800</v>
      </c>
      <c r="L101" s="665">
        <v>1.1824480369515011</v>
      </c>
      <c r="M101" s="665">
        <v>25</v>
      </c>
      <c r="N101" s="665">
        <v>494</v>
      </c>
      <c r="O101" s="665">
        <v>12350</v>
      </c>
      <c r="P101" s="678">
        <v>1.1408775981524248</v>
      </c>
      <c r="Q101" s="666">
        <v>25</v>
      </c>
    </row>
    <row r="102" spans="1:17" ht="14.4" customHeight="1" x14ac:dyDescent="0.3">
      <c r="A102" s="661" t="s">
        <v>5699</v>
      </c>
      <c r="B102" s="662" t="s">
        <v>5700</v>
      </c>
      <c r="C102" s="662" t="s">
        <v>4725</v>
      </c>
      <c r="D102" s="662" t="s">
        <v>5785</v>
      </c>
      <c r="E102" s="662" t="s">
        <v>5786</v>
      </c>
      <c r="F102" s="665">
        <v>3</v>
      </c>
      <c r="G102" s="665">
        <v>99</v>
      </c>
      <c r="H102" s="665">
        <v>1</v>
      </c>
      <c r="I102" s="665">
        <v>33</v>
      </c>
      <c r="J102" s="665">
        <v>7</v>
      </c>
      <c r="K102" s="665">
        <v>231</v>
      </c>
      <c r="L102" s="665">
        <v>2.3333333333333335</v>
      </c>
      <c r="M102" s="665">
        <v>33</v>
      </c>
      <c r="N102" s="665">
        <v>17</v>
      </c>
      <c r="O102" s="665">
        <v>561</v>
      </c>
      <c r="P102" s="678">
        <v>5.666666666666667</v>
      </c>
      <c r="Q102" s="666">
        <v>33</v>
      </c>
    </row>
    <row r="103" spans="1:17" ht="14.4" customHeight="1" x14ac:dyDescent="0.3">
      <c r="A103" s="661" t="s">
        <v>5699</v>
      </c>
      <c r="B103" s="662" t="s">
        <v>5700</v>
      </c>
      <c r="C103" s="662" t="s">
        <v>4725</v>
      </c>
      <c r="D103" s="662" t="s">
        <v>5787</v>
      </c>
      <c r="E103" s="662" t="s">
        <v>5788</v>
      </c>
      <c r="F103" s="665"/>
      <c r="G103" s="665"/>
      <c r="H103" s="665"/>
      <c r="I103" s="665"/>
      <c r="J103" s="665">
        <v>2</v>
      </c>
      <c r="K103" s="665">
        <v>60</v>
      </c>
      <c r="L103" s="665"/>
      <c r="M103" s="665">
        <v>30</v>
      </c>
      <c r="N103" s="665">
        <v>1</v>
      </c>
      <c r="O103" s="665">
        <v>30</v>
      </c>
      <c r="P103" s="678"/>
      <c r="Q103" s="666">
        <v>30</v>
      </c>
    </row>
    <row r="104" spans="1:17" ht="14.4" customHeight="1" x14ac:dyDescent="0.3">
      <c r="A104" s="661" t="s">
        <v>5699</v>
      </c>
      <c r="B104" s="662" t="s">
        <v>5700</v>
      </c>
      <c r="C104" s="662" t="s">
        <v>4725</v>
      </c>
      <c r="D104" s="662" t="s">
        <v>5789</v>
      </c>
      <c r="E104" s="662" t="s">
        <v>5790</v>
      </c>
      <c r="F104" s="665"/>
      <c r="G104" s="665"/>
      <c r="H104" s="665"/>
      <c r="I104" s="665"/>
      <c r="J104" s="665">
        <v>1</v>
      </c>
      <c r="K104" s="665">
        <v>204</v>
      </c>
      <c r="L104" s="665"/>
      <c r="M104" s="665">
        <v>204</v>
      </c>
      <c r="N104" s="665"/>
      <c r="O104" s="665"/>
      <c r="P104" s="678"/>
      <c r="Q104" s="666"/>
    </row>
    <row r="105" spans="1:17" ht="14.4" customHeight="1" x14ac:dyDescent="0.3">
      <c r="A105" s="661" t="s">
        <v>5699</v>
      </c>
      <c r="B105" s="662" t="s">
        <v>5700</v>
      </c>
      <c r="C105" s="662" t="s">
        <v>4725</v>
      </c>
      <c r="D105" s="662" t="s">
        <v>5791</v>
      </c>
      <c r="E105" s="662" t="s">
        <v>5792</v>
      </c>
      <c r="F105" s="665">
        <v>117</v>
      </c>
      <c r="G105" s="665">
        <v>3042</v>
      </c>
      <c r="H105" s="665">
        <v>1</v>
      </c>
      <c r="I105" s="665">
        <v>26</v>
      </c>
      <c r="J105" s="665">
        <v>216</v>
      </c>
      <c r="K105" s="665">
        <v>5616</v>
      </c>
      <c r="L105" s="665">
        <v>1.8461538461538463</v>
      </c>
      <c r="M105" s="665">
        <v>26</v>
      </c>
      <c r="N105" s="665">
        <v>289</v>
      </c>
      <c r="O105" s="665">
        <v>7514</v>
      </c>
      <c r="P105" s="678">
        <v>2.4700854700854702</v>
      </c>
      <c r="Q105" s="666">
        <v>26</v>
      </c>
    </row>
    <row r="106" spans="1:17" ht="14.4" customHeight="1" x14ac:dyDescent="0.3">
      <c r="A106" s="661" t="s">
        <v>5699</v>
      </c>
      <c r="B106" s="662" t="s">
        <v>5700</v>
      </c>
      <c r="C106" s="662" t="s">
        <v>4725</v>
      </c>
      <c r="D106" s="662" t="s">
        <v>5793</v>
      </c>
      <c r="E106" s="662" t="s">
        <v>5794</v>
      </c>
      <c r="F106" s="665">
        <v>46</v>
      </c>
      <c r="G106" s="665">
        <v>3864</v>
      </c>
      <c r="H106" s="665">
        <v>1</v>
      </c>
      <c r="I106" s="665">
        <v>84</v>
      </c>
      <c r="J106" s="665">
        <v>43</v>
      </c>
      <c r="K106" s="665">
        <v>3612</v>
      </c>
      <c r="L106" s="665">
        <v>0.93478260869565222</v>
      </c>
      <c r="M106" s="665">
        <v>84</v>
      </c>
      <c r="N106" s="665">
        <v>67</v>
      </c>
      <c r="O106" s="665">
        <v>5628</v>
      </c>
      <c r="P106" s="678">
        <v>1.4565217391304348</v>
      </c>
      <c r="Q106" s="666">
        <v>84</v>
      </c>
    </row>
    <row r="107" spans="1:17" ht="14.4" customHeight="1" x14ac:dyDescent="0.3">
      <c r="A107" s="661" t="s">
        <v>5699</v>
      </c>
      <c r="B107" s="662" t="s">
        <v>5700</v>
      </c>
      <c r="C107" s="662" t="s">
        <v>4725</v>
      </c>
      <c r="D107" s="662" t="s">
        <v>5795</v>
      </c>
      <c r="E107" s="662" t="s">
        <v>5796</v>
      </c>
      <c r="F107" s="665">
        <v>6</v>
      </c>
      <c r="G107" s="665">
        <v>1048</v>
      </c>
      <c r="H107" s="665">
        <v>1</v>
      </c>
      <c r="I107" s="665">
        <v>174.66666666666666</v>
      </c>
      <c r="J107" s="665">
        <v>10</v>
      </c>
      <c r="K107" s="665">
        <v>1750</v>
      </c>
      <c r="L107" s="665">
        <v>1.6698473282442747</v>
      </c>
      <c r="M107" s="665">
        <v>175</v>
      </c>
      <c r="N107" s="665">
        <v>7</v>
      </c>
      <c r="O107" s="665">
        <v>1232</v>
      </c>
      <c r="P107" s="678">
        <v>1.1755725190839694</v>
      </c>
      <c r="Q107" s="666">
        <v>176</v>
      </c>
    </row>
    <row r="108" spans="1:17" ht="14.4" customHeight="1" x14ac:dyDescent="0.3">
      <c r="A108" s="661" t="s">
        <v>5699</v>
      </c>
      <c r="B108" s="662" t="s">
        <v>5700</v>
      </c>
      <c r="C108" s="662" t="s">
        <v>4725</v>
      </c>
      <c r="D108" s="662" t="s">
        <v>5797</v>
      </c>
      <c r="E108" s="662" t="s">
        <v>5798</v>
      </c>
      <c r="F108" s="665">
        <v>169</v>
      </c>
      <c r="G108" s="665">
        <v>2535</v>
      </c>
      <c r="H108" s="665">
        <v>1</v>
      </c>
      <c r="I108" s="665">
        <v>15</v>
      </c>
      <c r="J108" s="665">
        <v>174</v>
      </c>
      <c r="K108" s="665">
        <v>2610</v>
      </c>
      <c r="L108" s="665">
        <v>1.029585798816568</v>
      </c>
      <c r="M108" s="665">
        <v>15</v>
      </c>
      <c r="N108" s="665">
        <v>264</v>
      </c>
      <c r="O108" s="665">
        <v>3960</v>
      </c>
      <c r="P108" s="678">
        <v>1.5621301775147929</v>
      </c>
      <c r="Q108" s="666">
        <v>15</v>
      </c>
    </row>
    <row r="109" spans="1:17" ht="14.4" customHeight="1" x14ac:dyDescent="0.3">
      <c r="A109" s="661" t="s">
        <v>5699</v>
      </c>
      <c r="B109" s="662" t="s">
        <v>5700</v>
      </c>
      <c r="C109" s="662" t="s">
        <v>4725</v>
      </c>
      <c r="D109" s="662" t="s">
        <v>5799</v>
      </c>
      <c r="E109" s="662" t="s">
        <v>5800</v>
      </c>
      <c r="F109" s="665">
        <v>87</v>
      </c>
      <c r="G109" s="665">
        <v>2001</v>
      </c>
      <c r="H109" s="665">
        <v>1</v>
      </c>
      <c r="I109" s="665">
        <v>23</v>
      </c>
      <c r="J109" s="665">
        <v>72</v>
      </c>
      <c r="K109" s="665">
        <v>1656</v>
      </c>
      <c r="L109" s="665">
        <v>0.82758620689655171</v>
      </c>
      <c r="M109" s="665">
        <v>23</v>
      </c>
      <c r="N109" s="665">
        <v>122</v>
      </c>
      <c r="O109" s="665">
        <v>2806</v>
      </c>
      <c r="P109" s="678">
        <v>1.4022988505747127</v>
      </c>
      <c r="Q109" s="666">
        <v>23</v>
      </c>
    </row>
    <row r="110" spans="1:17" ht="14.4" customHeight="1" x14ac:dyDescent="0.3">
      <c r="A110" s="661" t="s">
        <v>5699</v>
      </c>
      <c r="B110" s="662" t="s">
        <v>5700</v>
      </c>
      <c r="C110" s="662" t="s">
        <v>4725</v>
      </c>
      <c r="D110" s="662" t="s">
        <v>5801</v>
      </c>
      <c r="E110" s="662" t="s">
        <v>5802</v>
      </c>
      <c r="F110" s="665">
        <v>105</v>
      </c>
      <c r="G110" s="665">
        <v>3885</v>
      </c>
      <c r="H110" s="665">
        <v>1</v>
      </c>
      <c r="I110" s="665">
        <v>37</v>
      </c>
      <c r="J110" s="665">
        <v>129</v>
      </c>
      <c r="K110" s="665">
        <v>4773</v>
      </c>
      <c r="L110" s="665">
        <v>1.2285714285714286</v>
      </c>
      <c r="M110" s="665">
        <v>37</v>
      </c>
      <c r="N110" s="665">
        <v>146</v>
      </c>
      <c r="O110" s="665">
        <v>5402</v>
      </c>
      <c r="P110" s="678">
        <v>1.3904761904761904</v>
      </c>
      <c r="Q110" s="666">
        <v>37</v>
      </c>
    </row>
    <row r="111" spans="1:17" ht="14.4" customHeight="1" x14ac:dyDescent="0.3">
      <c r="A111" s="661" t="s">
        <v>5699</v>
      </c>
      <c r="B111" s="662" t="s">
        <v>5700</v>
      </c>
      <c r="C111" s="662" t="s">
        <v>4725</v>
      </c>
      <c r="D111" s="662" t="s">
        <v>5803</v>
      </c>
      <c r="E111" s="662" t="s">
        <v>5804</v>
      </c>
      <c r="F111" s="665">
        <v>2536</v>
      </c>
      <c r="G111" s="665">
        <v>58328</v>
      </c>
      <c r="H111" s="665">
        <v>1</v>
      </c>
      <c r="I111" s="665">
        <v>23</v>
      </c>
      <c r="J111" s="665">
        <v>5657</v>
      </c>
      <c r="K111" s="665">
        <v>130111</v>
      </c>
      <c r="L111" s="665">
        <v>2.2306782334384856</v>
      </c>
      <c r="M111" s="665">
        <v>23</v>
      </c>
      <c r="N111" s="665">
        <v>6014</v>
      </c>
      <c r="O111" s="665">
        <v>138322</v>
      </c>
      <c r="P111" s="678">
        <v>2.3714511041009465</v>
      </c>
      <c r="Q111" s="666">
        <v>23</v>
      </c>
    </row>
    <row r="112" spans="1:17" ht="14.4" customHeight="1" x14ac:dyDescent="0.3">
      <c r="A112" s="661" t="s">
        <v>5699</v>
      </c>
      <c r="B112" s="662" t="s">
        <v>5700</v>
      </c>
      <c r="C112" s="662" t="s">
        <v>4725</v>
      </c>
      <c r="D112" s="662" t="s">
        <v>5805</v>
      </c>
      <c r="E112" s="662" t="s">
        <v>5806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400</v>
      </c>
      <c r="P112" s="678"/>
      <c r="Q112" s="666">
        <v>400</v>
      </c>
    </row>
    <row r="113" spans="1:17" ht="14.4" customHeight="1" x14ac:dyDescent="0.3">
      <c r="A113" s="661" t="s">
        <v>5699</v>
      </c>
      <c r="B113" s="662" t="s">
        <v>5700</v>
      </c>
      <c r="C113" s="662" t="s">
        <v>4725</v>
      </c>
      <c r="D113" s="662" t="s">
        <v>5807</v>
      </c>
      <c r="E113" s="662" t="s">
        <v>5808</v>
      </c>
      <c r="F113" s="665">
        <v>1</v>
      </c>
      <c r="G113" s="665">
        <v>331</v>
      </c>
      <c r="H113" s="665">
        <v>1</v>
      </c>
      <c r="I113" s="665">
        <v>331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5699</v>
      </c>
      <c r="B114" s="662" t="s">
        <v>5700</v>
      </c>
      <c r="C114" s="662" t="s">
        <v>4725</v>
      </c>
      <c r="D114" s="662" t="s">
        <v>5809</v>
      </c>
      <c r="E114" s="662" t="s">
        <v>5810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277</v>
      </c>
      <c r="P114" s="678"/>
      <c r="Q114" s="666">
        <v>277</v>
      </c>
    </row>
    <row r="115" spans="1:17" ht="14.4" customHeight="1" x14ac:dyDescent="0.3">
      <c r="A115" s="661" t="s">
        <v>5699</v>
      </c>
      <c r="B115" s="662" t="s">
        <v>5700</v>
      </c>
      <c r="C115" s="662" t="s">
        <v>4725</v>
      </c>
      <c r="D115" s="662" t="s">
        <v>5811</v>
      </c>
      <c r="E115" s="662" t="s">
        <v>5812</v>
      </c>
      <c r="F115" s="665">
        <v>81</v>
      </c>
      <c r="G115" s="665">
        <v>2349</v>
      </c>
      <c r="H115" s="665">
        <v>1</v>
      </c>
      <c r="I115" s="665">
        <v>29</v>
      </c>
      <c r="J115" s="665">
        <v>177</v>
      </c>
      <c r="K115" s="665">
        <v>5133</v>
      </c>
      <c r="L115" s="665">
        <v>2.1851851851851851</v>
      </c>
      <c r="M115" s="665">
        <v>29</v>
      </c>
      <c r="N115" s="665">
        <v>250</v>
      </c>
      <c r="O115" s="665">
        <v>7250</v>
      </c>
      <c r="P115" s="678">
        <v>3.0864197530864197</v>
      </c>
      <c r="Q115" s="666">
        <v>29</v>
      </c>
    </row>
    <row r="116" spans="1:17" ht="14.4" customHeight="1" x14ac:dyDescent="0.3">
      <c r="A116" s="661" t="s">
        <v>5699</v>
      </c>
      <c r="B116" s="662" t="s">
        <v>5700</v>
      </c>
      <c r="C116" s="662" t="s">
        <v>4725</v>
      </c>
      <c r="D116" s="662" t="s">
        <v>5813</v>
      </c>
      <c r="E116" s="662" t="s">
        <v>5814</v>
      </c>
      <c r="F116" s="665">
        <v>16</v>
      </c>
      <c r="G116" s="665">
        <v>2821</v>
      </c>
      <c r="H116" s="665">
        <v>1</v>
      </c>
      <c r="I116" s="665">
        <v>176.3125</v>
      </c>
      <c r="J116" s="665">
        <v>38</v>
      </c>
      <c r="K116" s="665">
        <v>6726</v>
      </c>
      <c r="L116" s="665">
        <v>2.3842609003899327</v>
      </c>
      <c r="M116" s="665">
        <v>177</v>
      </c>
      <c r="N116" s="665">
        <v>81</v>
      </c>
      <c r="O116" s="665">
        <v>14418</v>
      </c>
      <c r="P116" s="678">
        <v>5.1109535625664657</v>
      </c>
      <c r="Q116" s="666">
        <v>178</v>
      </c>
    </row>
    <row r="117" spans="1:17" ht="14.4" customHeight="1" x14ac:dyDescent="0.3">
      <c r="A117" s="661" t="s">
        <v>5699</v>
      </c>
      <c r="B117" s="662" t="s">
        <v>5700</v>
      </c>
      <c r="C117" s="662" t="s">
        <v>4725</v>
      </c>
      <c r="D117" s="662" t="s">
        <v>5815</v>
      </c>
      <c r="E117" s="662" t="s">
        <v>5816</v>
      </c>
      <c r="F117" s="665">
        <v>21</v>
      </c>
      <c r="G117" s="665">
        <v>315</v>
      </c>
      <c r="H117" s="665">
        <v>1</v>
      </c>
      <c r="I117" s="665">
        <v>15</v>
      </c>
      <c r="J117" s="665">
        <v>8</v>
      </c>
      <c r="K117" s="665">
        <v>120</v>
      </c>
      <c r="L117" s="665">
        <v>0.38095238095238093</v>
      </c>
      <c r="M117" s="665">
        <v>15</v>
      </c>
      <c r="N117" s="665">
        <v>22</v>
      </c>
      <c r="O117" s="665">
        <v>330</v>
      </c>
      <c r="P117" s="678">
        <v>1.0476190476190477</v>
      </c>
      <c r="Q117" s="666">
        <v>15</v>
      </c>
    </row>
    <row r="118" spans="1:17" ht="14.4" customHeight="1" x14ac:dyDescent="0.3">
      <c r="A118" s="661" t="s">
        <v>5699</v>
      </c>
      <c r="B118" s="662" t="s">
        <v>5700</v>
      </c>
      <c r="C118" s="662" t="s">
        <v>4725</v>
      </c>
      <c r="D118" s="662" t="s">
        <v>5817</v>
      </c>
      <c r="E118" s="662" t="s">
        <v>5818</v>
      </c>
      <c r="F118" s="665">
        <v>127</v>
      </c>
      <c r="G118" s="665">
        <v>2413</v>
      </c>
      <c r="H118" s="665">
        <v>1</v>
      </c>
      <c r="I118" s="665">
        <v>19</v>
      </c>
      <c r="J118" s="665">
        <v>266</v>
      </c>
      <c r="K118" s="665">
        <v>5054</v>
      </c>
      <c r="L118" s="665">
        <v>2.0944881889763778</v>
      </c>
      <c r="M118" s="665">
        <v>19</v>
      </c>
      <c r="N118" s="665">
        <v>431</v>
      </c>
      <c r="O118" s="665">
        <v>8189</v>
      </c>
      <c r="P118" s="678">
        <v>3.393700787401575</v>
      </c>
      <c r="Q118" s="666">
        <v>19</v>
      </c>
    </row>
    <row r="119" spans="1:17" ht="14.4" customHeight="1" x14ac:dyDescent="0.3">
      <c r="A119" s="661" t="s">
        <v>5699</v>
      </c>
      <c r="B119" s="662" t="s">
        <v>5700</v>
      </c>
      <c r="C119" s="662" t="s">
        <v>4725</v>
      </c>
      <c r="D119" s="662" t="s">
        <v>5819</v>
      </c>
      <c r="E119" s="662" t="s">
        <v>5820</v>
      </c>
      <c r="F119" s="665">
        <v>450</v>
      </c>
      <c r="G119" s="665">
        <v>9000</v>
      </c>
      <c r="H119" s="665">
        <v>1</v>
      </c>
      <c r="I119" s="665">
        <v>20</v>
      </c>
      <c r="J119" s="665">
        <v>667</v>
      </c>
      <c r="K119" s="665">
        <v>13340</v>
      </c>
      <c r="L119" s="665">
        <v>1.4822222222222223</v>
      </c>
      <c r="M119" s="665">
        <v>20</v>
      </c>
      <c r="N119" s="665">
        <v>877</v>
      </c>
      <c r="O119" s="665">
        <v>17540</v>
      </c>
      <c r="P119" s="678">
        <v>1.9488888888888889</v>
      </c>
      <c r="Q119" s="666">
        <v>20</v>
      </c>
    </row>
    <row r="120" spans="1:17" ht="14.4" customHeight="1" x14ac:dyDescent="0.3">
      <c r="A120" s="661" t="s">
        <v>5699</v>
      </c>
      <c r="B120" s="662" t="s">
        <v>5700</v>
      </c>
      <c r="C120" s="662" t="s">
        <v>4725</v>
      </c>
      <c r="D120" s="662" t="s">
        <v>5821</v>
      </c>
      <c r="E120" s="662" t="s">
        <v>5822</v>
      </c>
      <c r="F120" s="665">
        <v>1</v>
      </c>
      <c r="G120" s="665">
        <v>184</v>
      </c>
      <c r="H120" s="665">
        <v>1</v>
      </c>
      <c r="I120" s="665">
        <v>184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5699</v>
      </c>
      <c r="B121" s="662" t="s">
        <v>5700</v>
      </c>
      <c r="C121" s="662" t="s">
        <v>4725</v>
      </c>
      <c r="D121" s="662" t="s">
        <v>5823</v>
      </c>
      <c r="E121" s="662" t="s">
        <v>5824</v>
      </c>
      <c r="F121" s="665">
        <v>75</v>
      </c>
      <c r="G121" s="665">
        <v>6300</v>
      </c>
      <c r="H121" s="665">
        <v>1</v>
      </c>
      <c r="I121" s="665">
        <v>84</v>
      </c>
      <c r="J121" s="665">
        <v>86</v>
      </c>
      <c r="K121" s="665">
        <v>7224</v>
      </c>
      <c r="L121" s="665">
        <v>1.1466666666666667</v>
      </c>
      <c r="M121" s="665">
        <v>84</v>
      </c>
      <c r="N121" s="665">
        <v>128</v>
      </c>
      <c r="O121" s="665">
        <v>10752</v>
      </c>
      <c r="P121" s="678">
        <v>1.7066666666666668</v>
      </c>
      <c r="Q121" s="666">
        <v>84</v>
      </c>
    </row>
    <row r="122" spans="1:17" ht="14.4" customHeight="1" x14ac:dyDescent="0.3">
      <c r="A122" s="661" t="s">
        <v>5699</v>
      </c>
      <c r="B122" s="662" t="s">
        <v>5700</v>
      </c>
      <c r="C122" s="662" t="s">
        <v>4725</v>
      </c>
      <c r="D122" s="662" t="s">
        <v>5825</v>
      </c>
      <c r="E122" s="662" t="s">
        <v>5826</v>
      </c>
      <c r="F122" s="665">
        <v>1</v>
      </c>
      <c r="G122" s="665">
        <v>264</v>
      </c>
      <c r="H122" s="665">
        <v>1</v>
      </c>
      <c r="I122" s="665">
        <v>264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5699</v>
      </c>
      <c r="B123" s="662" t="s">
        <v>5700</v>
      </c>
      <c r="C123" s="662" t="s">
        <v>4725</v>
      </c>
      <c r="D123" s="662" t="s">
        <v>5827</v>
      </c>
      <c r="E123" s="662" t="s">
        <v>5828</v>
      </c>
      <c r="F123" s="665"/>
      <c r="G123" s="665"/>
      <c r="H123" s="665"/>
      <c r="I123" s="665"/>
      <c r="J123" s="665">
        <v>1</v>
      </c>
      <c r="K123" s="665">
        <v>300</v>
      </c>
      <c r="L123" s="665"/>
      <c r="M123" s="665">
        <v>300</v>
      </c>
      <c r="N123" s="665">
        <v>1</v>
      </c>
      <c r="O123" s="665">
        <v>301</v>
      </c>
      <c r="P123" s="678"/>
      <c r="Q123" s="666">
        <v>301</v>
      </c>
    </row>
    <row r="124" spans="1:17" ht="14.4" customHeight="1" x14ac:dyDescent="0.3">
      <c r="A124" s="661" t="s">
        <v>5699</v>
      </c>
      <c r="B124" s="662" t="s">
        <v>5700</v>
      </c>
      <c r="C124" s="662" t="s">
        <v>4725</v>
      </c>
      <c r="D124" s="662" t="s">
        <v>5829</v>
      </c>
      <c r="E124" s="662" t="s">
        <v>5830</v>
      </c>
      <c r="F124" s="665"/>
      <c r="G124" s="665"/>
      <c r="H124" s="665"/>
      <c r="I124" s="665"/>
      <c r="J124" s="665">
        <v>6</v>
      </c>
      <c r="K124" s="665">
        <v>126</v>
      </c>
      <c r="L124" s="665"/>
      <c r="M124" s="665">
        <v>21</v>
      </c>
      <c r="N124" s="665">
        <v>4</v>
      </c>
      <c r="O124" s="665">
        <v>84</v>
      </c>
      <c r="P124" s="678"/>
      <c r="Q124" s="666">
        <v>21</v>
      </c>
    </row>
    <row r="125" spans="1:17" ht="14.4" customHeight="1" x14ac:dyDescent="0.3">
      <c r="A125" s="661" t="s">
        <v>5699</v>
      </c>
      <c r="B125" s="662" t="s">
        <v>5700</v>
      </c>
      <c r="C125" s="662" t="s">
        <v>4725</v>
      </c>
      <c r="D125" s="662" t="s">
        <v>5831</v>
      </c>
      <c r="E125" s="662" t="s">
        <v>5832</v>
      </c>
      <c r="F125" s="665">
        <v>65</v>
      </c>
      <c r="G125" s="665">
        <v>1430</v>
      </c>
      <c r="H125" s="665">
        <v>1</v>
      </c>
      <c r="I125" s="665">
        <v>22</v>
      </c>
      <c r="J125" s="665">
        <v>55</v>
      </c>
      <c r="K125" s="665">
        <v>1210</v>
      </c>
      <c r="L125" s="665">
        <v>0.84615384615384615</v>
      </c>
      <c r="M125" s="665">
        <v>22</v>
      </c>
      <c r="N125" s="665">
        <v>72</v>
      </c>
      <c r="O125" s="665">
        <v>1584</v>
      </c>
      <c r="P125" s="678">
        <v>1.1076923076923078</v>
      </c>
      <c r="Q125" s="666">
        <v>22</v>
      </c>
    </row>
    <row r="126" spans="1:17" ht="14.4" customHeight="1" x14ac:dyDescent="0.3">
      <c r="A126" s="661" t="s">
        <v>5699</v>
      </c>
      <c r="B126" s="662" t="s">
        <v>5700</v>
      </c>
      <c r="C126" s="662" t="s">
        <v>4725</v>
      </c>
      <c r="D126" s="662" t="s">
        <v>5833</v>
      </c>
      <c r="E126" s="662" t="s">
        <v>5834</v>
      </c>
      <c r="F126" s="665"/>
      <c r="G126" s="665"/>
      <c r="H126" s="665"/>
      <c r="I126" s="665"/>
      <c r="J126" s="665">
        <v>1</v>
      </c>
      <c r="K126" s="665">
        <v>171</v>
      </c>
      <c r="L126" s="665"/>
      <c r="M126" s="665">
        <v>171</v>
      </c>
      <c r="N126" s="665"/>
      <c r="O126" s="665"/>
      <c r="P126" s="678"/>
      <c r="Q126" s="666"/>
    </row>
    <row r="127" spans="1:17" ht="14.4" customHeight="1" x14ac:dyDescent="0.3">
      <c r="A127" s="661" t="s">
        <v>5699</v>
      </c>
      <c r="B127" s="662" t="s">
        <v>5700</v>
      </c>
      <c r="C127" s="662" t="s">
        <v>4725</v>
      </c>
      <c r="D127" s="662" t="s">
        <v>5835</v>
      </c>
      <c r="E127" s="662" t="s">
        <v>5836</v>
      </c>
      <c r="F127" s="665">
        <v>1</v>
      </c>
      <c r="G127" s="665">
        <v>495</v>
      </c>
      <c r="H127" s="665">
        <v>1</v>
      </c>
      <c r="I127" s="665">
        <v>495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5699</v>
      </c>
      <c r="B128" s="662" t="s">
        <v>5700</v>
      </c>
      <c r="C128" s="662" t="s">
        <v>4725</v>
      </c>
      <c r="D128" s="662" t="s">
        <v>5837</v>
      </c>
      <c r="E128" s="662" t="s">
        <v>5838</v>
      </c>
      <c r="F128" s="665">
        <v>4</v>
      </c>
      <c r="G128" s="665">
        <v>2274</v>
      </c>
      <c r="H128" s="665">
        <v>1</v>
      </c>
      <c r="I128" s="665">
        <v>568.5</v>
      </c>
      <c r="J128" s="665">
        <v>44</v>
      </c>
      <c r="K128" s="665">
        <v>25168</v>
      </c>
      <c r="L128" s="665">
        <v>11.067722075637644</v>
      </c>
      <c r="M128" s="665">
        <v>572</v>
      </c>
      <c r="N128" s="665">
        <v>63</v>
      </c>
      <c r="O128" s="665">
        <v>36477</v>
      </c>
      <c r="P128" s="678">
        <v>16.040897097625329</v>
      </c>
      <c r="Q128" s="666">
        <v>579</v>
      </c>
    </row>
    <row r="129" spans="1:17" ht="14.4" customHeight="1" x14ac:dyDescent="0.3">
      <c r="A129" s="661" t="s">
        <v>5699</v>
      </c>
      <c r="B129" s="662" t="s">
        <v>5700</v>
      </c>
      <c r="C129" s="662" t="s">
        <v>4725</v>
      </c>
      <c r="D129" s="662" t="s">
        <v>5628</v>
      </c>
      <c r="E129" s="662" t="s">
        <v>5629</v>
      </c>
      <c r="F129" s="665">
        <v>4</v>
      </c>
      <c r="G129" s="665">
        <v>4020</v>
      </c>
      <c r="H129" s="665">
        <v>1</v>
      </c>
      <c r="I129" s="665">
        <v>1005</v>
      </c>
      <c r="J129" s="665">
        <v>44</v>
      </c>
      <c r="K129" s="665">
        <v>44352</v>
      </c>
      <c r="L129" s="665">
        <v>11.032835820895523</v>
      </c>
      <c r="M129" s="665">
        <v>1008</v>
      </c>
      <c r="N129" s="665">
        <v>62</v>
      </c>
      <c r="O129" s="665">
        <v>62682</v>
      </c>
      <c r="P129" s="678">
        <v>15.592537313432835</v>
      </c>
      <c r="Q129" s="666">
        <v>1011</v>
      </c>
    </row>
    <row r="130" spans="1:17" ht="14.4" customHeight="1" x14ac:dyDescent="0.3">
      <c r="A130" s="661" t="s">
        <v>5699</v>
      </c>
      <c r="B130" s="662" t="s">
        <v>5700</v>
      </c>
      <c r="C130" s="662" t="s">
        <v>4725</v>
      </c>
      <c r="D130" s="662" t="s">
        <v>5839</v>
      </c>
      <c r="E130" s="662" t="s">
        <v>5840</v>
      </c>
      <c r="F130" s="665"/>
      <c r="G130" s="665"/>
      <c r="H130" s="665"/>
      <c r="I130" s="665"/>
      <c r="J130" s="665">
        <v>2</v>
      </c>
      <c r="K130" s="665">
        <v>410</v>
      </c>
      <c r="L130" s="665"/>
      <c r="M130" s="665">
        <v>205</v>
      </c>
      <c r="N130" s="665"/>
      <c r="O130" s="665"/>
      <c r="P130" s="678"/>
      <c r="Q130" s="666"/>
    </row>
    <row r="131" spans="1:17" ht="14.4" customHeight="1" x14ac:dyDescent="0.3">
      <c r="A131" s="661" t="s">
        <v>5699</v>
      </c>
      <c r="B131" s="662" t="s">
        <v>5700</v>
      </c>
      <c r="C131" s="662" t="s">
        <v>4725</v>
      </c>
      <c r="D131" s="662" t="s">
        <v>5841</v>
      </c>
      <c r="E131" s="662" t="s">
        <v>5842</v>
      </c>
      <c r="F131" s="665"/>
      <c r="G131" s="665"/>
      <c r="H131" s="665"/>
      <c r="I131" s="665"/>
      <c r="J131" s="665">
        <v>1</v>
      </c>
      <c r="K131" s="665">
        <v>167</v>
      </c>
      <c r="L131" s="665"/>
      <c r="M131" s="665">
        <v>167</v>
      </c>
      <c r="N131" s="665">
        <v>4</v>
      </c>
      <c r="O131" s="665">
        <v>672</v>
      </c>
      <c r="P131" s="678"/>
      <c r="Q131" s="666">
        <v>168</v>
      </c>
    </row>
    <row r="132" spans="1:17" ht="14.4" customHeight="1" x14ac:dyDescent="0.3">
      <c r="A132" s="661" t="s">
        <v>5699</v>
      </c>
      <c r="B132" s="662" t="s">
        <v>5700</v>
      </c>
      <c r="C132" s="662" t="s">
        <v>4725</v>
      </c>
      <c r="D132" s="662" t="s">
        <v>5843</v>
      </c>
      <c r="E132" s="662" t="s">
        <v>5844</v>
      </c>
      <c r="F132" s="665"/>
      <c r="G132" s="665"/>
      <c r="H132" s="665"/>
      <c r="I132" s="665"/>
      <c r="J132" s="665">
        <v>1</v>
      </c>
      <c r="K132" s="665">
        <v>127</v>
      </c>
      <c r="L132" s="665"/>
      <c r="M132" s="665">
        <v>127</v>
      </c>
      <c r="N132" s="665">
        <v>2</v>
      </c>
      <c r="O132" s="665">
        <v>254</v>
      </c>
      <c r="P132" s="678"/>
      <c r="Q132" s="666">
        <v>127</v>
      </c>
    </row>
    <row r="133" spans="1:17" ht="14.4" customHeight="1" x14ac:dyDescent="0.3">
      <c r="A133" s="661" t="s">
        <v>5699</v>
      </c>
      <c r="B133" s="662" t="s">
        <v>5700</v>
      </c>
      <c r="C133" s="662" t="s">
        <v>4725</v>
      </c>
      <c r="D133" s="662" t="s">
        <v>5845</v>
      </c>
      <c r="E133" s="662" t="s">
        <v>5846</v>
      </c>
      <c r="F133" s="665"/>
      <c r="G133" s="665"/>
      <c r="H133" s="665"/>
      <c r="I133" s="665"/>
      <c r="J133" s="665">
        <v>2</v>
      </c>
      <c r="K133" s="665">
        <v>620</v>
      </c>
      <c r="L133" s="665"/>
      <c r="M133" s="665">
        <v>310</v>
      </c>
      <c r="N133" s="665"/>
      <c r="O133" s="665"/>
      <c r="P133" s="678"/>
      <c r="Q133" s="666"/>
    </row>
    <row r="134" spans="1:17" ht="14.4" customHeight="1" x14ac:dyDescent="0.3">
      <c r="A134" s="661" t="s">
        <v>5699</v>
      </c>
      <c r="B134" s="662" t="s">
        <v>5700</v>
      </c>
      <c r="C134" s="662" t="s">
        <v>4725</v>
      </c>
      <c r="D134" s="662" t="s">
        <v>5847</v>
      </c>
      <c r="E134" s="662" t="s">
        <v>5848</v>
      </c>
      <c r="F134" s="665">
        <v>16</v>
      </c>
      <c r="G134" s="665">
        <v>368</v>
      </c>
      <c r="H134" s="665">
        <v>1</v>
      </c>
      <c r="I134" s="665">
        <v>23</v>
      </c>
      <c r="J134" s="665">
        <v>6</v>
      </c>
      <c r="K134" s="665">
        <v>138</v>
      </c>
      <c r="L134" s="665">
        <v>0.375</v>
      </c>
      <c r="M134" s="665">
        <v>23</v>
      </c>
      <c r="N134" s="665">
        <v>13</v>
      </c>
      <c r="O134" s="665">
        <v>299</v>
      </c>
      <c r="P134" s="678">
        <v>0.8125</v>
      </c>
      <c r="Q134" s="666">
        <v>23</v>
      </c>
    </row>
    <row r="135" spans="1:17" ht="14.4" customHeight="1" x14ac:dyDescent="0.3">
      <c r="A135" s="661" t="s">
        <v>5699</v>
      </c>
      <c r="B135" s="662" t="s">
        <v>5700</v>
      </c>
      <c r="C135" s="662" t="s">
        <v>4725</v>
      </c>
      <c r="D135" s="662" t="s">
        <v>5849</v>
      </c>
      <c r="E135" s="662" t="s">
        <v>5850</v>
      </c>
      <c r="F135" s="665">
        <v>14</v>
      </c>
      <c r="G135" s="665">
        <v>238</v>
      </c>
      <c r="H135" s="665">
        <v>1</v>
      </c>
      <c r="I135" s="665">
        <v>17</v>
      </c>
      <c r="J135" s="665">
        <v>7</v>
      </c>
      <c r="K135" s="665">
        <v>119</v>
      </c>
      <c r="L135" s="665">
        <v>0.5</v>
      </c>
      <c r="M135" s="665">
        <v>17</v>
      </c>
      <c r="N135" s="665">
        <v>26</v>
      </c>
      <c r="O135" s="665">
        <v>442</v>
      </c>
      <c r="P135" s="678">
        <v>1.8571428571428572</v>
      </c>
      <c r="Q135" s="666">
        <v>17</v>
      </c>
    </row>
    <row r="136" spans="1:17" ht="14.4" customHeight="1" x14ac:dyDescent="0.3">
      <c r="A136" s="661" t="s">
        <v>5699</v>
      </c>
      <c r="B136" s="662" t="s">
        <v>5700</v>
      </c>
      <c r="C136" s="662" t="s">
        <v>4725</v>
      </c>
      <c r="D136" s="662" t="s">
        <v>5851</v>
      </c>
      <c r="E136" s="662" t="s">
        <v>5852</v>
      </c>
      <c r="F136" s="665"/>
      <c r="G136" s="665"/>
      <c r="H136" s="665"/>
      <c r="I136" s="665"/>
      <c r="J136" s="665">
        <v>1</v>
      </c>
      <c r="K136" s="665">
        <v>132</v>
      </c>
      <c r="L136" s="665"/>
      <c r="M136" s="665">
        <v>132</v>
      </c>
      <c r="N136" s="665"/>
      <c r="O136" s="665"/>
      <c r="P136" s="678"/>
      <c r="Q136" s="666"/>
    </row>
    <row r="137" spans="1:17" ht="14.4" customHeight="1" x14ac:dyDescent="0.3">
      <c r="A137" s="661" t="s">
        <v>5699</v>
      </c>
      <c r="B137" s="662" t="s">
        <v>5700</v>
      </c>
      <c r="C137" s="662" t="s">
        <v>4725</v>
      </c>
      <c r="D137" s="662" t="s">
        <v>5853</v>
      </c>
      <c r="E137" s="662" t="s">
        <v>5854</v>
      </c>
      <c r="F137" s="665">
        <v>148</v>
      </c>
      <c r="G137" s="665">
        <v>43123</v>
      </c>
      <c r="H137" s="665">
        <v>1</v>
      </c>
      <c r="I137" s="665">
        <v>291.37162162162161</v>
      </c>
      <c r="J137" s="665">
        <v>229</v>
      </c>
      <c r="K137" s="665">
        <v>67097</v>
      </c>
      <c r="L137" s="665">
        <v>1.5559446235187719</v>
      </c>
      <c r="M137" s="665">
        <v>293</v>
      </c>
      <c r="N137" s="665">
        <v>219</v>
      </c>
      <c r="O137" s="665">
        <v>64386</v>
      </c>
      <c r="P137" s="678">
        <v>1.4930779398464857</v>
      </c>
      <c r="Q137" s="666">
        <v>294</v>
      </c>
    </row>
    <row r="138" spans="1:17" ht="14.4" customHeight="1" x14ac:dyDescent="0.3">
      <c r="A138" s="661" t="s">
        <v>5699</v>
      </c>
      <c r="B138" s="662" t="s">
        <v>5700</v>
      </c>
      <c r="C138" s="662" t="s">
        <v>4725</v>
      </c>
      <c r="D138" s="662" t="s">
        <v>5632</v>
      </c>
      <c r="E138" s="662" t="s">
        <v>5633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373</v>
      </c>
      <c r="P138" s="678"/>
      <c r="Q138" s="666">
        <v>373</v>
      </c>
    </row>
    <row r="139" spans="1:17" ht="14.4" customHeight="1" x14ac:dyDescent="0.3">
      <c r="A139" s="661" t="s">
        <v>5699</v>
      </c>
      <c r="B139" s="662" t="s">
        <v>5700</v>
      </c>
      <c r="C139" s="662" t="s">
        <v>4725</v>
      </c>
      <c r="D139" s="662" t="s">
        <v>5855</v>
      </c>
      <c r="E139" s="662" t="s">
        <v>5856</v>
      </c>
      <c r="F139" s="665">
        <v>4</v>
      </c>
      <c r="G139" s="665">
        <v>180</v>
      </c>
      <c r="H139" s="665">
        <v>1</v>
      </c>
      <c r="I139" s="665">
        <v>45</v>
      </c>
      <c r="J139" s="665">
        <v>3</v>
      </c>
      <c r="K139" s="665">
        <v>135</v>
      </c>
      <c r="L139" s="665">
        <v>0.75</v>
      </c>
      <c r="M139" s="665">
        <v>45</v>
      </c>
      <c r="N139" s="665">
        <v>10</v>
      </c>
      <c r="O139" s="665">
        <v>450</v>
      </c>
      <c r="P139" s="678">
        <v>2.5</v>
      </c>
      <c r="Q139" s="666">
        <v>45</v>
      </c>
    </row>
    <row r="140" spans="1:17" ht="14.4" customHeight="1" x14ac:dyDescent="0.3">
      <c r="A140" s="661" t="s">
        <v>5699</v>
      </c>
      <c r="B140" s="662" t="s">
        <v>5700</v>
      </c>
      <c r="C140" s="662" t="s">
        <v>4725</v>
      </c>
      <c r="D140" s="662" t="s">
        <v>5857</v>
      </c>
      <c r="E140" s="662" t="s">
        <v>5858</v>
      </c>
      <c r="F140" s="665"/>
      <c r="G140" s="665"/>
      <c r="H140" s="665"/>
      <c r="I140" s="665"/>
      <c r="J140" s="665">
        <v>2</v>
      </c>
      <c r="K140" s="665">
        <v>2184</v>
      </c>
      <c r="L140" s="665"/>
      <c r="M140" s="665">
        <v>1092</v>
      </c>
      <c r="N140" s="665">
        <v>2</v>
      </c>
      <c r="O140" s="665">
        <v>2208</v>
      </c>
      <c r="P140" s="678"/>
      <c r="Q140" s="666">
        <v>1104</v>
      </c>
    </row>
    <row r="141" spans="1:17" ht="14.4" customHeight="1" x14ac:dyDescent="0.3">
      <c r="A141" s="661" t="s">
        <v>5699</v>
      </c>
      <c r="B141" s="662" t="s">
        <v>5700</v>
      </c>
      <c r="C141" s="662" t="s">
        <v>4725</v>
      </c>
      <c r="D141" s="662" t="s">
        <v>5859</v>
      </c>
      <c r="E141" s="662" t="s">
        <v>5860</v>
      </c>
      <c r="F141" s="665">
        <v>39</v>
      </c>
      <c r="G141" s="665">
        <v>1794</v>
      </c>
      <c r="H141" s="665">
        <v>1</v>
      </c>
      <c r="I141" s="665">
        <v>46</v>
      </c>
      <c r="J141" s="665">
        <v>56</v>
      </c>
      <c r="K141" s="665">
        <v>2576</v>
      </c>
      <c r="L141" s="665">
        <v>1.4358974358974359</v>
      </c>
      <c r="M141" s="665">
        <v>46</v>
      </c>
      <c r="N141" s="665">
        <v>8</v>
      </c>
      <c r="O141" s="665">
        <v>368</v>
      </c>
      <c r="P141" s="678">
        <v>0.20512820512820512</v>
      </c>
      <c r="Q141" s="666">
        <v>46</v>
      </c>
    </row>
    <row r="142" spans="1:17" ht="14.4" customHeight="1" x14ac:dyDescent="0.3">
      <c r="A142" s="661" t="s">
        <v>5699</v>
      </c>
      <c r="B142" s="662" t="s">
        <v>5700</v>
      </c>
      <c r="C142" s="662" t="s">
        <v>4725</v>
      </c>
      <c r="D142" s="662" t="s">
        <v>5861</v>
      </c>
      <c r="E142" s="662" t="s">
        <v>5862</v>
      </c>
      <c r="F142" s="665"/>
      <c r="G142" s="665"/>
      <c r="H142" s="665"/>
      <c r="I142" s="665"/>
      <c r="J142" s="665">
        <v>1</v>
      </c>
      <c r="K142" s="665">
        <v>31</v>
      </c>
      <c r="L142" s="665"/>
      <c r="M142" s="665">
        <v>31</v>
      </c>
      <c r="N142" s="665">
        <v>1</v>
      </c>
      <c r="O142" s="665">
        <v>31</v>
      </c>
      <c r="P142" s="678"/>
      <c r="Q142" s="666">
        <v>31</v>
      </c>
    </row>
    <row r="143" spans="1:17" ht="14.4" customHeight="1" x14ac:dyDescent="0.3">
      <c r="A143" s="661" t="s">
        <v>5699</v>
      </c>
      <c r="B143" s="662" t="s">
        <v>5700</v>
      </c>
      <c r="C143" s="662" t="s">
        <v>4725</v>
      </c>
      <c r="D143" s="662" t="s">
        <v>5863</v>
      </c>
      <c r="E143" s="662" t="s">
        <v>5864</v>
      </c>
      <c r="F143" s="665">
        <v>7</v>
      </c>
      <c r="G143" s="665">
        <v>182</v>
      </c>
      <c r="H143" s="665">
        <v>1</v>
      </c>
      <c r="I143" s="665">
        <v>26</v>
      </c>
      <c r="J143" s="665">
        <v>4</v>
      </c>
      <c r="K143" s="665">
        <v>104</v>
      </c>
      <c r="L143" s="665">
        <v>0.5714285714285714</v>
      </c>
      <c r="M143" s="665">
        <v>26</v>
      </c>
      <c r="N143" s="665">
        <v>9</v>
      </c>
      <c r="O143" s="665">
        <v>234</v>
      </c>
      <c r="P143" s="678">
        <v>1.2857142857142858</v>
      </c>
      <c r="Q143" s="666">
        <v>26</v>
      </c>
    </row>
    <row r="144" spans="1:17" ht="14.4" customHeight="1" x14ac:dyDescent="0.3">
      <c r="A144" s="661" t="s">
        <v>5699</v>
      </c>
      <c r="B144" s="662" t="s">
        <v>5700</v>
      </c>
      <c r="C144" s="662" t="s">
        <v>4725</v>
      </c>
      <c r="D144" s="662" t="s">
        <v>5865</v>
      </c>
      <c r="E144" s="662" t="s">
        <v>5866</v>
      </c>
      <c r="F144" s="665"/>
      <c r="G144" s="665"/>
      <c r="H144" s="665"/>
      <c r="I144" s="665"/>
      <c r="J144" s="665">
        <v>1</v>
      </c>
      <c r="K144" s="665">
        <v>354</v>
      </c>
      <c r="L144" s="665"/>
      <c r="M144" s="665">
        <v>354</v>
      </c>
      <c r="N144" s="665"/>
      <c r="O144" s="665"/>
      <c r="P144" s="678"/>
      <c r="Q144" s="666"/>
    </row>
    <row r="145" spans="1:17" ht="14.4" customHeight="1" x14ac:dyDescent="0.3">
      <c r="A145" s="661" t="s">
        <v>5699</v>
      </c>
      <c r="B145" s="662" t="s">
        <v>5700</v>
      </c>
      <c r="C145" s="662" t="s">
        <v>4725</v>
      </c>
      <c r="D145" s="662" t="s">
        <v>5867</v>
      </c>
      <c r="E145" s="662" t="s">
        <v>5868</v>
      </c>
      <c r="F145" s="665"/>
      <c r="G145" s="665"/>
      <c r="H145" s="665"/>
      <c r="I145" s="665"/>
      <c r="J145" s="665">
        <v>1</v>
      </c>
      <c r="K145" s="665">
        <v>135</v>
      </c>
      <c r="L145" s="665"/>
      <c r="M145" s="665">
        <v>135</v>
      </c>
      <c r="N145" s="665"/>
      <c r="O145" s="665"/>
      <c r="P145" s="678"/>
      <c r="Q145" s="666"/>
    </row>
    <row r="146" spans="1:17" ht="14.4" customHeight="1" x14ac:dyDescent="0.3">
      <c r="A146" s="661" t="s">
        <v>5699</v>
      </c>
      <c r="B146" s="662" t="s">
        <v>5700</v>
      </c>
      <c r="C146" s="662" t="s">
        <v>4725</v>
      </c>
      <c r="D146" s="662" t="s">
        <v>5869</v>
      </c>
      <c r="E146" s="662" t="s">
        <v>5870</v>
      </c>
      <c r="F146" s="665"/>
      <c r="G146" s="665"/>
      <c r="H146" s="665"/>
      <c r="I146" s="665"/>
      <c r="J146" s="665"/>
      <c r="K146" s="665"/>
      <c r="L146" s="665"/>
      <c r="M146" s="665"/>
      <c r="N146" s="665">
        <v>1</v>
      </c>
      <c r="O146" s="665">
        <v>407</v>
      </c>
      <c r="P146" s="678"/>
      <c r="Q146" s="666">
        <v>407</v>
      </c>
    </row>
    <row r="147" spans="1:17" ht="14.4" customHeight="1" x14ac:dyDescent="0.3">
      <c r="A147" s="661" t="s">
        <v>5699</v>
      </c>
      <c r="B147" s="662" t="s">
        <v>5700</v>
      </c>
      <c r="C147" s="662" t="s">
        <v>4725</v>
      </c>
      <c r="D147" s="662" t="s">
        <v>5871</v>
      </c>
      <c r="E147" s="662" t="s">
        <v>5872</v>
      </c>
      <c r="F147" s="665"/>
      <c r="G147" s="665"/>
      <c r="H147" s="665"/>
      <c r="I147" s="665"/>
      <c r="J147" s="665"/>
      <c r="K147" s="665"/>
      <c r="L147" s="665"/>
      <c r="M147" s="665"/>
      <c r="N147" s="665">
        <v>11</v>
      </c>
      <c r="O147" s="665">
        <v>1463</v>
      </c>
      <c r="P147" s="678"/>
      <c r="Q147" s="666">
        <v>133</v>
      </c>
    </row>
    <row r="148" spans="1:17" ht="14.4" customHeight="1" x14ac:dyDescent="0.3">
      <c r="A148" s="661" t="s">
        <v>5699</v>
      </c>
      <c r="B148" s="662" t="s">
        <v>5700</v>
      </c>
      <c r="C148" s="662" t="s">
        <v>4725</v>
      </c>
      <c r="D148" s="662" t="s">
        <v>5873</v>
      </c>
      <c r="E148" s="662" t="s">
        <v>5874</v>
      </c>
      <c r="F148" s="665"/>
      <c r="G148" s="665"/>
      <c r="H148" s="665"/>
      <c r="I148" s="665"/>
      <c r="J148" s="665"/>
      <c r="K148" s="665"/>
      <c r="L148" s="665"/>
      <c r="M148" s="665"/>
      <c r="N148" s="665">
        <v>362</v>
      </c>
      <c r="O148" s="665">
        <v>13394</v>
      </c>
      <c r="P148" s="678"/>
      <c r="Q148" s="666">
        <v>37</v>
      </c>
    </row>
    <row r="149" spans="1:17" ht="14.4" customHeight="1" x14ac:dyDescent="0.3">
      <c r="A149" s="661" t="s">
        <v>5875</v>
      </c>
      <c r="B149" s="662" t="s">
        <v>5591</v>
      </c>
      <c r="C149" s="662" t="s">
        <v>4684</v>
      </c>
      <c r="D149" s="662" t="s">
        <v>5876</v>
      </c>
      <c r="E149" s="662" t="s">
        <v>5877</v>
      </c>
      <c r="F149" s="665">
        <v>0.67</v>
      </c>
      <c r="G149" s="665">
        <v>1789.87</v>
      </c>
      <c r="H149" s="665">
        <v>1</v>
      </c>
      <c r="I149" s="665">
        <v>2671.4477611940297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5875</v>
      </c>
      <c r="B150" s="662" t="s">
        <v>5591</v>
      </c>
      <c r="C150" s="662" t="s">
        <v>4684</v>
      </c>
      <c r="D150" s="662" t="s">
        <v>5878</v>
      </c>
      <c r="E150" s="662" t="s">
        <v>5879</v>
      </c>
      <c r="F150" s="665"/>
      <c r="G150" s="665"/>
      <c r="H150" s="665"/>
      <c r="I150" s="665"/>
      <c r="J150" s="665">
        <v>0.4</v>
      </c>
      <c r="K150" s="665">
        <v>1977.56</v>
      </c>
      <c r="L150" s="665"/>
      <c r="M150" s="665">
        <v>4943.8999999999996</v>
      </c>
      <c r="N150" s="665">
        <v>0.12</v>
      </c>
      <c r="O150" s="665">
        <v>593.26</v>
      </c>
      <c r="P150" s="678"/>
      <c r="Q150" s="666">
        <v>4943.833333333333</v>
      </c>
    </row>
    <row r="151" spans="1:17" ht="14.4" customHeight="1" x14ac:dyDescent="0.3">
      <c r="A151" s="661" t="s">
        <v>5875</v>
      </c>
      <c r="B151" s="662" t="s">
        <v>5591</v>
      </c>
      <c r="C151" s="662" t="s">
        <v>4684</v>
      </c>
      <c r="D151" s="662" t="s">
        <v>5880</v>
      </c>
      <c r="E151" s="662" t="s">
        <v>5881</v>
      </c>
      <c r="F151" s="665">
        <v>5.0999999999999996</v>
      </c>
      <c r="G151" s="665">
        <v>5044.04</v>
      </c>
      <c r="H151" s="665">
        <v>1</v>
      </c>
      <c r="I151" s="665">
        <v>989.02745098039225</v>
      </c>
      <c r="J151" s="665">
        <v>4.8</v>
      </c>
      <c r="K151" s="665">
        <v>4566.3999999999996</v>
      </c>
      <c r="L151" s="665">
        <v>0.90530606418664394</v>
      </c>
      <c r="M151" s="665">
        <v>951.33333333333326</v>
      </c>
      <c r="N151" s="665">
        <v>4.05</v>
      </c>
      <c r="O151" s="665">
        <v>4069.54</v>
      </c>
      <c r="P151" s="678">
        <v>0.80680169070824181</v>
      </c>
      <c r="Q151" s="666">
        <v>1004.8246913580248</v>
      </c>
    </row>
    <row r="152" spans="1:17" ht="14.4" customHeight="1" x14ac:dyDescent="0.3">
      <c r="A152" s="661" t="s">
        <v>5875</v>
      </c>
      <c r="B152" s="662" t="s">
        <v>5591</v>
      </c>
      <c r="C152" s="662" t="s">
        <v>4684</v>
      </c>
      <c r="D152" s="662" t="s">
        <v>5882</v>
      </c>
      <c r="E152" s="662" t="s">
        <v>5879</v>
      </c>
      <c r="F152" s="665">
        <v>1.28</v>
      </c>
      <c r="G152" s="665">
        <v>13231.830000000002</v>
      </c>
      <c r="H152" s="665">
        <v>1</v>
      </c>
      <c r="I152" s="665">
        <v>10337.367187500002</v>
      </c>
      <c r="J152" s="665">
        <v>0.7</v>
      </c>
      <c r="K152" s="665">
        <v>6921.4699999999993</v>
      </c>
      <c r="L152" s="665">
        <v>0.52309242183431914</v>
      </c>
      <c r="M152" s="665">
        <v>9887.8142857142848</v>
      </c>
      <c r="N152" s="665">
        <v>1.82</v>
      </c>
      <c r="O152" s="665">
        <v>17995.91</v>
      </c>
      <c r="P152" s="678">
        <v>1.3600469473988102</v>
      </c>
      <c r="Q152" s="666">
        <v>9887.8626373626375</v>
      </c>
    </row>
    <row r="153" spans="1:17" ht="14.4" customHeight="1" x14ac:dyDescent="0.3">
      <c r="A153" s="661" t="s">
        <v>5875</v>
      </c>
      <c r="B153" s="662" t="s">
        <v>5591</v>
      </c>
      <c r="C153" s="662" t="s">
        <v>4684</v>
      </c>
      <c r="D153" s="662" t="s">
        <v>5883</v>
      </c>
      <c r="E153" s="662" t="s">
        <v>5884</v>
      </c>
      <c r="F153" s="665">
        <v>0.22</v>
      </c>
      <c r="G153" s="665">
        <v>1168.3600000000001</v>
      </c>
      <c r="H153" s="665">
        <v>1</v>
      </c>
      <c r="I153" s="665">
        <v>5310.727272727273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5875</v>
      </c>
      <c r="B154" s="662" t="s">
        <v>5591</v>
      </c>
      <c r="C154" s="662" t="s">
        <v>4684</v>
      </c>
      <c r="D154" s="662" t="s">
        <v>5885</v>
      </c>
      <c r="E154" s="662" t="s">
        <v>5879</v>
      </c>
      <c r="F154" s="665">
        <v>0.36</v>
      </c>
      <c r="G154" s="665">
        <v>2342.33</v>
      </c>
      <c r="H154" s="665">
        <v>1</v>
      </c>
      <c r="I154" s="665">
        <v>6506.4722222222226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5875</v>
      </c>
      <c r="B155" s="662" t="s">
        <v>5591</v>
      </c>
      <c r="C155" s="662" t="s">
        <v>4684</v>
      </c>
      <c r="D155" s="662" t="s">
        <v>5886</v>
      </c>
      <c r="E155" s="662" t="s">
        <v>5887</v>
      </c>
      <c r="F155" s="665">
        <v>0.28000000000000003</v>
      </c>
      <c r="G155" s="665">
        <v>1529.0100000000002</v>
      </c>
      <c r="H155" s="665">
        <v>1</v>
      </c>
      <c r="I155" s="665">
        <v>5460.75</v>
      </c>
      <c r="J155" s="665">
        <v>0.34</v>
      </c>
      <c r="K155" s="665">
        <v>1505.1799999999998</v>
      </c>
      <c r="L155" s="665">
        <v>0.98441475202909046</v>
      </c>
      <c r="M155" s="665">
        <v>4426.9999999999991</v>
      </c>
      <c r="N155" s="665">
        <v>0.38</v>
      </c>
      <c r="O155" s="665">
        <v>1682.26</v>
      </c>
      <c r="P155" s="678">
        <v>1.1002282522678071</v>
      </c>
      <c r="Q155" s="666">
        <v>4427</v>
      </c>
    </row>
    <row r="156" spans="1:17" ht="14.4" customHeight="1" x14ac:dyDescent="0.3">
      <c r="A156" s="661" t="s">
        <v>5875</v>
      </c>
      <c r="B156" s="662" t="s">
        <v>5591</v>
      </c>
      <c r="C156" s="662" t="s">
        <v>4684</v>
      </c>
      <c r="D156" s="662" t="s">
        <v>5888</v>
      </c>
      <c r="E156" s="662" t="s">
        <v>5887</v>
      </c>
      <c r="F156" s="665">
        <v>3.1399999999999997</v>
      </c>
      <c r="G156" s="665">
        <v>34293.64</v>
      </c>
      <c r="H156" s="665">
        <v>1</v>
      </c>
      <c r="I156" s="665">
        <v>10921.541401273886</v>
      </c>
      <c r="J156" s="665">
        <v>0.18</v>
      </c>
      <c r="K156" s="665">
        <v>1593.72</v>
      </c>
      <c r="L156" s="665">
        <v>4.6472757047662482E-2</v>
      </c>
      <c r="M156" s="665">
        <v>8854</v>
      </c>
      <c r="N156" s="665">
        <v>0.32000000000000006</v>
      </c>
      <c r="O156" s="665">
        <v>2833.28</v>
      </c>
      <c r="P156" s="678">
        <v>8.2618234751399969E-2</v>
      </c>
      <c r="Q156" s="666">
        <v>8853.9999999999982</v>
      </c>
    </row>
    <row r="157" spans="1:17" ht="14.4" customHeight="1" x14ac:dyDescent="0.3">
      <c r="A157" s="661" t="s">
        <v>5875</v>
      </c>
      <c r="B157" s="662" t="s">
        <v>5591</v>
      </c>
      <c r="C157" s="662" t="s">
        <v>4684</v>
      </c>
      <c r="D157" s="662" t="s">
        <v>5889</v>
      </c>
      <c r="E157" s="662" t="s">
        <v>5890</v>
      </c>
      <c r="F157" s="665">
        <v>0.70000000000000007</v>
      </c>
      <c r="G157" s="665">
        <v>1369.27</v>
      </c>
      <c r="H157" s="665">
        <v>1</v>
      </c>
      <c r="I157" s="665">
        <v>1956.0999999999997</v>
      </c>
      <c r="J157" s="665">
        <v>0.4</v>
      </c>
      <c r="K157" s="665">
        <v>779.72</v>
      </c>
      <c r="L157" s="665">
        <v>0.56944211149006407</v>
      </c>
      <c r="M157" s="665">
        <v>1949.3</v>
      </c>
      <c r="N157" s="665">
        <v>1.2</v>
      </c>
      <c r="O157" s="665">
        <v>2339.16</v>
      </c>
      <c r="P157" s="678">
        <v>1.708326334470192</v>
      </c>
      <c r="Q157" s="666">
        <v>1949.3</v>
      </c>
    </row>
    <row r="158" spans="1:17" ht="14.4" customHeight="1" x14ac:dyDescent="0.3">
      <c r="A158" s="661" t="s">
        <v>5875</v>
      </c>
      <c r="B158" s="662" t="s">
        <v>5591</v>
      </c>
      <c r="C158" s="662" t="s">
        <v>4684</v>
      </c>
      <c r="D158" s="662" t="s">
        <v>5891</v>
      </c>
      <c r="E158" s="662" t="s">
        <v>5887</v>
      </c>
      <c r="F158" s="665">
        <v>1.35</v>
      </c>
      <c r="G158" s="665">
        <v>2948.8200000000006</v>
      </c>
      <c r="H158" s="665">
        <v>1</v>
      </c>
      <c r="I158" s="665">
        <v>2184.3111111111116</v>
      </c>
      <c r="J158" s="665">
        <v>6.9</v>
      </c>
      <c r="K158" s="665">
        <v>12218.519999999999</v>
      </c>
      <c r="L158" s="665">
        <v>4.1435285978798282</v>
      </c>
      <c r="M158" s="665">
        <v>1770.7999999999997</v>
      </c>
      <c r="N158" s="665">
        <v>9.2899999999999991</v>
      </c>
      <c r="O158" s="665">
        <v>16535.14</v>
      </c>
      <c r="P158" s="678">
        <v>5.6073751534512093</v>
      </c>
      <c r="Q158" s="666">
        <v>1779.8858988159311</v>
      </c>
    </row>
    <row r="159" spans="1:17" ht="14.4" customHeight="1" x14ac:dyDescent="0.3">
      <c r="A159" s="661" t="s">
        <v>5875</v>
      </c>
      <c r="B159" s="662" t="s">
        <v>5591</v>
      </c>
      <c r="C159" s="662" t="s">
        <v>4684</v>
      </c>
      <c r="D159" s="662" t="s">
        <v>5892</v>
      </c>
      <c r="E159" s="662" t="s">
        <v>5887</v>
      </c>
      <c r="F159" s="665"/>
      <c r="G159" s="665"/>
      <c r="H159" s="665"/>
      <c r="I159" s="665"/>
      <c r="J159" s="665">
        <v>0.42</v>
      </c>
      <c r="K159" s="665">
        <v>15299.77</v>
      </c>
      <c r="L159" s="665"/>
      <c r="M159" s="665">
        <v>36428.023809523809</v>
      </c>
      <c r="N159" s="665">
        <v>0.24999999999999997</v>
      </c>
      <c r="O159" s="665">
        <v>8471.4699999999993</v>
      </c>
      <c r="P159" s="678"/>
      <c r="Q159" s="666">
        <v>33885.880000000005</v>
      </c>
    </row>
    <row r="160" spans="1:17" ht="14.4" customHeight="1" x14ac:dyDescent="0.3">
      <c r="A160" s="661" t="s">
        <v>5875</v>
      </c>
      <c r="B160" s="662" t="s">
        <v>5591</v>
      </c>
      <c r="C160" s="662" t="s">
        <v>4714</v>
      </c>
      <c r="D160" s="662" t="s">
        <v>5893</v>
      </c>
      <c r="E160" s="662" t="s">
        <v>5894</v>
      </c>
      <c r="F160" s="665">
        <v>3</v>
      </c>
      <c r="G160" s="665">
        <v>2916.96</v>
      </c>
      <c r="H160" s="665">
        <v>1</v>
      </c>
      <c r="I160" s="665">
        <v>972.32</v>
      </c>
      <c r="J160" s="665">
        <v>1</v>
      </c>
      <c r="K160" s="665">
        <v>972.32</v>
      </c>
      <c r="L160" s="665">
        <v>0.33333333333333337</v>
      </c>
      <c r="M160" s="665">
        <v>972.32</v>
      </c>
      <c r="N160" s="665">
        <v>1</v>
      </c>
      <c r="O160" s="665">
        <v>972.32</v>
      </c>
      <c r="P160" s="678">
        <v>0.33333333333333337</v>
      </c>
      <c r="Q160" s="666">
        <v>972.32</v>
      </c>
    </row>
    <row r="161" spans="1:17" ht="14.4" customHeight="1" x14ac:dyDescent="0.3">
      <c r="A161" s="661" t="s">
        <v>5875</v>
      </c>
      <c r="B161" s="662" t="s">
        <v>5591</v>
      </c>
      <c r="C161" s="662" t="s">
        <v>4714</v>
      </c>
      <c r="D161" s="662" t="s">
        <v>5895</v>
      </c>
      <c r="E161" s="662" t="s">
        <v>5894</v>
      </c>
      <c r="F161" s="665">
        <v>2</v>
      </c>
      <c r="G161" s="665">
        <v>3414.62</v>
      </c>
      <c r="H161" s="665">
        <v>1</v>
      </c>
      <c r="I161" s="665">
        <v>1707.31</v>
      </c>
      <c r="J161" s="665">
        <v>1</v>
      </c>
      <c r="K161" s="665">
        <v>1707.31</v>
      </c>
      <c r="L161" s="665">
        <v>0.5</v>
      </c>
      <c r="M161" s="665">
        <v>1707.31</v>
      </c>
      <c r="N161" s="665">
        <v>2</v>
      </c>
      <c r="O161" s="665">
        <v>3414.62</v>
      </c>
      <c r="P161" s="678">
        <v>1</v>
      </c>
      <c r="Q161" s="666">
        <v>1707.31</v>
      </c>
    </row>
    <row r="162" spans="1:17" ht="14.4" customHeight="1" x14ac:dyDescent="0.3">
      <c r="A162" s="661" t="s">
        <v>5875</v>
      </c>
      <c r="B162" s="662" t="s">
        <v>5591</v>
      </c>
      <c r="C162" s="662" t="s">
        <v>4714</v>
      </c>
      <c r="D162" s="662" t="s">
        <v>5896</v>
      </c>
      <c r="E162" s="662" t="s">
        <v>5894</v>
      </c>
      <c r="F162" s="665"/>
      <c r="G162" s="665"/>
      <c r="H162" s="665"/>
      <c r="I162" s="665"/>
      <c r="J162" s="665"/>
      <c r="K162" s="665"/>
      <c r="L162" s="665"/>
      <c r="M162" s="665"/>
      <c r="N162" s="665">
        <v>2</v>
      </c>
      <c r="O162" s="665">
        <v>4132.6000000000004</v>
      </c>
      <c r="P162" s="678"/>
      <c r="Q162" s="666">
        <v>2066.3000000000002</v>
      </c>
    </row>
    <row r="163" spans="1:17" ht="14.4" customHeight="1" x14ac:dyDescent="0.3">
      <c r="A163" s="661" t="s">
        <v>5875</v>
      </c>
      <c r="B163" s="662" t="s">
        <v>5591</v>
      </c>
      <c r="C163" s="662" t="s">
        <v>4714</v>
      </c>
      <c r="D163" s="662" t="s">
        <v>5897</v>
      </c>
      <c r="E163" s="662" t="s">
        <v>5898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1932.09</v>
      </c>
      <c r="P163" s="678"/>
      <c r="Q163" s="666">
        <v>1932.09</v>
      </c>
    </row>
    <row r="164" spans="1:17" ht="14.4" customHeight="1" x14ac:dyDescent="0.3">
      <c r="A164" s="661" t="s">
        <v>5875</v>
      </c>
      <c r="B164" s="662" t="s">
        <v>5591</v>
      </c>
      <c r="C164" s="662" t="s">
        <v>4714</v>
      </c>
      <c r="D164" s="662" t="s">
        <v>5899</v>
      </c>
      <c r="E164" s="662" t="s">
        <v>5900</v>
      </c>
      <c r="F164" s="665">
        <v>1</v>
      </c>
      <c r="G164" s="665">
        <v>1027.76</v>
      </c>
      <c r="H164" s="665">
        <v>1</v>
      </c>
      <c r="I164" s="665">
        <v>1027.76</v>
      </c>
      <c r="J164" s="665">
        <v>1</v>
      </c>
      <c r="K164" s="665">
        <v>1027.76</v>
      </c>
      <c r="L164" s="665">
        <v>1</v>
      </c>
      <c r="M164" s="665">
        <v>1027.76</v>
      </c>
      <c r="N164" s="665">
        <v>3</v>
      </c>
      <c r="O164" s="665">
        <v>3083.2799999999997</v>
      </c>
      <c r="P164" s="678">
        <v>3</v>
      </c>
      <c r="Q164" s="666">
        <v>1027.76</v>
      </c>
    </row>
    <row r="165" spans="1:17" ht="14.4" customHeight="1" x14ac:dyDescent="0.3">
      <c r="A165" s="661" t="s">
        <v>5875</v>
      </c>
      <c r="B165" s="662" t="s">
        <v>5591</v>
      </c>
      <c r="C165" s="662" t="s">
        <v>4714</v>
      </c>
      <c r="D165" s="662" t="s">
        <v>5901</v>
      </c>
      <c r="E165" s="662" t="s">
        <v>5900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2141.85</v>
      </c>
      <c r="P165" s="678"/>
      <c r="Q165" s="666">
        <v>2141.85</v>
      </c>
    </row>
    <row r="166" spans="1:17" ht="14.4" customHeight="1" x14ac:dyDescent="0.3">
      <c r="A166" s="661" t="s">
        <v>5875</v>
      </c>
      <c r="B166" s="662" t="s">
        <v>5591</v>
      </c>
      <c r="C166" s="662" t="s">
        <v>4714</v>
      </c>
      <c r="D166" s="662" t="s">
        <v>5902</v>
      </c>
      <c r="E166" s="662" t="s">
        <v>5903</v>
      </c>
      <c r="F166" s="665">
        <v>1</v>
      </c>
      <c r="G166" s="665">
        <v>166546.75</v>
      </c>
      <c r="H166" s="665">
        <v>1</v>
      </c>
      <c r="I166" s="665">
        <v>166546.75</v>
      </c>
      <c r="J166" s="665"/>
      <c r="K166" s="665"/>
      <c r="L166" s="665"/>
      <c r="M166" s="665"/>
      <c r="N166" s="665">
        <v>1</v>
      </c>
      <c r="O166" s="665">
        <v>166546.75</v>
      </c>
      <c r="P166" s="678">
        <v>1</v>
      </c>
      <c r="Q166" s="666">
        <v>166546.75</v>
      </c>
    </row>
    <row r="167" spans="1:17" ht="14.4" customHeight="1" x14ac:dyDescent="0.3">
      <c r="A167" s="661" t="s">
        <v>5875</v>
      </c>
      <c r="B167" s="662" t="s">
        <v>5591</v>
      </c>
      <c r="C167" s="662" t="s">
        <v>4714</v>
      </c>
      <c r="D167" s="662" t="s">
        <v>5904</v>
      </c>
      <c r="E167" s="662" t="s">
        <v>5905</v>
      </c>
      <c r="F167" s="665">
        <v>1</v>
      </c>
      <c r="G167" s="665">
        <v>3991.04</v>
      </c>
      <c r="H167" s="665">
        <v>1</v>
      </c>
      <c r="I167" s="665">
        <v>3991.04</v>
      </c>
      <c r="J167" s="665">
        <v>1</v>
      </c>
      <c r="K167" s="665">
        <v>3991.04</v>
      </c>
      <c r="L167" s="665">
        <v>1</v>
      </c>
      <c r="M167" s="665">
        <v>3991.04</v>
      </c>
      <c r="N167" s="665"/>
      <c r="O167" s="665"/>
      <c r="P167" s="678"/>
      <c r="Q167" s="666"/>
    </row>
    <row r="168" spans="1:17" ht="14.4" customHeight="1" x14ac:dyDescent="0.3">
      <c r="A168" s="661" t="s">
        <v>5875</v>
      </c>
      <c r="B168" s="662" t="s">
        <v>5591</v>
      </c>
      <c r="C168" s="662" t="s">
        <v>4714</v>
      </c>
      <c r="D168" s="662" t="s">
        <v>5906</v>
      </c>
      <c r="E168" s="662" t="s">
        <v>5907</v>
      </c>
      <c r="F168" s="665">
        <v>1</v>
      </c>
      <c r="G168" s="665">
        <v>6890.78</v>
      </c>
      <c r="H168" s="665">
        <v>1</v>
      </c>
      <c r="I168" s="665">
        <v>6890.78</v>
      </c>
      <c r="J168" s="665"/>
      <c r="K168" s="665"/>
      <c r="L168" s="665"/>
      <c r="M168" s="665"/>
      <c r="N168" s="665">
        <v>1</v>
      </c>
      <c r="O168" s="665">
        <v>6890.78</v>
      </c>
      <c r="P168" s="678">
        <v>1</v>
      </c>
      <c r="Q168" s="666">
        <v>6890.78</v>
      </c>
    </row>
    <row r="169" spans="1:17" ht="14.4" customHeight="1" x14ac:dyDescent="0.3">
      <c r="A169" s="661" t="s">
        <v>5875</v>
      </c>
      <c r="B169" s="662" t="s">
        <v>5591</v>
      </c>
      <c r="C169" s="662" t="s">
        <v>4714</v>
      </c>
      <c r="D169" s="662" t="s">
        <v>5908</v>
      </c>
      <c r="E169" s="662" t="s">
        <v>5909</v>
      </c>
      <c r="F169" s="665">
        <v>2</v>
      </c>
      <c r="G169" s="665">
        <v>2005.6</v>
      </c>
      <c r="H169" s="665">
        <v>1</v>
      </c>
      <c r="I169" s="665">
        <v>1002.8</v>
      </c>
      <c r="J169" s="665"/>
      <c r="K169" s="665"/>
      <c r="L169" s="665"/>
      <c r="M169" s="665"/>
      <c r="N169" s="665">
        <v>2</v>
      </c>
      <c r="O169" s="665">
        <v>2005.6</v>
      </c>
      <c r="P169" s="678">
        <v>1</v>
      </c>
      <c r="Q169" s="666">
        <v>1002.8</v>
      </c>
    </row>
    <row r="170" spans="1:17" ht="14.4" customHeight="1" x14ac:dyDescent="0.3">
      <c r="A170" s="661" t="s">
        <v>5875</v>
      </c>
      <c r="B170" s="662" t="s">
        <v>5591</v>
      </c>
      <c r="C170" s="662" t="s">
        <v>4714</v>
      </c>
      <c r="D170" s="662" t="s">
        <v>5910</v>
      </c>
      <c r="E170" s="662" t="s">
        <v>5911</v>
      </c>
      <c r="F170" s="665"/>
      <c r="G170" s="665"/>
      <c r="H170" s="665"/>
      <c r="I170" s="665"/>
      <c r="J170" s="665">
        <v>1</v>
      </c>
      <c r="K170" s="665">
        <v>797</v>
      </c>
      <c r="L170" s="665"/>
      <c r="M170" s="665">
        <v>797</v>
      </c>
      <c r="N170" s="665"/>
      <c r="O170" s="665"/>
      <c r="P170" s="678"/>
      <c r="Q170" s="666"/>
    </row>
    <row r="171" spans="1:17" ht="14.4" customHeight="1" x14ac:dyDescent="0.3">
      <c r="A171" s="661" t="s">
        <v>5875</v>
      </c>
      <c r="B171" s="662" t="s">
        <v>5591</v>
      </c>
      <c r="C171" s="662" t="s">
        <v>4714</v>
      </c>
      <c r="D171" s="662" t="s">
        <v>5335</v>
      </c>
      <c r="E171" s="662" t="s">
        <v>5336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3360</v>
      </c>
      <c r="P171" s="678"/>
      <c r="Q171" s="666">
        <v>3360</v>
      </c>
    </row>
    <row r="172" spans="1:17" ht="14.4" customHeight="1" x14ac:dyDescent="0.3">
      <c r="A172" s="661" t="s">
        <v>5875</v>
      </c>
      <c r="B172" s="662" t="s">
        <v>5591</v>
      </c>
      <c r="C172" s="662" t="s">
        <v>4714</v>
      </c>
      <c r="D172" s="662" t="s">
        <v>5912</v>
      </c>
      <c r="E172" s="662" t="s">
        <v>5913</v>
      </c>
      <c r="F172" s="665">
        <v>4</v>
      </c>
      <c r="G172" s="665">
        <v>21036.92</v>
      </c>
      <c r="H172" s="665">
        <v>1</v>
      </c>
      <c r="I172" s="665">
        <v>5259.23</v>
      </c>
      <c r="J172" s="665"/>
      <c r="K172" s="665"/>
      <c r="L172" s="665"/>
      <c r="M172" s="665"/>
      <c r="N172" s="665">
        <v>2</v>
      </c>
      <c r="O172" s="665">
        <v>10518.46</v>
      </c>
      <c r="P172" s="678">
        <v>0.5</v>
      </c>
      <c r="Q172" s="666">
        <v>5259.23</v>
      </c>
    </row>
    <row r="173" spans="1:17" ht="14.4" customHeight="1" x14ac:dyDescent="0.3">
      <c r="A173" s="661" t="s">
        <v>5875</v>
      </c>
      <c r="B173" s="662" t="s">
        <v>5591</v>
      </c>
      <c r="C173" s="662" t="s">
        <v>4714</v>
      </c>
      <c r="D173" s="662" t="s">
        <v>5914</v>
      </c>
      <c r="E173" s="662" t="s">
        <v>5915</v>
      </c>
      <c r="F173" s="665">
        <v>1</v>
      </c>
      <c r="G173" s="665">
        <v>1497.44</v>
      </c>
      <c r="H173" s="665">
        <v>1</v>
      </c>
      <c r="I173" s="665">
        <v>1497.44</v>
      </c>
      <c r="J173" s="665">
        <v>1</v>
      </c>
      <c r="K173" s="665">
        <v>1497.44</v>
      </c>
      <c r="L173" s="665">
        <v>1</v>
      </c>
      <c r="M173" s="665">
        <v>1497.44</v>
      </c>
      <c r="N173" s="665">
        <v>1</v>
      </c>
      <c r="O173" s="665">
        <v>1497.44</v>
      </c>
      <c r="P173" s="678">
        <v>1</v>
      </c>
      <c r="Q173" s="666">
        <v>1497.44</v>
      </c>
    </row>
    <row r="174" spans="1:17" ht="14.4" customHeight="1" x14ac:dyDescent="0.3">
      <c r="A174" s="661" t="s">
        <v>5875</v>
      </c>
      <c r="B174" s="662" t="s">
        <v>5591</v>
      </c>
      <c r="C174" s="662" t="s">
        <v>4714</v>
      </c>
      <c r="D174" s="662" t="s">
        <v>5916</v>
      </c>
      <c r="E174" s="662" t="s">
        <v>5917</v>
      </c>
      <c r="F174" s="665">
        <v>1</v>
      </c>
      <c r="G174" s="665">
        <v>605.65</v>
      </c>
      <c r="H174" s="665">
        <v>1</v>
      </c>
      <c r="I174" s="665">
        <v>605.65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5875</v>
      </c>
      <c r="B175" s="662" t="s">
        <v>5591</v>
      </c>
      <c r="C175" s="662" t="s">
        <v>4714</v>
      </c>
      <c r="D175" s="662" t="s">
        <v>5918</v>
      </c>
      <c r="E175" s="662" t="s">
        <v>5919</v>
      </c>
      <c r="F175" s="665"/>
      <c r="G175" s="665"/>
      <c r="H175" s="665"/>
      <c r="I175" s="665"/>
      <c r="J175" s="665"/>
      <c r="K175" s="665"/>
      <c r="L175" s="665"/>
      <c r="M175" s="665"/>
      <c r="N175" s="665">
        <v>6</v>
      </c>
      <c r="O175" s="665">
        <v>4986.96</v>
      </c>
      <c r="P175" s="678"/>
      <c r="Q175" s="666">
        <v>831.16</v>
      </c>
    </row>
    <row r="176" spans="1:17" ht="14.4" customHeight="1" x14ac:dyDescent="0.3">
      <c r="A176" s="661" t="s">
        <v>5875</v>
      </c>
      <c r="B176" s="662" t="s">
        <v>5591</v>
      </c>
      <c r="C176" s="662" t="s">
        <v>4714</v>
      </c>
      <c r="D176" s="662" t="s">
        <v>5920</v>
      </c>
      <c r="E176" s="662" t="s">
        <v>5919</v>
      </c>
      <c r="F176" s="665">
        <v>5</v>
      </c>
      <c r="G176" s="665">
        <v>4440.2999999999993</v>
      </c>
      <c r="H176" s="665">
        <v>1</v>
      </c>
      <c r="I176" s="665">
        <v>888.05999999999983</v>
      </c>
      <c r="J176" s="665">
        <v>3</v>
      </c>
      <c r="K176" s="665">
        <v>2664.18</v>
      </c>
      <c r="L176" s="665">
        <v>0.60000000000000009</v>
      </c>
      <c r="M176" s="665">
        <v>888.06</v>
      </c>
      <c r="N176" s="665">
        <v>2</v>
      </c>
      <c r="O176" s="665">
        <v>1776.12</v>
      </c>
      <c r="P176" s="678">
        <v>0.4</v>
      </c>
      <c r="Q176" s="666">
        <v>888.06</v>
      </c>
    </row>
    <row r="177" spans="1:17" ht="14.4" customHeight="1" x14ac:dyDescent="0.3">
      <c r="A177" s="661" t="s">
        <v>5875</v>
      </c>
      <c r="B177" s="662" t="s">
        <v>5591</v>
      </c>
      <c r="C177" s="662" t="s">
        <v>4714</v>
      </c>
      <c r="D177" s="662" t="s">
        <v>5921</v>
      </c>
      <c r="E177" s="662" t="s">
        <v>5922</v>
      </c>
      <c r="F177" s="665">
        <v>3</v>
      </c>
      <c r="G177" s="665">
        <v>2664.18</v>
      </c>
      <c r="H177" s="665">
        <v>1</v>
      </c>
      <c r="I177" s="665">
        <v>888.06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5875</v>
      </c>
      <c r="B178" s="662" t="s">
        <v>5591</v>
      </c>
      <c r="C178" s="662" t="s">
        <v>4714</v>
      </c>
      <c r="D178" s="662" t="s">
        <v>5923</v>
      </c>
      <c r="E178" s="662" t="s">
        <v>5924</v>
      </c>
      <c r="F178" s="665">
        <v>1</v>
      </c>
      <c r="G178" s="665">
        <v>3898.8</v>
      </c>
      <c r="H178" s="665">
        <v>1</v>
      </c>
      <c r="I178" s="665">
        <v>3898.8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5875</v>
      </c>
      <c r="B179" s="662" t="s">
        <v>5591</v>
      </c>
      <c r="C179" s="662" t="s">
        <v>4714</v>
      </c>
      <c r="D179" s="662" t="s">
        <v>5925</v>
      </c>
      <c r="E179" s="662" t="s">
        <v>5926</v>
      </c>
      <c r="F179" s="665">
        <v>1</v>
      </c>
      <c r="G179" s="665">
        <v>1312.14</v>
      </c>
      <c r="H179" s="665">
        <v>1</v>
      </c>
      <c r="I179" s="665">
        <v>1312.14</v>
      </c>
      <c r="J179" s="665"/>
      <c r="K179" s="665"/>
      <c r="L179" s="665"/>
      <c r="M179" s="665"/>
      <c r="N179" s="665">
        <v>2</v>
      </c>
      <c r="O179" s="665">
        <v>2624.28</v>
      </c>
      <c r="P179" s="678">
        <v>2</v>
      </c>
      <c r="Q179" s="666">
        <v>1312.14</v>
      </c>
    </row>
    <row r="180" spans="1:17" ht="14.4" customHeight="1" x14ac:dyDescent="0.3">
      <c r="A180" s="661" t="s">
        <v>5875</v>
      </c>
      <c r="B180" s="662" t="s">
        <v>5591</v>
      </c>
      <c r="C180" s="662" t="s">
        <v>4714</v>
      </c>
      <c r="D180" s="662" t="s">
        <v>5927</v>
      </c>
      <c r="E180" s="662" t="s">
        <v>5928</v>
      </c>
      <c r="F180" s="665">
        <v>3</v>
      </c>
      <c r="G180" s="665">
        <v>10933.74</v>
      </c>
      <c r="H180" s="665">
        <v>1</v>
      </c>
      <c r="I180" s="665">
        <v>3644.58</v>
      </c>
      <c r="J180" s="665"/>
      <c r="K180" s="665"/>
      <c r="L180" s="665"/>
      <c r="M180" s="665"/>
      <c r="N180" s="665">
        <v>4</v>
      </c>
      <c r="O180" s="665">
        <v>14578.32</v>
      </c>
      <c r="P180" s="678">
        <v>1.3333333333333333</v>
      </c>
      <c r="Q180" s="666">
        <v>3644.58</v>
      </c>
    </row>
    <row r="181" spans="1:17" ht="14.4" customHeight="1" x14ac:dyDescent="0.3">
      <c r="A181" s="661" t="s">
        <v>5875</v>
      </c>
      <c r="B181" s="662" t="s">
        <v>5591</v>
      </c>
      <c r="C181" s="662" t="s">
        <v>4714</v>
      </c>
      <c r="D181" s="662" t="s">
        <v>5929</v>
      </c>
      <c r="E181" s="662" t="s">
        <v>5930</v>
      </c>
      <c r="F181" s="665">
        <v>1</v>
      </c>
      <c r="G181" s="665">
        <v>1305.82</v>
      </c>
      <c r="H181" s="665">
        <v>1</v>
      </c>
      <c r="I181" s="665">
        <v>1305.82</v>
      </c>
      <c r="J181" s="665"/>
      <c r="K181" s="665"/>
      <c r="L181" s="665"/>
      <c r="M181" s="665"/>
      <c r="N181" s="665">
        <v>2</v>
      </c>
      <c r="O181" s="665">
        <v>2292.66</v>
      </c>
      <c r="P181" s="678">
        <v>1.7557243724249896</v>
      </c>
      <c r="Q181" s="666">
        <v>1146.33</v>
      </c>
    </row>
    <row r="182" spans="1:17" ht="14.4" customHeight="1" x14ac:dyDescent="0.3">
      <c r="A182" s="661" t="s">
        <v>5875</v>
      </c>
      <c r="B182" s="662" t="s">
        <v>5591</v>
      </c>
      <c r="C182" s="662" t="s">
        <v>4714</v>
      </c>
      <c r="D182" s="662" t="s">
        <v>5931</v>
      </c>
      <c r="E182" s="662" t="s">
        <v>5932</v>
      </c>
      <c r="F182" s="665">
        <v>4</v>
      </c>
      <c r="G182" s="665">
        <v>1436.4</v>
      </c>
      <c r="H182" s="665">
        <v>1</v>
      </c>
      <c r="I182" s="665">
        <v>359.1</v>
      </c>
      <c r="J182" s="665"/>
      <c r="K182" s="665"/>
      <c r="L182" s="665"/>
      <c r="M182" s="665"/>
      <c r="N182" s="665">
        <v>2</v>
      </c>
      <c r="O182" s="665">
        <v>718.2</v>
      </c>
      <c r="P182" s="678">
        <v>0.5</v>
      </c>
      <c r="Q182" s="666">
        <v>359.1</v>
      </c>
    </row>
    <row r="183" spans="1:17" ht="14.4" customHeight="1" x14ac:dyDescent="0.3">
      <c r="A183" s="661" t="s">
        <v>5875</v>
      </c>
      <c r="B183" s="662" t="s">
        <v>5591</v>
      </c>
      <c r="C183" s="662" t="s">
        <v>4714</v>
      </c>
      <c r="D183" s="662" t="s">
        <v>5933</v>
      </c>
      <c r="E183" s="662" t="s">
        <v>5934</v>
      </c>
      <c r="F183" s="665">
        <v>1</v>
      </c>
      <c r="G183" s="665">
        <v>893.9</v>
      </c>
      <c r="H183" s="665">
        <v>1</v>
      </c>
      <c r="I183" s="665">
        <v>893.9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5875</v>
      </c>
      <c r="B184" s="662" t="s">
        <v>5591</v>
      </c>
      <c r="C184" s="662" t="s">
        <v>4714</v>
      </c>
      <c r="D184" s="662" t="s">
        <v>5935</v>
      </c>
      <c r="E184" s="662" t="s">
        <v>5936</v>
      </c>
      <c r="F184" s="665">
        <v>2</v>
      </c>
      <c r="G184" s="665">
        <v>33663.379999999997</v>
      </c>
      <c r="H184" s="665">
        <v>1</v>
      </c>
      <c r="I184" s="665">
        <v>16831.689999999999</v>
      </c>
      <c r="J184" s="665"/>
      <c r="K184" s="665"/>
      <c r="L184" s="665"/>
      <c r="M184" s="665"/>
      <c r="N184" s="665">
        <v>2</v>
      </c>
      <c r="O184" s="665">
        <v>33663.379999999997</v>
      </c>
      <c r="P184" s="678">
        <v>1</v>
      </c>
      <c r="Q184" s="666">
        <v>16831.689999999999</v>
      </c>
    </row>
    <row r="185" spans="1:17" ht="14.4" customHeight="1" x14ac:dyDescent="0.3">
      <c r="A185" s="661" t="s">
        <v>5875</v>
      </c>
      <c r="B185" s="662" t="s">
        <v>5591</v>
      </c>
      <c r="C185" s="662" t="s">
        <v>4714</v>
      </c>
      <c r="D185" s="662" t="s">
        <v>5937</v>
      </c>
      <c r="E185" s="662" t="s">
        <v>5938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10645.01</v>
      </c>
      <c r="P185" s="678"/>
      <c r="Q185" s="666">
        <v>10645.01</v>
      </c>
    </row>
    <row r="186" spans="1:17" ht="14.4" customHeight="1" x14ac:dyDescent="0.3">
      <c r="A186" s="661" t="s">
        <v>5875</v>
      </c>
      <c r="B186" s="662" t="s">
        <v>5591</v>
      </c>
      <c r="C186" s="662" t="s">
        <v>4714</v>
      </c>
      <c r="D186" s="662" t="s">
        <v>5939</v>
      </c>
      <c r="E186" s="662" t="s">
        <v>5940</v>
      </c>
      <c r="F186" s="665">
        <v>3</v>
      </c>
      <c r="G186" s="665">
        <v>19761.39</v>
      </c>
      <c r="H186" s="665">
        <v>1</v>
      </c>
      <c r="I186" s="665">
        <v>6587.13</v>
      </c>
      <c r="J186" s="665"/>
      <c r="K186" s="665"/>
      <c r="L186" s="665"/>
      <c r="M186" s="665"/>
      <c r="N186" s="665">
        <v>4</v>
      </c>
      <c r="O186" s="665">
        <v>26348.52</v>
      </c>
      <c r="P186" s="678">
        <v>1.3333333333333335</v>
      </c>
      <c r="Q186" s="666">
        <v>6587.13</v>
      </c>
    </row>
    <row r="187" spans="1:17" ht="14.4" customHeight="1" x14ac:dyDescent="0.3">
      <c r="A187" s="661" t="s">
        <v>5875</v>
      </c>
      <c r="B187" s="662" t="s">
        <v>5591</v>
      </c>
      <c r="C187" s="662" t="s">
        <v>4714</v>
      </c>
      <c r="D187" s="662" t="s">
        <v>5941</v>
      </c>
      <c r="E187" s="662" t="s">
        <v>5942</v>
      </c>
      <c r="F187" s="665">
        <v>3</v>
      </c>
      <c r="G187" s="665">
        <v>5524.86</v>
      </c>
      <c r="H187" s="665">
        <v>1</v>
      </c>
      <c r="I187" s="665">
        <v>1841.62</v>
      </c>
      <c r="J187" s="665">
        <v>3</v>
      </c>
      <c r="K187" s="665">
        <v>5524.86</v>
      </c>
      <c r="L187" s="665">
        <v>1</v>
      </c>
      <c r="M187" s="665">
        <v>1841.62</v>
      </c>
      <c r="N187" s="665">
        <v>3</v>
      </c>
      <c r="O187" s="665">
        <v>5524.86</v>
      </c>
      <c r="P187" s="678">
        <v>1</v>
      </c>
      <c r="Q187" s="666">
        <v>1841.62</v>
      </c>
    </row>
    <row r="188" spans="1:17" ht="14.4" customHeight="1" x14ac:dyDescent="0.3">
      <c r="A188" s="661" t="s">
        <v>5875</v>
      </c>
      <c r="B188" s="662" t="s">
        <v>5591</v>
      </c>
      <c r="C188" s="662" t="s">
        <v>4714</v>
      </c>
      <c r="D188" s="662" t="s">
        <v>5943</v>
      </c>
      <c r="E188" s="662" t="s">
        <v>5944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27813</v>
      </c>
      <c r="P188" s="678"/>
      <c r="Q188" s="666">
        <v>27813</v>
      </c>
    </row>
    <row r="189" spans="1:17" ht="14.4" customHeight="1" x14ac:dyDescent="0.3">
      <c r="A189" s="661" t="s">
        <v>5875</v>
      </c>
      <c r="B189" s="662" t="s">
        <v>5591</v>
      </c>
      <c r="C189" s="662" t="s">
        <v>4714</v>
      </c>
      <c r="D189" s="662" t="s">
        <v>5945</v>
      </c>
      <c r="E189" s="662" t="s">
        <v>5946</v>
      </c>
      <c r="F189" s="665"/>
      <c r="G189" s="665"/>
      <c r="H189" s="665"/>
      <c r="I189" s="665"/>
      <c r="J189" s="665"/>
      <c r="K189" s="665"/>
      <c r="L189" s="665"/>
      <c r="M189" s="665"/>
      <c r="N189" s="665">
        <v>1</v>
      </c>
      <c r="O189" s="665">
        <v>4360</v>
      </c>
      <c r="P189" s="678"/>
      <c r="Q189" s="666">
        <v>4360</v>
      </c>
    </row>
    <row r="190" spans="1:17" ht="14.4" customHeight="1" x14ac:dyDescent="0.3">
      <c r="A190" s="661" t="s">
        <v>5875</v>
      </c>
      <c r="B190" s="662" t="s">
        <v>5591</v>
      </c>
      <c r="C190" s="662" t="s">
        <v>4714</v>
      </c>
      <c r="D190" s="662" t="s">
        <v>5947</v>
      </c>
      <c r="E190" s="662" t="s">
        <v>5948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26500.21</v>
      </c>
      <c r="P190" s="678"/>
      <c r="Q190" s="666">
        <v>26500.21</v>
      </c>
    </row>
    <row r="191" spans="1:17" ht="14.4" customHeight="1" x14ac:dyDescent="0.3">
      <c r="A191" s="661" t="s">
        <v>5875</v>
      </c>
      <c r="B191" s="662" t="s">
        <v>5591</v>
      </c>
      <c r="C191" s="662" t="s">
        <v>4714</v>
      </c>
      <c r="D191" s="662" t="s">
        <v>5949</v>
      </c>
      <c r="E191" s="662" t="s">
        <v>5950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380.86</v>
      </c>
      <c r="P191" s="678"/>
      <c r="Q191" s="666">
        <v>380.86</v>
      </c>
    </row>
    <row r="192" spans="1:17" ht="14.4" customHeight="1" x14ac:dyDescent="0.3">
      <c r="A192" s="661" t="s">
        <v>5875</v>
      </c>
      <c r="B192" s="662" t="s">
        <v>5591</v>
      </c>
      <c r="C192" s="662" t="s">
        <v>4714</v>
      </c>
      <c r="D192" s="662" t="s">
        <v>5951</v>
      </c>
      <c r="E192" s="662" t="s">
        <v>5952</v>
      </c>
      <c r="F192" s="665">
        <v>1</v>
      </c>
      <c r="G192" s="665">
        <v>7794.49</v>
      </c>
      <c r="H192" s="665">
        <v>1</v>
      </c>
      <c r="I192" s="665">
        <v>7794.49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5875</v>
      </c>
      <c r="B193" s="662" t="s">
        <v>5591</v>
      </c>
      <c r="C193" s="662" t="s">
        <v>4714</v>
      </c>
      <c r="D193" s="662" t="s">
        <v>5953</v>
      </c>
      <c r="E193" s="662" t="s">
        <v>5954</v>
      </c>
      <c r="F193" s="665">
        <v>1</v>
      </c>
      <c r="G193" s="665">
        <v>29883.55</v>
      </c>
      <c r="H193" s="665">
        <v>1</v>
      </c>
      <c r="I193" s="665">
        <v>29883.55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5875</v>
      </c>
      <c r="B194" s="662" t="s">
        <v>5591</v>
      </c>
      <c r="C194" s="662" t="s">
        <v>4714</v>
      </c>
      <c r="D194" s="662" t="s">
        <v>5955</v>
      </c>
      <c r="E194" s="662" t="s">
        <v>5956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5424</v>
      </c>
      <c r="P194" s="678"/>
      <c r="Q194" s="666">
        <v>5424</v>
      </c>
    </row>
    <row r="195" spans="1:17" ht="14.4" customHeight="1" x14ac:dyDescent="0.3">
      <c r="A195" s="661" t="s">
        <v>5875</v>
      </c>
      <c r="B195" s="662" t="s">
        <v>5591</v>
      </c>
      <c r="C195" s="662" t="s">
        <v>4714</v>
      </c>
      <c r="D195" s="662" t="s">
        <v>5957</v>
      </c>
      <c r="E195" s="662" t="s">
        <v>5958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18900</v>
      </c>
      <c r="P195" s="678"/>
      <c r="Q195" s="666">
        <v>18900</v>
      </c>
    </row>
    <row r="196" spans="1:17" ht="14.4" customHeight="1" x14ac:dyDescent="0.3">
      <c r="A196" s="661" t="s">
        <v>5875</v>
      </c>
      <c r="B196" s="662" t="s">
        <v>5591</v>
      </c>
      <c r="C196" s="662" t="s">
        <v>4725</v>
      </c>
      <c r="D196" s="662" t="s">
        <v>5959</v>
      </c>
      <c r="E196" s="662" t="s">
        <v>5960</v>
      </c>
      <c r="F196" s="665"/>
      <c r="G196" s="665"/>
      <c r="H196" s="665"/>
      <c r="I196" s="665"/>
      <c r="J196" s="665"/>
      <c r="K196" s="665"/>
      <c r="L196" s="665"/>
      <c r="M196" s="665"/>
      <c r="N196" s="665">
        <v>3</v>
      </c>
      <c r="O196" s="665">
        <v>465</v>
      </c>
      <c r="P196" s="678"/>
      <c r="Q196" s="666">
        <v>155</v>
      </c>
    </row>
    <row r="197" spans="1:17" ht="14.4" customHeight="1" x14ac:dyDescent="0.3">
      <c r="A197" s="661" t="s">
        <v>5875</v>
      </c>
      <c r="B197" s="662" t="s">
        <v>5591</v>
      </c>
      <c r="C197" s="662" t="s">
        <v>4725</v>
      </c>
      <c r="D197" s="662" t="s">
        <v>5961</v>
      </c>
      <c r="E197" s="662" t="s">
        <v>5962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187</v>
      </c>
      <c r="P197" s="678"/>
      <c r="Q197" s="666">
        <v>187</v>
      </c>
    </row>
    <row r="198" spans="1:17" ht="14.4" customHeight="1" x14ac:dyDescent="0.3">
      <c r="A198" s="661" t="s">
        <v>5875</v>
      </c>
      <c r="B198" s="662" t="s">
        <v>5591</v>
      </c>
      <c r="C198" s="662" t="s">
        <v>4725</v>
      </c>
      <c r="D198" s="662" t="s">
        <v>5963</v>
      </c>
      <c r="E198" s="662" t="s">
        <v>5964</v>
      </c>
      <c r="F198" s="665">
        <v>4</v>
      </c>
      <c r="G198" s="665">
        <v>497</v>
      </c>
      <c r="H198" s="665">
        <v>1</v>
      </c>
      <c r="I198" s="665">
        <v>124.25</v>
      </c>
      <c r="J198" s="665">
        <v>4</v>
      </c>
      <c r="K198" s="665">
        <v>500</v>
      </c>
      <c r="L198" s="665">
        <v>1.0060362173038229</v>
      </c>
      <c r="M198" s="665">
        <v>125</v>
      </c>
      <c r="N198" s="665">
        <v>8</v>
      </c>
      <c r="O198" s="665">
        <v>1024</v>
      </c>
      <c r="P198" s="678">
        <v>2.0603621730382295</v>
      </c>
      <c r="Q198" s="666">
        <v>128</v>
      </c>
    </row>
    <row r="199" spans="1:17" ht="14.4" customHeight="1" x14ac:dyDescent="0.3">
      <c r="A199" s="661" t="s">
        <v>5875</v>
      </c>
      <c r="B199" s="662" t="s">
        <v>5591</v>
      </c>
      <c r="C199" s="662" t="s">
        <v>4725</v>
      </c>
      <c r="D199" s="662" t="s">
        <v>5965</v>
      </c>
      <c r="E199" s="662" t="s">
        <v>5966</v>
      </c>
      <c r="F199" s="665">
        <v>33</v>
      </c>
      <c r="G199" s="665">
        <v>7162</v>
      </c>
      <c r="H199" s="665">
        <v>1</v>
      </c>
      <c r="I199" s="665">
        <v>217.03030303030303</v>
      </c>
      <c r="J199" s="665">
        <v>12</v>
      </c>
      <c r="K199" s="665">
        <v>2628</v>
      </c>
      <c r="L199" s="665">
        <v>0.36693660988550686</v>
      </c>
      <c r="M199" s="665">
        <v>219</v>
      </c>
      <c r="N199" s="665">
        <v>40</v>
      </c>
      <c r="O199" s="665">
        <v>8920</v>
      </c>
      <c r="P199" s="678">
        <v>1.2454621614074282</v>
      </c>
      <c r="Q199" s="666">
        <v>223</v>
      </c>
    </row>
    <row r="200" spans="1:17" ht="14.4" customHeight="1" x14ac:dyDescent="0.3">
      <c r="A200" s="661" t="s">
        <v>5875</v>
      </c>
      <c r="B200" s="662" t="s">
        <v>5591</v>
      </c>
      <c r="C200" s="662" t="s">
        <v>4725</v>
      </c>
      <c r="D200" s="662" t="s">
        <v>5967</v>
      </c>
      <c r="E200" s="662" t="s">
        <v>5968</v>
      </c>
      <c r="F200" s="665">
        <v>5</v>
      </c>
      <c r="G200" s="665">
        <v>1096</v>
      </c>
      <c r="H200" s="665">
        <v>1</v>
      </c>
      <c r="I200" s="665">
        <v>219.2</v>
      </c>
      <c r="J200" s="665"/>
      <c r="K200" s="665"/>
      <c r="L200" s="665"/>
      <c r="M200" s="665"/>
      <c r="N200" s="665">
        <v>2</v>
      </c>
      <c r="O200" s="665">
        <v>450</v>
      </c>
      <c r="P200" s="678">
        <v>0.41058394160583944</v>
      </c>
      <c r="Q200" s="666">
        <v>225</v>
      </c>
    </row>
    <row r="201" spans="1:17" ht="14.4" customHeight="1" x14ac:dyDescent="0.3">
      <c r="A201" s="661" t="s">
        <v>5875</v>
      </c>
      <c r="B201" s="662" t="s">
        <v>5591</v>
      </c>
      <c r="C201" s="662" t="s">
        <v>4725</v>
      </c>
      <c r="D201" s="662" t="s">
        <v>5969</v>
      </c>
      <c r="E201" s="662" t="s">
        <v>5970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625</v>
      </c>
      <c r="P201" s="678"/>
      <c r="Q201" s="666">
        <v>625</v>
      </c>
    </row>
    <row r="202" spans="1:17" ht="14.4" customHeight="1" x14ac:dyDescent="0.3">
      <c r="A202" s="661" t="s">
        <v>5875</v>
      </c>
      <c r="B202" s="662" t="s">
        <v>5591</v>
      </c>
      <c r="C202" s="662" t="s">
        <v>4725</v>
      </c>
      <c r="D202" s="662" t="s">
        <v>5589</v>
      </c>
      <c r="E202" s="662" t="s">
        <v>5590</v>
      </c>
      <c r="F202" s="665">
        <v>1</v>
      </c>
      <c r="G202" s="665">
        <v>257</v>
      </c>
      <c r="H202" s="665">
        <v>1</v>
      </c>
      <c r="I202" s="665">
        <v>257</v>
      </c>
      <c r="J202" s="665">
        <v>1</v>
      </c>
      <c r="K202" s="665">
        <v>259</v>
      </c>
      <c r="L202" s="665">
        <v>1.0077821011673151</v>
      </c>
      <c r="M202" s="665">
        <v>259</v>
      </c>
      <c r="N202" s="665"/>
      <c r="O202" s="665"/>
      <c r="P202" s="678"/>
      <c r="Q202" s="666"/>
    </row>
    <row r="203" spans="1:17" ht="14.4" customHeight="1" x14ac:dyDescent="0.3">
      <c r="A203" s="661" t="s">
        <v>5875</v>
      </c>
      <c r="B203" s="662" t="s">
        <v>5591</v>
      </c>
      <c r="C203" s="662" t="s">
        <v>4725</v>
      </c>
      <c r="D203" s="662" t="s">
        <v>5971</v>
      </c>
      <c r="E203" s="662" t="s">
        <v>5972</v>
      </c>
      <c r="F203" s="665">
        <v>3</v>
      </c>
      <c r="G203" s="665">
        <v>984</v>
      </c>
      <c r="H203" s="665">
        <v>1</v>
      </c>
      <c r="I203" s="665">
        <v>328</v>
      </c>
      <c r="J203" s="665">
        <v>2</v>
      </c>
      <c r="K203" s="665">
        <v>660</v>
      </c>
      <c r="L203" s="665">
        <v>0.67073170731707321</v>
      </c>
      <c r="M203" s="665">
        <v>330</v>
      </c>
      <c r="N203" s="665"/>
      <c r="O203" s="665"/>
      <c r="P203" s="678"/>
      <c r="Q203" s="666"/>
    </row>
    <row r="204" spans="1:17" ht="14.4" customHeight="1" x14ac:dyDescent="0.3">
      <c r="A204" s="661" t="s">
        <v>5875</v>
      </c>
      <c r="B204" s="662" t="s">
        <v>5591</v>
      </c>
      <c r="C204" s="662" t="s">
        <v>4725</v>
      </c>
      <c r="D204" s="662" t="s">
        <v>5973</v>
      </c>
      <c r="E204" s="662" t="s">
        <v>5974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13844</v>
      </c>
      <c r="P204" s="678"/>
      <c r="Q204" s="666">
        <v>13844</v>
      </c>
    </row>
    <row r="205" spans="1:17" ht="14.4" customHeight="1" x14ac:dyDescent="0.3">
      <c r="A205" s="661" t="s">
        <v>5875</v>
      </c>
      <c r="B205" s="662" t="s">
        <v>5591</v>
      </c>
      <c r="C205" s="662" t="s">
        <v>4725</v>
      </c>
      <c r="D205" s="662" t="s">
        <v>5975</v>
      </c>
      <c r="E205" s="662" t="s">
        <v>5976</v>
      </c>
      <c r="F205" s="665">
        <v>4</v>
      </c>
      <c r="G205" s="665">
        <v>16508</v>
      </c>
      <c r="H205" s="665">
        <v>1</v>
      </c>
      <c r="I205" s="665">
        <v>4127</v>
      </c>
      <c r="J205" s="665"/>
      <c r="K205" s="665"/>
      <c r="L205" s="665"/>
      <c r="M205" s="665"/>
      <c r="N205" s="665">
        <v>3</v>
      </c>
      <c r="O205" s="665">
        <v>12492</v>
      </c>
      <c r="P205" s="678">
        <v>0.75672401259995159</v>
      </c>
      <c r="Q205" s="666">
        <v>4164</v>
      </c>
    </row>
    <row r="206" spans="1:17" ht="14.4" customHeight="1" x14ac:dyDescent="0.3">
      <c r="A206" s="661" t="s">
        <v>5875</v>
      </c>
      <c r="B206" s="662" t="s">
        <v>5591</v>
      </c>
      <c r="C206" s="662" t="s">
        <v>4725</v>
      </c>
      <c r="D206" s="662" t="s">
        <v>5977</v>
      </c>
      <c r="E206" s="662" t="s">
        <v>5978</v>
      </c>
      <c r="F206" s="665">
        <v>5</v>
      </c>
      <c r="G206" s="665">
        <v>1392</v>
      </c>
      <c r="H206" s="665">
        <v>1</v>
      </c>
      <c r="I206" s="665">
        <v>278.39999999999998</v>
      </c>
      <c r="J206" s="665">
        <v>2</v>
      </c>
      <c r="K206" s="665">
        <v>558</v>
      </c>
      <c r="L206" s="665">
        <v>0.40086206896551724</v>
      </c>
      <c r="M206" s="665">
        <v>279</v>
      </c>
      <c r="N206" s="665">
        <v>2</v>
      </c>
      <c r="O206" s="665">
        <v>566</v>
      </c>
      <c r="P206" s="678">
        <v>0.40660919540229884</v>
      </c>
      <c r="Q206" s="666">
        <v>283</v>
      </c>
    </row>
    <row r="207" spans="1:17" ht="14.4" customHeight="1" x14ac:dyDescent="0.3">
      <c r="A207" s="661" t="s">
        <v>5875</v>
      </c>
      <c r="B207" s="662" t="s">
        <v>5591</v>
      </c>
      <c r="C207" s="662" t="s">
        <v>4725</v>
      </c>
      <c r="D207" s="662" t="s">
        <v>5979</v>
      </c>
      <c r="E207" s="662" t="s">
        <v>5980</v>
      </c>
      <c r="F207" s="665">
        <v>1</v>
      </c>
      <c r="G207" s="665">
        <v>6260</v>
      </c>
      <c r="H207" s="665">
        <v>1</v>
      </c>
      <c r="I207" s="665">
        <v>6260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5875</v>
      </c>
      <c r="B208" s="662" t="s">
        <v>5591</v>
      </c>
      <c r="C208" s="662" t="s">
        <v>4725</v>
      </c>
      <c r="D208" s="662" t="s">
        <v>5981</v>
      </c>
      <c r="E208" s="662" t="s">
        <v>5982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1575</v>
      </c>
      <c r="P208" s="678"/>
      <c r="Q208" s="666">
        <v>1575</v>
      </c>
    </row>
    <row r="209" spans="1:17" ht="14.4" customHeight="1" x14ac:dyDescent="0.3">
      <c r="A209" s="661" t="s">
        <v>5875</v>
      </c>
      <c r="B209" s="662" t="s">
        <v>5591</v>
      </c>
      <c r="C209" s="662" t="s">
        <v>4725</v>
      </c>
      <c r="D209" s="662" t="s">
        <v>5983</v>
      </c>
      <c r="E209" s="662" t="s">
        <v>5984</v>
      </c>
      <c r="F209" s="665">
        <v>1</v>
      </c>
      <c r="G209" s="665">
        <v>15065</v>
      </c>
      <c r="H209" s="665">
        <v>1</v>
      </c>
      <c r="I209" s="665">
        <v>15065</v>
      </c>
      <c r="J209" s="665"/>
      <c r="K209" s="665"/>
      <c r="L209" s="665"/>
      <c r="M209" s="665"/>
      <c r="N209" s="665">
        <v>1</v>
      </c>
      <c r="O209" s="665">
        <v>15260</v>
      </c>
      <c r="P209" s="678">
        <v>1.012943909724527</v>
      </c>
      <c r="Q209" s="666">
        <v>15260</v>
      </c>
    </row>
    <row r="210" spans="1:17" ht="14.4" customHeight="1" x14ac:dyDescent="0.3">
      <c r="A210" s="661" t="s">
        <v>5875</v>
      </c>
      <c r="B210" s="662" t="s">
        <v>5591</v>
      </c>
      <c r="C210" s="662" t="s">
        <v>4725</v>
      </c>
      <c r="D210" s="662" t="s">
        <v>5985</v>
      </c>
      <c r="E210" s="662" t="s">
        <v>5986</v>
      </c>
      <c r="F210" s="665">
        <v>13</v>
      </c>
      <c r="G210" s="665">
        <v>49607</v>
      </c>
      <c r="H210" s="665">
        <v>1</v>
      </c>
      <c r="I210" s="665">
        <v>3815.9230769230771</v>
      </c>
      <c r="J210" s="665"/>
      <c r="K210" s="665"/>
      <c r="L210" s="665"/>
      <c r="M210" s="665"/>
      <c r="N210" s="665">
        <v>10</v>
      </c>
      <c r="O210" s="665">
        <v>38600</v>
      </c>
      <c r="P210" s="678">
        <v>0.77811599169472045</v>
      </c>
      <c r="Q210" s="666">
        <v>3860</v>
      </c>
    </row>
    <row r="211" spans="1:17" ht="14.4" customHeight="1" x14ac:dyDescent="0.3">
      <c r="A211" s="661" t="s">
        <v>5875</v>
      </c>
      <c r="B211" s="662" t="s">
        <v>5591</v>
      </c>
      <c r="C211" s="662" t="s">
        <v>4725</v>
      </c>
      <c r="D211" s="662" t="s">
        <v>5987</v>
      </c>
      <c r="E211" s="662" t="s">
        <v>5988</v>
      </c>
      <c r="F211" s="665">
        <v>3</v>
      </c>
      <c r="G211" s="665">
        <v>15450</v>
      </c>
      <c r="H211" s="665">
        <v>1</v>
      </c>
      <c r="I211" s="665">
        <v>5150</v>
      </c>
      <c r="J211" s="665">
        <v>2</v>
      </c>
      <c r="K211" s="665">
        <v>10324</v>
      </c>
      <c r="L211" s="665">
        <v>0.66822006472491913</v>
      </c>
      <c r="M211" s="665">
        <v>5162</v>
      </c>
      <c r="N211" s="665">
        <v>2</v>
      </c>
      <c r="O211" s="665">
        <v>10420</v>
      </c>
      <c r="P211" s="678">
        <v>0.67443365695792878</v>
      </c>
      <c r="Q211" s="666">
        <v>5210</v>
      </c>
    </row>
    <row r="212" spans="1:17" ht="14.4" customHeight="1" x14ac:dyDescent="0.3">
      <c r="A212" s="661" t="s">
        <v>5875</v>
      </c>
      <c r="B212" s="662" t="s">
        <v>5591</v>
      </c>
      <c r="C212" s="662" t="s">
        <v>4725</v>
      </c>
      <c r="D212" s="662" t="s">
        <v>5989</v>
      </c>
      <c r="E212" s="662" t="s">
        <v>5990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7925</v>
      </c>
      <c r="P212" s="678"/>
      <c r="Q212" s="666">
        <v>7925</v>
      </c>
    </row>
    <row r="213" spans="1:17" ht="14.4" customHeight="1" x14ac:dyDescent="0.3">
      <c r="A213" s="661" t="s">
        <v>5875</v>
      </c>
      <c r="B213" s="662" t="s">
        <v>5591</v>
      </c>
      <c r="C213" s="662" t="s">
        <v>4725</v>
      </c>
      <c r="D213" s="662" t="s">
        <v>5991</v>
      </c>
      <c r="E213" s="662" t="s">
        <v>5992</v>
      </c>
      <c r="F213" s="665">
        <v>18</v>
      </c>
      <c r="G213" s="665">
        <v>23004</v>
      </c>
      <c r="H213" s="665">
        <v>1</v>
      </c>
      <c r="I213" s="665">
        <v>1278</v>
      </c>
      <c r="J213" s="665">
        <v>7</v>
      </c>
      <c r="K213" s="665">
        <v>8967</v>
      </c>
      <c r="L213" s="665">
        <v>0.38980177360459051</v>
      </c>
      <c r="M213" s="665">
        <v>1281</v>
      </c>
      <c r="N213" s="665">
        <v>18</v>
      </c>
      <c r="O213" s="665">
        <v>23274</v>
      </c>
      <c r="P213" s="678">
        <v>1.011737089201878</v>
      </c>
      <c r="Q213" s="666">
        <v>1293</v>
      </c>
    </row>
    <row r="214" spans="1:17" ht="14.4" customHeight="1" x14ac:dyDescent="0.3">
      <c r="A214" s="661" t="s">
        <v>5875</v>
      </c>
      <c r="B214" s="662" t="s">
        <v>5591</v>
      </c>
      <c r="C214" s="662" t="s">
        <v>4725</v>
      </c>
      <c r="D214" s="662" t="s">
        <v>5993</v>
      </c>
      <c r="E214" s="662" t="s">
        <v>5994</v>
      </c>
      <c r="F214" s="665">
        <v>10</v>
      </c>
      <c r="G214" s="665">
        <v>11642</v>
      </c>
      <c r="H214" s="665">
        <v>1</v>
      </c>
      <c r="I214" s="665">
        <v>1164.2</v>
      </c>
      <c r="J214" s="665">
        <v>4</v>
      </c>
      <c r="K214" s="665">
        <v>4668</v>
      </c>
      <c r="L214" s="665">
        <v>0.40096203401477409</v>
      </c>
      <c r="M214" s="665">
        <v>1167</v>
      </c>
      <c r="N214" s="665">
        <v>12</v>
      </c>
      <c r="O214" s="665">
        <v>14124</v>
      </c>
      <c r="P214" s="678">
        <v>1.2131936093454734</v>
      </c>
      <c r="Q214" s="666">
        <v>1177</v>
      </c>
    </row>
    <row r="215" spans="1:17" ht="14.4" customHeight="1" x14ac:dyDescent="0.3">
      <c r="A215" s="661" t="s">
        <v>5875</v>
      </c>
      <c r="B215" s="662" t="s">
        <v>5591</v>
      </c>
      <c r="C215" s="662" t="s">
        <v>4725</v>
      </c>
      <c r="D215" s="662" t="s">
        <v>5995</v>
      </c>
      <c r="E215" s="662" t="s">
        <v>5996</v>
      </c>
      <c r="F215" s="665">
        <v>6</v>
      </c>
      <c r="G215" s="665">
        <v>30426</v>
      </c>
      <c r="H215" s="665">
        <v>1</v>
      </c>
      <c r="I215" s="665">
        <v>5071</v>
      </c>
      <c r="J215" s="665">
        <v>2</v>
      </c>
      <c r="K215" s="665">
        <v>10152</v>
      </c>
      <c r="L215" s="665">
        <v>0.33366199960560045</v>
      </c>
      <c r="M215" s="665">
        <v>5076</v>
      </c>
      <c r="N215" s="665">
        <v>15</v>
      </c>
      <c r="O215" s="665">
        <v>77355</v>
      </c>
      <c r="P215" s="678">
        <v>2.5423979491224609</v>
      </c>
      <c r="Q215" s="666">
        <v>5157</v>
      </c>
    </row>
    <row r="216" spans="1:17" ht="14.4" customHeight="1" x14ac:dyDescent="0.3">
      <c r="A216" s="661" t="s">
        <v>5875</v>
      </c>
      <c r="B216" s="662" t="s">
        <v>5591</v>
      </c>
      <c r="C216" s="662" t="s">
        <v>4725</v>
      </c>
      <c r="D216" s="662" t="s">
        <v>5997</v>
      </c>
      <c r="E216" s="662" t="s">
        <v>5998</v>
      </c>
      <c r="F216" s="665"/>
      <c r="G216" s="665"/>
      <c r="H216" s="665"/>
      <c r="I216" s="665"/>
      <c r="J216" s="665"/>
      <c r="K216" s="665"/>
      <c r="L216" s="665"/>
      <c r="M216" s="665"/>
      <c r="N216" s="665">
        <v>1</v>
      </c>
      <c r="O216" s="665">
        <v>5620</v>
      </c>
      <c r="P216" s="678"/>
      <c r="Q216" s="666">
        <v>5620</v>
      </c>
    </row>
    <row r="217" spans="1:17" ht="14.4" customHeight="1" x14ac:dyDescent="0.3">
      <c r="A217" s="661" t="s">
        <v>5875</v>
      </c>
      <c r="B217" s="662" t="s">
        <v>5591</v>
      </c>
      <c r="C217" s="662" t="s">
        <v>4725</v>
      </c>
      <c r="D217" s="662" t="s">
        <v>5999</v>
      </c>
      <c r="E217" s="662" t="s">
        <v>6000</v>
      </c>
      <c r="F217" s="665">
        <v>3</v>
      </c>
      <c r="G217" s="665">
        <v>2233</v>
      </c>
      <c r="H217" s="665">
        <v>1</v>
      </c>
      <c r="I217" s="665">
        <v>744.33333333333337</v>
      </c>
      <c r="J217" s="665">
        <v>2</v>
      </c>
      <c r="K217" s="665">
        <v>1504</v>
      </c>
      <c r="L217" s="665">
        <v>0.67353336318853563</v>
      </c>
      <c r="M217" s="665">
        <v>752</v>
      </c>
      <c r="N217" s="665">
        <v>1</v>
      </c>
      <c r="O217" s="665">
        <v>800</v>
      </c>
      <c r="P217" s="678">
        <v>0.35826242722794449</v>
      </c>
      <c r="Q217" s="666">
        <v>800</v>
      </c>
    </row>
    <row r="218" spans="1:17" ht="14.4" customHeight="1" x14ac:dyDescent="0.3">
      <c r="A218" s="661" t="s">
        <v>5875</v>
      </c>
      <c r="B218" s="662" t="s">
        <v>5591</v>
      </c>
      <c r="C218" s="662" t="s">
        <v>4725</v>
      </c>
      <c r="D218" s="662" t="s">
        <v>6001</v>
      </c>
      <c r="E218" s="662" t="s">
        <v>6002</v>
      </c>
      <c r="F218" s="665">
        <v>337</v>
      </c>
      <c r="G218" s="665">
        <v>58454</v>
      </c>
      <c r="H218" s="665">
        <v>1</v>
      </c>
      <c r="I218" s="665">
        <v>173.45400593471811</v>
      </c>
      <c r="J218" s="665">
        <v>382</v>
      </c>
      <c r="K218" s="665">
        <v>66850</v>
      </c>
      <c r="L218" s="665">
        <v>1.143634310740069</v>
      </c>
      <c r="M218" s="665">
        <v>175</v>
      </c>
      <c r="N218" s="665">
        <v>384</v>
      </c>
      <c r="O218" s="665">
        <v>67968</v>
      </c>
      <c r="P218" s="678">
        <v>1.1627604612173674</v>
      </c>
      <c r="Q218" s="666">
        <v>177</v>
      </c>
    </row>
    <row r="219" spans="1:17" ht="14.4" customHeight="1" x14ac:dyDescent="0.3">
      <c r="A219" s="661" t="s">
        <v>5875</v>
      </c>
      <c r="B219" s="662" t="s">
        <v>5591</v>
      </c>
      <c r="C219" s="662" t="s">
        <v>4725</v>
      </c>
      <c r="D219" s="662" t="s">
        <v>6003</v>
      </c>
      <c r="E219" s="662" t="s">
        <v>6004</v>
      </c>
      <c r="F219" s="665">
        <v>76</v>
      </c>
      <c r="G219" s="665">
        <v>151777</v>
      </c>
      <c r="H219" s="665">
        <v>1</v>
      </c>
      <c r="I219" s="665">
        <v>1997.0657894736842</v>
      </c>
      <c r="J219" s="665">
        <v>63</v>
      </c>
      <c r="K219" s="665">
        <v>126063</v>
      </c>
      <c r="L219" s="665">
        <v>0.83058039096832859</v>
      </c>
      <c r="M219" s="665">
        <v>2001</v>
      </c>
      <c r="N219" s="665">
        <v>60</v>
      </c>
      <c r="O219" s="665">
        <v>122880</v>
      </c>
      <c r="P219" s="678">
        <v>0.80960883401305861</v>
      </c>
      <c r="Q219" s="666">
        <v>2048</v>
      </c>
    </row>
    <row r="220" spans="1:17" ht="14.4" customHeight="1" x14ac:dyDescent="0.3">
      <c r="A220" s="661" t="s">
        <v>5875</v>
      </c>
      <c r="B220" s="662" t="s">
        <v>5591</v>
      </c>
      <c r="C220" s="662" t="s">
        <v>4725</v>
      </c>
      <c r="D220" s="662" t="s">
        <v>6005</v>
      </c>
      <c r="E220" s="662" t="s">
        <v>6006</v>
      </c>
      <c r="F220" s="665">
        <v>1</v>
      </c>
      <c r="G220" s="665">
        <v>2692</v>
      </c>
      <c r="H220" s="665">
        <v>1</v>
      </c>
      <c r="I220" s="665">
        <v>2692</v>
      </c>
      <c r="J220" s="665">
        <v>1</v>
      </c>
      <c r="K220" s="665">
        <v>2696</v>
      </c>
      <c r="L220" s="665">
        <v>1.0014858841010401</v>
      </c>
      <c r="M220" s="665">
        <v>2696</v>
      </c>
      <c r="N220" s="665">
        <v>2</v>
      </c>
      <c r="O220" s="665">
        <v>5472</v>
      </c>
      <c r="P220" s="678">
        <v>2.0326894502228825</v>
      </c>
      <c r="Q220" s="666">
        <v>2736</v>
      </c>
    </row>
    <row r="221" spans="1:17" ht="14.4" customHeight="1" x14ac:dyDescent="0.3">
      <c r="A221" s="661" t="s">
        <v>5875</v>
      </c>
      <c r="B221" s="662" t="s">
        <v>5591</v>
      </c>
      <c r="C221" s="662" t="s">
        <v>4725</v>
      </c>
      <c r="D221" s="662" t="s">
        <v>6007</v>
      </c>
      <c r="E221" s="662" t="s">
        <v>6008</v>
      </c>
      <c r="F221" s="665">
        <v>1</v>
      </c>
      <c r="G221" s="665">
        <v>5180</v>
      </c>
      <c r="H221" s="665">
        <v>1</v>
      </c>
      <c r="I221" s="665">
        <v>5180</v>
      </c>
      <c r="J221" s="665">
        <v>1</v>
      </c>
      <c r="K221" s="665">
        <v>5188</v>
      </c>
      <c r="L221" s="665">
        <v>1.0015444015444015</v>
      </c>
      <c r="M221" s="665">
        <v>5188</v>
      </c>
      <c r="N221" s="665"/>
      <c r="O221" s="665"/>
      <c r="P221" s="678"/>
      <c r="Q221" s="666"/>
    </row>
    <row r="222" spans="1:17" ht="14.4" customHeight="1" x14ac:dyDescent="0.3">
      <c r="A222" s="661" t="s">
        <v>5875</v>
      </c>
      <c r="B222" s="662" t="s">
        <v>5591</v>
      </c>
      <c r="C222" s="662" t="s">
        <v>4725</v>
      </c>
      <c r="D222" s="662" t="s">
        <v>6009</v>
      </c>
      <c r="E222" s="662" t="s">
        <v>6010</v>
      </c>
      <c r="F222" s="665">
        <v>1</v>
      </c>
      <c r="G222" s="665">
        <v>2076</v>
      </c>
      <c r="H222" s="665">
        <v>1</v>
      </c>
      <c r="I222" s="665">
        <v>2076</v>
      </c>
      <c r="J222" s="665"/>
      <c r="K222" s="665"/>
      <c r="L222" s="665"/>
      <c r="M222" s="665"/>
      <c r="N222" s="665">
        <v>1</v>
      </c>
      <c r="O222" s="665">
        <v>2113</v>
      </c>
      <c r="P222" s="678">
        <v>1.0178227360308285</v>
      </c>
      <c r="Q222" s="666">
        <v>2113</v>
      </c>
    </row>
    <row r="223" spans="1:17" ht="14.4" customHeight="1" x14ac:dyDescent="0.3">
      <c r="A223" s="661" t="s">
        <v>5875</v>
      </c>
      <c r="B223" s="662" t="s">
        <v>5591</v>
      </c>
      <c r="C223" s="662" t="s">
        <v>4725</v>
      </c>
      <c r="D223" s="662" t="s">
        <v>6011</v>
      </c>
      <c r="E223" s="662" t="s">
        <v>6012</v>
      </c>
      <c r="F223" s="665">
        <v>4</v>
      </c>
      <c r="G223" s="665">
        <v>602</v>
      </c>
      <c r="H223" s="665">
        <v>1</v>
      </c>
      <c r="I223" s="665">
        <v>150.5</v>
      </c>
      <c r="J223" s="665">
        <v>2</v>
      </c>
      <c r="K223" s="665">
        <v>302</v>
      </c>
      <c r="L223" s="665">
        <v>0.50166112956810627</v>
      </c>
      <c r="M223" s="665">
        <v>151</v>
      </c>
      <c r="N223" s="665">
        <v>3</v>
      </c>
      <c r="O223" s="665">
        <v>465</v>
      </c>
      <c r="P223" s="678">
        <v>0.77242524916943522</v>
      </c>
      <c r="Q223" s="666">
        <v>155</v>
      </c>
    </row>
    <row r="224" spans="1:17" ht="14.4" customHeight="1" x14ac:dyDescent="0.3">
      <c r="A224" s="661" t="s">
        <v>5875</v>
      </c>
      <c r="B224" s="662" t="s">
        <v>5591</v>
      </c>
      <c r="C224" s="662" t="s">
        <v>4725</v>
      </c>
      <c r="D224" s="662" t="s">
        <v>6013</v>
      </c>
      <c r="E224" s="662" t="s">
        <v>6014</v>
      </c>
      <c r="F224" s="665">
        <v>2</v>
      </c>
      <c r="G224" s="665">
        <v>386</v>
      </c>
      <c r="H224" s="665">
        <v>1</v>
      </c>
      <c r="I224" s="665">
        <v>193</v>
      </c>
      <c r="J224" s="665"/>
      <c r="K224" s="665"/>
      <c r="L224" s="665"/>
      <c r="M224" s="665"/>
      <c r="N224" s="665">
        <v>3</v>
      </c>
      <c r="O224" s="665">
        <v>597</v>
      </c>
      <c r="P224" s="678">
        <v>1.5466321243523315</v>
      </c>
      <c r="Q224" s="666">
        <v>199</v>
      </c>
    </row>
    <row r="225" spans="1:17" ht="14.4" customHeight="1" x14ac:dyDescent="0.3">
      <c r="A225" s="661" t="s">
        <v>5875</v>
      </c>
      <c r="B225" s="662" t="s">
        <v>5591</v>
      </c>
      <c r="C225" s="662" t="s">
        <v>4725</v>
      </c>
      <c r="D225" s="662" t="s">
        <v>6015</v>
      </c>
      <c r="E225" s="662" t="s">
        <v>6016</v>
      </c>
      <c r="F225" s="665">
        <v>41</v>
      </c>
      <c r="G225" s="665">
        <v>8118</v>
      </c>
      <c r="H225" s="665">
        <v>1</v>
      </c>
      <c r="I225" s="665">
        <v>198</v>
      </c>
      <c r="J225" s="665">
        <v>55</v>
      </c>
      <c r="K225" s="665">
        <v>11000</v>
      </c>
      <c r="L225" s="665">
        <v>1.3550135501355014</v>
      </c>
      <c r="M225" s="665">
        <v>200</v>
      </c>
      <c r="N225" s="665">
        <v>137</v>
      </c>
      <c r="O225" s="665">
        <v>27948</v>
      </c>
      <c r="P225" s="678">
        <v>3.4427198817442721</v>
      </c>
      <c r="Q225" s="666">
        <v>204</v>
      </c>
    </row>
    <row r="226" spans="1:17" ht="14.4" customHeight="1" x14ac:dyDescent="0.3">
      <c r="A226" s="661" t="s">
        <v>5875</v>
      </c>
      <c r="B226" s="662" t="s">
        <v>5591</v>
      </c>
      <c r="C226" s="662" t="s">
        <v>4725</v>
      </c>
      <c r="D226" s="662" t="s">
        <v>6017</v>
      </c>
      <c r="E226" s="662" t="s">
        <v>6018</v>
      </c>
      <c r="F226" s="665"/>
      <c r="G226" s="665"/>
      <c r="H226" s="665"/>
      <c r="I226" s="665"/>
      <c r="J226" s="665">
        <v>1</v>
      </c>
      <c r="K226" s="665">
        <v>418</v>
      </c>
      <c r="L226" s="665"/>
      <c r="M226" s="665">
        <v>418</v>
      </c>
      <c r="N226" s="665">
        <v>4</v>
      </c>
      <c r="O226" s="665">
        <v>1704</v>
      </c>
      <c r="P226" s="678"/>
      <c r="Q226" s="666">
        <v>426</v>
      </c>
    </row>
    <row r="227" spans="1:17" ht="14.4" customHeight="1" x14ac:dyDescent="0.3">
      <c r="A227" s="661" t="s">
        <v>5875</v>
      </c>
      <c r="B227" s="662" t="s">
        <v>5591</v>
      </c>
      <c r="C227" s="662" t="s">
        <v>4725</v>
      </c>
      <c r="D227" s="662" t="s">
        <v>6019</v>
      </c>
      <c r="E227" s="662" t="s">
        <v>6020</v>
      </c>
      <c r="F227" s="665">
        <v>1</v>
      </c>
      <c r="G227" s="665">
        <v>427</v>
      </c>
      <c r="H227" s="665">
        <v>1</v>
      </c>
      <c r="I227" s="665">
        <v>427</v>
      </c>
      <c r="J227" s="665">
        <v>2</v>
      </c>
      <c r="K227" s="665">
        <v>856</v>
      </c>
      <c r="L227" s="665">
        <v>2.0046838407494145</v>
      </c>
      <c r="M227" s="665">
        <v>428</v>
      </c>
      <c r="N227" s="665">
        <v>2</v>
      </c>
      <c r="O227" s="665">
        <v>872</v>
      </c>
      <c r="P227" s="678">
        <v>2.0421545667447307</v>
      </c>
      <c r="Q227" s="666">
        <v>436</v>
      </c>
    </row>
    <row r="228" spans="1:17" ht="14.4" customHeight="1" x14ac:dyDescent="0.3">
      <c r="A228" s="661" t="s">
        <v>5875</v>
      </c>
      <c r="B228" s="662" t="s">
        <v>5591</v>
      </c>
      <c r="C228" s="662" t="s">
        <v>4725</v>
      </c>
      <c r="D228" s="662" t="s">
        <v>6021</v>
      </c>
      <c r="E228" s="662" t="s">
        <v>6022</v>
      </c>
      <c r="F228" s="665">
        <v>71</v>
      </c>
      <c r="G228" s="665">
        <v>150483</v>
      </c>
      <c r="H228" s="665">
        <v>1</v>
      </c>
      <c r="I228" s="665">
        <v>2119.4788732394368</v>
      </c>
      <c r="J228" s="665">
        <v>64</v>
      </c>
      <c r="K228" s="665">
        <v>135872</v>
      </c>
      <c r="L228" s="665">
        <v>0.90290597609032253</v>
      </c>
      <c r="M228" s="665">
        <v>2123</v>
      </c>
      <c r="N228" s="665">
        <v>59</v>
      </c>
      <c r="O228" s="665">
        <v>127086</v>
      </c>
      <c r="P228" s="678">
        <v>0.8445206435278404</v>
      </c>
      <c r="Q228" s="666">
        <v>2154</v>
      </c>
    </row>
    <row r="229" spans="1:17" ht="14.4" customHeight="1" x14ac:dyDescent="0.3">
      <c r="A229" s="661" t="s">
        <v>5875</v>
      </c>
      <c r="B229" s="662" t="s">
        <v>5591</v>
      </c>
      <c r="C229" s="662" t="s">
        <v>4725</v>
      </c>
      <c r="D229" s="662" t="s">
        <v>6023</v>
      </c>
      <c r="E229" s="662" t="s">
        <v>5986</v>
      </c>
      <c r="F229" s="665">
        <v>18</v>
      </c>
      <c r="G229" s="665">
        <v>33567</v>
      </c>
      <c r="H229" s="665">
        <v>1</v>
      </c>
      <c r="I229" s="665">
        <v>1864.8333333333333</v>
      </c>
      <c r="J229" s="665">
        <v>5</v>
      </c>
      <c r="K229" s="665">
        <v>9345</v>
      </c>
      <c r="L229" s="665">
        <v>0.27839842702654394</v>
      </c>
      <c r="M229" s="665">
        <v>1869</v>
      </c>
      <c r="N229" s="665">
        <v>13</v>
      </c>
      <c r="O229" s="665">
        <v>24544</v>
      </c>
      <c r="P229" s="678">
        <v>0.73119432776238569</v>
      </c>
      <c r="Q229" s="666">
        <v>1888</v>
      </c>
    </row>
    <row r="230" spans="1:17" ht="14.4" customHeight="1" x14ac:dyDescent="0.3">
      <c r="A230" s="661" t="s">
        <v>5875</v>
      </c>
      <c r="B230" s="662" t="s">
        <v>5591</v>
      </c>
      <c r="C230" s="662" t="s">
        <v>4725</v>
      </c>
      <c r="D230" s="662" t="s">
        <v>6024</v>
      </c>
      <c r="E230" s="662" t="s">
        <v>6025</v>
      </c>
      <c r="F230" s="665">
        <v>1</v>
      </c>
      <c r="G230" s="665">
        <v>9711</v>
      </c>
      <c r="H230" s="665">
        <v>1</v>
      </c>
      <c r="I230" s="665">
        <v>9711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5875</v>
      </c>
      <c r="B231" s="662" t="s">
        <v>5591</v>
      </c>
      <c r="C231" s="662" t="s">
        <v>4725</v>
      </c>
      <c r="D231" s="662" t="s">
        <v>6026</v>
      </c>
      <c r="E231" s="662" t="s">
        <v>6027</v>
      </c>
      <c r="F231" s="665">
        <v>19</v>
      </c>
      <c r="G231" s="665">
        <v>159406</v>
      </c>
      <c r="H231" s="665">
        <v>1</v>
      </c>
      <c r="I231" s="665">
        <v>8389.78947368421</v>
      </c>
      <c r="J231" s="665">
        <v>11</v>
      </c>
      <c r="K231" s="665">
        <v>92389</v>
      </c>
      <c r="L231" s="665">
        <v>0.57958295170821672</v>
      </c>
      <c r="M231" s="665">
        <v>8399</v>
      </c>
      <c r="N231" s="665">
        <v>15</v>
      </c>
      <c r="O231" s="665">
        <v>126885</v>
      </c>
      <c r="P231" s="678">
        <v>0.79598634932185741</v>
      </c>
      <c r="Q231" s="666">
        <v>8459</v>
      </c>
    </row>
    <row r="232" spans="1:17" ht="14.4" customHeight="1" x14ac:dyDescent="0.3">
      <c r="A232" s="661" t="s">
        <v>5875</v>
      </c>
      <c r="B232" s="662" t="s">
        <v>5591</v>
      </c>
      <c r="C232" s="662" t="s">
        <v>4725</v>
      </c>
      <c r="D232" s="662" t="s">
        <v>6028</v>
      </c>
      <c r="E232" s="662" t="s">
        <v>6029</v>
      </c>
      <c r="F232" s="665">
        <v>2</v>
      </c>
      <c r="G232" s="665">
        <v>3986</v>
      </c>
      <c r="H232" s="665">
        <v>1</v>
      </c>
      <c r="I232" s="665">
        <v>1993</v>
      </c>
      <c r="J232" s="665">
        <v>3</v>
      </c>
      <c r="K232" s="665">
        <v>6015</v>
      </c>
      <c r="L232" s="665">
        <v>1.5090316106372303</v>
      </c>
      <c r="M232" s="665">
        <v>2005</v>
      </c>
      <c r="N232" s="665">
        <v>3</v>
      </c>
      <c r="O232" s="665">
        <v>6159</v>
      </c>
      <c r="P232" s="678">
        <v>1.5451580531861515</v>
      </c>
      <c r="Q232" s="666">
        <v>2053</v>
      </c>
    </row>
    <row r="233" spans="1:17" ht="14.4" customHeight="1" x14ac:dyDescent="0.3">
      <c r="A233" s="661" t="s">
        <v>5875</v>
      </c>
      <c r="B233" s="662" t="s">
        <v>5591</v>
      </c>
      <c r="C233" s="662" t="s">
        <v>4725</v>
      </c>
      <c r="D233" s="662" t="s">
        <v>6030</v>
      </c>
      <c r="E233" s="662" t="s">
        <v>6031</v>
      </c>
      <c r="F233" s="665"/>
      <c r="G233" s="665"/>
      <c r="H233" s="665"/>
      <c r="I233" s="665"/>
      <c r="J233" s="665">
        <v>1</v>
      </c>
      <c r="K233" s="665">
        <v>919</v>
      </c>
      <c r="L233" s="665"/>
      <c r="M233" s="665">
        <v>919</v>
      </c>
      <c r="N233" s="665"/>
      <c r="O233" s="665"/>
      <c r="P233" s="678"/>
      <c r="Q233" s="666"/>
    </row>
    <row r="234" spans="1:17" ht="14.4" customHeight="1" x14ac:dyDescent="0.3">
      <c r="A234" s="661" t="s">
        <v>5875</v>
      </c>
      <c r="B234" s="662" t="s">
        <v>5591</v>
      </c>
      <c r="C234" s="662" t="s">
        <v>4725</v>
      </c>
      <c r="D234" s="662" t="s">
        <v>6032</v>
      </c>
      <c r="E234" s="662" t="s">
        <v>6033</v>
      </c>
      <c r="F234" s="665"/>
      <c r="G234" s="665"/>
      <c r="H234" s="665"/>
      <c r="I234" s="665"/>
      <c r="J234" s="665">
        <v>1</v>
      </c>
      <c r="K234" s="665">
        <v>2058</v>
      </c>
      <c r="L234" s="665"/>
      <c r="M234" s="665">
        <v>2058</v>
      </c>
      <c r="N234" s="665"/>
      <c r="O234" s="665"/>
      <c r="P234" s="678"/>
      <c r="Q234" s="666"/>
    </row>
    <row r="235" spans="1:17" ht="14.4" customHeight="1" x14ac:dyDescent="0.3">
      <c r="A235" s="661" t="s">
        <v>6034</v>
      </c>
      <c r="B235" s="662" t="s">
        <v>6035</v>
      </c>
      <c r="C235" s="662" t="s">
        <v>4725</v>
      </c>
      <c r="D235" s="662" t="s">
        <v>6036</v>
      </c>
      <c r="E235" s="662" t="s">
        <v>6037</v>
      </c>
      <c r="F235" s="665">
        <v>492</v>
      </c>
      <c r="G235" s="665">
        <v>100312</v>
      </c>
      <c r="H235" s="665">
        <v>1</v>
      </c>
      <c r="I235" s="665">
        <v>203.88617886178861</v>
      </c>
      <c r="J235" s="665">
        <v>375</v>
      </c>
      <c r="K235" s="665">
        <v>77250</v>
      </c>
      <c r="L235" s="665">
        <v>0.77009729643512237</v>
      </c>
      <c r="M235" s="665">
        <v>206</v>
      </c>
      <c r="N235" s="665">
        <v>318</v>
      </c>
      <c r="O235" s="665">
        <v>67098</v>
      </c>
      <c r="P235" s="678">
        <v>0.6688930536725417</v>
      </c>
      <c r="Q235" s="666">
        <v>211</v>
      </c>
    </row>
    <row r="236" spans="1:17" ht="14.4" customHeight="1" x14ac:dyDescent="0.3">
      <c r="A236" s="661" t="s">
        <v>6034</v>
      </c>
      <c r="B236" s="662" t="s">
        <v>6035</v>
      </c>
      <c r="C236" s="662" t="s">
        <v>4725</v>
      </c>
      <c r="D236" s="662" t="s">
        <v>6038</v>
      </c>
      <c r="E236" s="662" t="s">
        <v>6037</v>
      </c>
      <c r="F236" s="665"/>
      <c r="G236" s="665"/>
      <c r="H236" s="665"/>
      <c r="I236" s="665"/>
      <c r="J236" s="665">
        <v>1</v>
      </c>
      <c r="K236" s="665">
        <v>85</v>
      </c>
      <c r="L236" s="665"/>
      <c r="M236" s="665">
        <v>85</v>
      </c>
      <c r="N236" s="665"/>
      <c r="O236" s="665"/>
      <c r="P236" s="678"/>
      <c r="Q236" s="666"/>
    </row>
    <row r="237" spans="1:17" ht="14.4" customHeight="1" x14ac:dyDescent="0.3">
      <c r="A237" s="661" t="s">
        <v>6034</v>
      </c>
      <c r="B237" s="662" t="s">
        <v>6035</v>
      </c>
      <c r="C237" s="662" t="s">
        <v>4725</v>
      </c>
      <c r="D237" s="662" t="s">
        <v>6039</v>
      </c>
      <c r="E237" s="662" t="s">
        <v>6040</v>
      </c>
      <c r="F237" s="665">
        <v>346</v>
      </c>
      <c r="G237" s="665">
        <v>101254</v>
      </c>
      <c r="H237" s="665">
        <v>1</v>
      </c>
      <c r="I237" s="665">
        <v>292.64161849710985</v>
      </c>
      <c r="J237" s="665">
        <v>338</v>
      </c>
      <c r="K237" s="665">
        <v>99710</v>
      </c>
      <c r="L237" s="665">
        <v>0.98475121970490054</v>
      </c>
      <c r="M237" s="665">
        <v>295</v>
      </c>
      <c r="N237" s="665">
        <v>283</v>
      </c>
      <c r="O237" s="665">
        <v>85183</v>
      </c>
      <c r="P237" s="678">
        <v>0.84128034448021805</v>
      </c>
      <c r="Q237" s="666">
        <v>301</v>
      </c>
    </row>
    <row r="238" spans="1:17" ht="14.4" customHeight="1" x14ac:dyDescent="0.3">
      <c r="A238" s="661" t="s">
        <v>6034</v>
      </c>
      <c r="B238" s="662" t="s">
        <v>6035</v>
      </c>
      <c r="C238" s="662" t="s">
        <v>4725</v>
      </c>
      <c r="D238" s="662" t="s">
        <v>6041</v>
      </c>
      <c r="E238" s="662" t="s">
        <v>6042</v>
      </c>
      <c r="F238" s="665">
        <v>9</v>
      </c>
      <c r="G238" s="665">
        <v>843</v>
      </c>
      <c r="H238" s="665">
        <v>1</v>
      </c>
      <c r="I238" s="665">
        <v>93.666666666666671</v>
      </c>
      <c r="J238" s="665">
        <v>1</v>
      </c>
      <c r="K238" s="665">
        <v>95</v>
      </c>
      <c r="L238" s="665">
        <v>0.11269276393831554</v>
      </c>
      <c r="M238" s="665">
        <v>95</v>
      </c>
      <c r="N238" s="665">
        <v>9</v>
      </c>
      <c r="O238" s="665">
        <v>891</v>
      </c>
      <c r="P238" s="678">
        <v>1.0569395017793595</v>
      </c>
      <c r="Q238" s="666">
        <v>99</v>
      </c>
    </row>
    <row r="239" spans="1:17" ht="14.4" customHeight="1" x14ac:dyDescent="0.3">
      <c r="A239" s="661" t="s">
        <v>6034</v>
      </c>
      <c r="B239" s="662" t="s">
        <v>6035</v>
      </c>
      <c r="C239" s="662" t="s">
        <v>4725</v>
      </c>
      <c r="D239" s="662" t="s">
        <v>6043</v>
      </c>
      <c r="E239" s="662" t="s">
        <v>6044</v>
      </c>
      <c r="F239" s="665">
        <v>69</v>
      </c>
      <c r="G239" s="665">
        <v>9278</v>
      </c>
      <c r="H239" s="665">
        <v>1</v>
      </c>
      <c r="I239" s="665">
        <v>134.46376811594203</v>
      </c>
      <c r="J239" s="665">
        <v>75</v>
      </c>
      <c r="K239" s="665">
        <v>10125</v>
      </c>
      <c r="L239" s="665">
        <v>1.0912912265574477</v>
      </c>
      <c r="M239" s="665">
        <v>135</v>
      </c>
      <c r="N239" s="665">
        <v>89</v>
      </c>
      <c r="O239" s="665">
        <v>12193</v>
      </c>
      <c r="P239" s="678">
        <v>1.3141840913990084</v>
      </c>
      <c r="Q239" s="666">
        <v>137</v>
      </c>
    </row>
    <row r="240" spans="1:17" ht="14.4" customHeight="1" x14ac:dyDescent="0.3">
      <c r="A240" s="661" t="s">
        <v>6034</v>
      </c>
      <c r="B240" s="662" t="s">
        <v>6035</v>
      </c>
      <c r="C240" s="662" t="s">
        <v>4725</v>
      </c>
      <c r="D240" s="662" t="s">
        <v>6045</v>
      </c>
      <c r="E240" s="662" t="s">
        <v>6044</v>
      </c>
      <c r="F240" s="665">
        <v>1</v>
      </c>
      <c r="G240" s="665">
        <v>175</v>
      </c>
      <c r="H240" s="665">
        <v>1</v>
      </c>
      <c r="I240" s="665">
        <v>175</v>
      </c>
      <c r="J240" s="665">
        <v>1</v>
      </c>
      <c r="K240" s="665">
        <v>178</v>
      </c>
      <c r="L240" s="665">
        <v>1.0171428571428571</v>
      </c>
      <c r="M240" s="665">
        <v>178</v>
      </c>
      <c r="N240" s="665"/>
      <c r="O240" s="665"/>
      <c r="P240" s="678"/>
      <c r="Q240" s="666"/>
    </row>
    <row r="241" spans="1:17" ht="14.4" customHeight="1" x14ac:dyDescent="0.3">
      <c r="A241" s="661" t="s">
        <v>6034</v>
      </c>
      <c r="B241" s="662" t="s">
        <v>6035</v>
      </c>
      <c r="C241" s="662" t="s">
        <v>4725</v>
      </c>
      <c r="D241" s="662" t="s">
        <v>6046</v>
      </c>
      <c r="E241" s="662" t="s">
        <v>6047</v>
      </c>
      <c r="F241" s="665"/>
      <c r="G241" s="665"/>
      <c r="H241" s="665"/>
      <c r="I241" s="665"/>
      <c r="J241" s="665">
        <v>1</v>
      </c>
      <c r="K241" s="665">
        <v>620</v>
      </c>
      <c r="L241" s="665"/>
      <c r="M241" s="665">
        <v>620</v>
      </c>
      <c r="N241" s="665"/>
      <c r="O241" s="665"/>
      <c r="P241" s="678"/>
      <c r="Q241" s="666"/>
    </row>
    <row r="242" spans="1:17" ht="14.4" customHeight="1" x14ac:dyDescent="0.3">
      <c r="A242" s="661" t="s">
        <v>6034</v>
      </c>
      <c r="B242" s="662" t="s">
        <v>6035</v>
      </c>
      <c r="C242" s="662" t="s">
        <v>4725</v>
      </c>
      <c r="D242" s="662" t="s">
        <v>6048</v>
      </c>
      <c r="E242" s="662" t="s">
        <v>6049</v>
      </c>
      <c r="F242" s="665">
        <v>8</v>
      </c>
      <c r="G242" s="665">
        <v>1275</v>
      </c>
      <c r="H242" s="665">
        <v>1</v>
      </c>
      <c r="I242" s="665">
        <v>159.375</v>
      </c>
      <c r="J242" s="665">
        <v>7</v>
      </c>
      <c r="K242" s="665">
        <v>1127</v>
      </c>
      <c r="L242" s="665">
        <v>0.88392156862745097</v>
      </c>
      <c r="M242" s="665">
        <v>161</v>
      </c>
      <c r="N242" s="665">
        <v>10</v>
      </c>
      <c r="O242" s="665">
        <v>1730</v>
      </c>
      <c r="P242" s="678">
        <v>1.3568627450980393</v>
      </c>
      <c r="Q242" s="666">
        <v>173</v>
      </c>
    </row>
    <row r="243" spans="1:17" ht="14.4" customHeight="1" x14ac:dyDescent="0.3">
      <c r="A243" s="661" t="s">
        <v>6034</v>
      </c>
      <c r="B243" s="662" t="s">
        <v>6035</v>
      </c>
      <c r="C243" s="662" t="s">
        <v>4725</v>
      </c>
      <c r="D243" s="662" t="s">
        <v>6050</v>
      </c>
      <c r="E243" s="662" t="s">
        <v>6051</v>
      </c>
      <c r="F243" s="665">
        <v>2</v>
      </c>
      <c r="G243" s="665">
        <v>764</v>
      </c>
      <c r="H243" s="665">
        <v>1</v>
      </c>
      <c r="I243" s="665">
        <v>382</v>
      </c>
      <c r="J243" s="665"/>
      <c r="K243" s="665"/>
      <c r="L243" s="665"/>
      <c r="M243" s="665"/>
      <c r="N243" s="665">
        <v>1</v>
      </c>
      <c r="O243" s="665">
        <v>384</v>
      </c>
      <c r="P243" s="678">
        <v>0.50261780104712039</v>
      </c>
      <c r="Q243" s="666">
        <v>384</v>
      </c>
    </row>
    <row r="244" spans="1:17" ht="14.4" customHeight="1" x14ac:dyDescent="0.3">
      <c r="A244" s="661" t="s">
        <v>6034</v>
      </c>
      <c r="B244" s="662" t="s">
        <v>6035</v>
      </c>
      <c r="C244" s="662" t="s">
        <v>4725</v>
      </c>
      <c r="D244" s="662" t="s">
        <v>6052</v>
      </c>
      <c r="E244" s="662" t="s">
        <v>6053</v>
      </c>
      <c r="F244" s="665">
        <v>71</v>
      </c>
      <c r="G244" s="665">
        <v>18701</v>
      </c>
      <c r="H244" s="665">
        <v>1</v>
      </c>
      <c r="I244" s="665">
        <v>263.3943661971831</v>
      </c>
      <c r="J244" s="665">
        <v>37</v>
      </c>
      <c r="K244" s="665">
        <v>9842</v>
      </c>
      <c r="L244" s="665">
        <v>0.52628201700443822</v>
      </c>
      <c r="M244" s="665">
        <v>266</v>
      </c>
      <c r="N244" s="665">
        <v>35</v>
      </c>
      <c r="O244" s="665">
        <v>9555</v>
      </c>
      <c r="P244" s="678">
        <v>0.51093524410459334</v>
      </c>
      <c r="Q244" s="666">
        <v>273</v>
      </c>
    </row>
    <row r="245" spans="1:17" ht="14.4" customHeight="1" x14ac:dyDescent="0.3">
      <c r="A245" s="661" t="s">
        <v>6034</v>
      </c>
      <c r="B245" s="662" t="s">
        <v>6035</v>
      </c>
      <c r="C245" s="662" t="s">
        <v>4725</v>
      </c>
      <c r="D245" s="662" t="s">
        <v>6054</v>
      </c>
      <c r="E245" s="662" t="s">
        <v>6055</v>
      </c>
      <c r="F245" s="665">
        <v>75</v>
      </c>
      <c r="G245" s="665">
        <v>10575</v>
      </c>
      <c r="H245" s="665">
        <v>1</v>
      </c>
      <c r="I245" s="665">
        <v>141</v>
      </c>
      <c r="J245" s="665">
        <v>79</v>
      </c>
      <c r="K245" s="665">
        <v>11139</v>
      </c>
      <c r="L245" s="665">
        <v>1.0533333333333332</v>
      </c>
      <c r="M245" s="665">
        <v>141</v>
      </c>
      <c r="N245" s="665">
        <v>80</v>
      </c>
      <c r="O245" s="665">
        <v>11360</v>
      </c>
      <c r="P245" s="678">
        <v>1.0742316784869976</v>
      </c>
      <c r="Q245" s="666">
        <v>142</v>
      </c>
    </row>
    <row r="246" spans="1:17" ht="14.4" customHeight="1" x14ac:dyDescent="0.3">
      <c r="A246" s="661" t="s">
        <v>6034</v>
      </c>
      <c r="B246" s="662" t="s">
        <v>6035</v>
      </c>
      <c r="C246" s="662" t="s">
        <v>4725</v>
      </c>
      <c r="D246" s="662" t="s">
        <v>6056</v>
      </c>
      <c r="E246" s="662" t="s">
        <v>6055</v>
      </c>
      <c r="F246" s="665">
        <v>70</v>
      </c>
      <c r="G246" s="665">
        <v>5460</v>
      </c>
      <c r="H246" s="665">
        <v>1</v>
      </c>
      <c r="I246" s="665">
        <v>78</v>
      </c>
      <c r="J246" s="665">
        <v>75</v>
      </c>
      <c r="K246" s="665">
        <v>5850</v>
      </c>
      <c r="L246" s="665">
        <v>1.0714285714285714</v>
      </c>
      <c r="M246" s="665">
        <v>78</v>
      </c>
      <c r="N246" s="665">
        <v>89</v>
      </c>
      <c r="O246" s="665">
        <v>6942</v>
      </c>
      <c r="P246" s="678">
        <v>1.2714285714285714</v>
      </c>
      <c r="Q246" s="666">
        <v>78</v>
      </c>
    </row>
    <row r="247" spans="1:17" ht="14.4" customHeight="1" x14ac:dyDescent="0.3">
      <c r="A247" s="661" t="s">
        <v>6034</v>
      </c>
      <c r="B247" s="662" t="s">
        <v>6035</v>
      </c>
      <c r="C247" s="662" t="s">
        <v>4725</v>
      </c>
      <c r="D247" s="662" t="s">
        <v>6057</v>
      </c>
      <c r="E247" s="662" t="s">
        <v>6058</v>
      </c>
      <c r="F247" s="665">
        <v>75</v>
      </c>
      <c r="G247" s="665">
        <v>22824</v>
      </c>
      <c r="H247" s="665">
        <v>1</v>
      </c>
      <c r="I247" s="665">
        <v>304.32</v>
      </c>
      <c r="J247" s="665">
        <v>79</v>
      </c>
      <c r="K247" s="665">
        <v>24253</v>
      </c>
      <c r="L247" s="665">
        <v>1.0626095338240449</v>
      </c>
      <c r="M247" s="665">
        <v>307</v>
      </c>
      <c r="N247" s="665">
        <v>80</v>
      </c>
      <c r="O247" s="665">
        <v>25040</v>
      </c>
      <c r="P247" s="678">
        <v>1.0970907816333684</v>
      </c>
      <c r="Q247" s="666">
        <v>313</v>
      </c>
    </row>
    <row r="248" spans="1:17" ht="14.4" customHeight="1" x14ac:dyDescent="0.3">
      <c r="A248" s="661" t="s">
        <v>6034</v>
      </c>
      <c r="B248" s="662" t="s">
        <v>6035</v>
      </c>
      <c r="C248" s="662" t="s">
        <v>4725</v>
      </c>
      <c r="D248" s="662" t="s">
        <v>6059</v>
      </c>
      <c r="E248" s="662" t="s">
        <v>6060</v>
      </c>
      <c r="F248" s="665">
        <v>2</v>
      </c>
      <c r="G248" s="665">
        <v>972</v>
      </c>
      <c r="H248" s="665">
        <v>1</v>
      </c>
      <c r="I248" s="665">
        <v>486</v>
      </c>
      <c r="J248" s="665"/>
      <c r="K248" s="665"/>
      <c r="L248" s="665"/>
      <c r="M248" s="665"/>
      <c r="N248" s="665">
        <v>1</v>
      </c>
      <c r="O248" s="665">
        <v>488</v>
      </c>
      <c r="P248" s="678">
        <v>0.50205761316872433</v>
      </c>
      <c r="Q248" s="666">
        <v>488</v>
      </c>
    </row>
    <row r="249" spans="1:17" ht="14.4" customHeight="1" x14ac:dyDescent="0.3">
      <c r="A249" s="661" t="s">
        <v>6034</v>
      </c>
      <c r="B249" s="662" t="s">
        <v>6035</v>
      </c>
      <c r="C249" s="662" t="s">
        <v>4725</v>
      </c>
      <c r="D249" s="662" t="s">
        <v>6061</v>
      </c>
      <c r="E249" s="662" t="s">
        <v>6062</v>
      </c>
      <c r="F249" s="665">
        <v>27</v>
      </c>
      <c r="G249" s="665">
        <v>4331</v>
      </c>
      <c r="H249" s="665">
        <v>1</v>
      </c>
      <c r="I249" s="665">
        <v>160.40740740740742</v>
      </c>
      <c r="J249" s="665">
        <v>19</v>
      </c>
      <c r="K249" s="665">
        <v>3059</v>
      </c>
      <c r="L249" s="665">
        <v>0.70630339413530363</v>
      </c>
      <c r="M249" s="665">
        <v>161</v>
      </c>
      <c r="N249" s="665">
        <v>27</v>
      </c>
      <c r="O249" s="665">
        <v>4401</v>
      </c>
      <c r="P249" s="678">
        <v>1.0161625490648811</v>
      </c>
      <c r="Q249" s="666">
        <v>163</v>
      </c>
    </row>
    <row r="250" spans="1:17" ht="14.4" customHeight="1" x14ac:dyDescent="0.3">
      <c r="A250" s="661" t="s">
        <v>6034</v>
      </c>
      <c r="B250" s="662" t="s">
        <v>6035</v>
      </c>
      <c r="C250" s="662" t="s">
        <v>4725</v>
      </c>
      <c r="D250" s="662" t="s">
        <v>6063</v>
      </c>
      <c r="E250" s="662" t="s">
        <v>6037</v>
      </c>
      <c r="F250" s="665">
        <v>188</v>
      </c>
      <c r="G250" s="665">
        <v>13254</v>
      </c>
      <c r="H250" s="665">
        <v>1</v>
      </c>
      <c r="I250" s="665">
        <v>70.5</v>
      </c>
      <c r="J250" s="665">
        <v>235</v>
      </c>
      <c r="K250" s="665">
        <v>16685</v>
      </c>
      <c r="L250" s="665">
        <v>1.2588652482269505</v>
      </c>
      <c r="M250" s="665">
        <v>71</v>
      </c>
      <c r="N250" s="665">
        <v>249</v>
      </c>
      <c r="O250" s="665">
        <v>17928</v>
      </c>
      <c r="P250" s="678">
        <v>1.352648257129923</v>
      </c>
      <c r="Q250" s="666">
        <v>72</v>
      </c>
    </row>
    <row r="251" spans="1:17" ht="14.4" customHeight="1" x14ac:dyDescent="0.3">
      <c r="A251" s="661" t="s">
        <v>6034</v>
      </c>
      <c r="B251" s="662" t="s">
        <v>6035</v>
      </c>
      <c r="C251" s="662" t="s">
        <v>4725</v>
      </c>
      <c r="D251" s="662" t="s">
        <v>6064</v>
      </c>
      <c r="E251" s="662" t="s">
        <v>6065</v>
      </c>
      <c r="F251" s="665"/>
      <c r="G251" s="665"/>
      <c r="H251" s="665"/>
      <c r="I251" s="665"/>
      <c r="J251" s="665">
        <v>1</v>
      </c>
      <c r="K251" s="665">
        <v>220</v>
      </c>
      <c r="L251" s="665"/>
      <c r="M251" s="665">
        <v>220</v>
      </c>
      <c r="N251" s="665"/>
      <c r="O251" s="665"/>
      <c r="P251" s="678"/>
      <c r="Q251" s="666"/>
    </row>
    <row r="252" spans="1:17" ht="14.4" customHeight="1" x14ac:dyDescent="0.3">
      <c r="A252" s="661" t="s">
        <v>6034</v>
      </c>
      <c r="B252" s="662" t="s">
        <v>6035</v>
      </c>
      <c r="C252" s="662" t="s">
        <v>4725</v>
      </c>
      <c r="D252" s="662" t="s">
        <v>6066</v>
      </c>
      <c r="E252" s="662" t="s">
        <v>6067</v>
      </c>
      <c r="F252" s="665">
        <v>13</v>
      </c>
      <c r="G252" s="665">
        <v>15493</v>
      </c>
      <c r="H252" s="665">
        <v>1</v>
      </c>
      <c r="I252" s="665">
        <v>1191.7692307692307</v>
      </c>
      <c r="J252" s="665">
        <v>9</v>
      </c>
      <c r="K252" s="665">
        <v>10755</v>
      </c>
      <c r="L252" s="665">
        <v>0.69418447040598985</v>
      </c>
      <c r="M252" s="665">
        <v>1195</v>
      </c>
      <c r="N252" s="665">
        <v>14</v>
      </c>
      <c r="O252" s="665">
        <v>16954</v>
      </c>
      <c r="P252" s="678">
        <v>1.0943006519073131</v>
      </c>
      <c r="Q252" s="666">
        <v>1211</v>
      </c>
    </row>
    <row r="253" spans="1:17" ht="14.4" customHeight="1" x14ac:dyDescent="0.3">
      <c r="A253" s="661" t="s">
        <v>6034</v>
      </c>
      <c r="B253" s="662" t="s">
        <v>6035</v>
      </c>
      <c r="C253" s="662" t="s">
        <v>4725</v>
      </c>
      <c r="D253" s="662" t="s">
        <v>6068</v>
      </c>
      <c r="E253" s="662" t="s">
        <v>6069</v>
      </c>
      <c r="F253" s="665">
        <v>5</v>
      </c>
      <c r="G253" s="665">
        <v>543</v>
      </c>
      <c r="H253" s="665">
        <v>1</v>
      </c>
      <c r="I253" s="665">
        <v>108.6</v>
      </c>
      <c r="J253" s="665">
        <v>7</v>
      </c>
      <c r="K253" s="665">
        <v>770</v>
      </c>
      <c r="L253" s="665">
        <v>1.4180478821362799</v>
      </c>
      <c r="M253" s="665">
        <v>110</v>
      </c>
      <c r="N253" s="665">
        <v>7</v>
      </c>
      <c r="O253" s="665">
        <v>798</v>
      </c>
      <c r="P253" s="678">
        <v>1.4696132596685083</v>
      </c>
      <c r="Q253" s="666">
        <v>114</v>
      </c>
    </row>
    <row r="254" spans="1:17" ht="14.4" customHeight="1" x14ac:dyDescent="0.3">
      <c r="A254" s="661" t="s">
        <v>6034</v>
      </c>
      <c r="B254" s="662" t="s">
        <v>6035</v>
      </c>
      <c r="C254" s="662" t="s">
        <v>4725</v>
      </c>
      <c r="D254" s="662" t="s">
        <v>6070</v>
      </c>
      <c r="E254" s="662" t="s">
        <v>6071</v>
      </c>
      <c r="F254" s="665"/>
      <c r="G254" s="665"/>
      <c r="H254" s="665"/>
      <c r="I254" s="665"/>
      <c r="J254" s="665">
        <v>1</v>
      </c>
      <c r="K254" s="665">
        <v>323</v>
      </c>
      <c r="L254" s="665"/>
      <c r="M254" s="665">
        <v>323</v>
      </c>
      <c r="N254" s="665"/>
      <c r="O254" s="665"/>
      <c r="P254" s="678"/>
      <c r="Q254" s="666"/>
    </row>
    <row r="255" spans="1:17" ht="14.4" customHeight="1" x14ac:dyDescent="0.3">
      <c r="A255" s="661" t="s">
        <v>6034</v>
      </c>
      <c r="B255" s="662" t="s">
        <v>6035</v>
      </c>
      <c r="C255" s="662" t="s">
        <v>4725</v>
      </c>
      <c r="D255" s="662" t="s">
        <v>6072</v>
      </c>
      <c r="E255" s="662" t="s">
        <v>6073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301</v>
      </c>
      <c r="P255" s="678"/>
      <c r="Q255" s="666">
        <v>301</v>
      </c>
    </row>
    <row r="256" spans="1:17" ht="14.4" customHeight="1" x14ac:dyDescent="0.3">
      <c r="A256" s="661" t="s">
        <v>6074</v>
      </c>
      <c r="B256" s="662" t="s">
        <v>6075</v>
      </c>
      <c r="C256" s="662" t="s">
        <v>4725</v>
      </c>
      <c r="D256" s="662" t="s">
        <v>6076</v>
      </c>
      <c r="E256" s="662" t="s">
        <v>6077</v>
      </c>
      <c r="F256" s="665">
        <v>16</v>
      </c>
      <c r="G256" s="665">
        <v>852</v>
      </c>
      <c r="H256" s="665">
        <v>1</v>
      </c>
      <c r="I256" s="665">
        <v>53.25</v>
      </c>
      <c r="J256" s="665">
        <v>20</v>
      </c>
      <c r="K256" s="665">
        <v>1080</v>
      </c>
      <c r="L256" s="665">
        <v>1.267605633802817</v>
      </c>
      <c r="M256" s="665">
        <v>54</v>
      </c>
      <c r="N256" s="665">
        <v>80</v>
      </c>
      <c r="O256" s="665">
        <v>4640</v>
      </c>
      <c r="P256" s="678">
        <v>5.4460093896713619</v>
      </c>
      <c r="Q256" s="666">
        <v>58</v>
      </c>
    </row>
    <row r="257" spans="1:17" ht="14.4" customHeight="1" x14ac:dyDescent="0.3">
      <c r="A257" s="661" t="s">
        <v>6074</v>
      </c>
      <c r="B257" s="662" t="s">
        <v>6075</v>
      </c>
      <c r="C257" s="662" t="s">
        <v>4725</v>
      </c>
      <c r="D257" s="662" t="s">
        <v>6078</v>
      </c>
      <c r="E257" s="662" t="s">
        <v>6079</v>
      </c>
      <c r="F257" s="665">
        <v>40</v>
      </c>
      <c r="G257" s="665">
        <v>4856</v>
      </c>
      <c r="H257" s="665">
        <v>1</v>
      </c>
      <c r="I257" s="665">
        <v>121.4</v>
      </c>
      <c r="J257" s="665">
        <v>34</v>
      </c>
      <c r="K257" s="665">
        <v>4182</v>
      </c>
      <c r="L257" s="665">
        <v>0.86120263591433277</v>
      </c>
      <c r="M257" s="665">
        <v>123</v>
      </c>
      <c r="N257" s="665">
        <v>88</v>
      </c>
      <c r="O257" s="665">
        <v>11528</v>
      </c>
      <c r="P257" s="678">
        <v>2.3739703459637562</v>
      </c>
      <c r="Q257" s="666">
        <v>131</v>
      </c>
    </row>
    <row r="258" spans="1:17" ht="14.4" customHeight="1" x14ac:dyDescent="0.3">
      <c r="A258" s="661" t="s">
        <v>6074</v>
      </c>
      <c r="B258" s="662" t="s">
        <v>6075</v>
      </c>
      <c r="C258" s="662" t="s">
        <v>4725</v>
      </c>
      <c r="D258" s="662" t="s">
        <v>6080</v>
      </c>
      <c r="E258" s="662" t="s">
        <v>6081</v>
      </c>
      <c r="F258" s="665">
        <v>5</v>
      </c>
      <c r="G258" s="665">
        <v>872</v>
      </c>
      <c r="H258" s="665">
        <v>1</v>
      </c>
      <c r="I258" s="665">
        <v>174.4</v>
      </c>
      <c r="J258" s="665">
        <v>1</v>
      </c>
      <c r="K258" s="665">
        <v>177</v>
      </c>
      <c r="L258" s="665">
        <v>0.20298165137614679</v>
      </c>
      <c r="M258" s="665">
        <v>177</v>
      </c>
      <c r="N258" s="665">
        <v>5</v>
      </c>
      <c r="O258" s="665">
        <v>945</v>
      </c>
      <c r="P258" s="678">
        <v>1.0837155963302751</v>
      </c>
      <c r="Q258" s="666">
        <v>189</v>
      </c>
    </row>
    <row r="259" spans="1:17" ht="14.4" customHeight="1" x14ac:dyDescent="0.3">
      <c r="A259" s="661" t="s">
        <v>6074</v>
      </c>
      <c r="B259" s="662" t="s">
        <v>6075</v>
      </c>
      <c r="C259" s="662" t="s">
        <v>4725</v>
      </c>
      <c r="D259" s="662" t="s">
        <v>6082</v>
      </c>
      <c r="E259" s="662" t="s">
        <v>6083</v>
      </c>
      <c r="F259" s="665">
        <v>3</v>
      </c>
      <c r="G259" s="665">
        <v>1140</v>
      </c>
      <c r="H259" s="665">
        <v>1</v>
      </c>
      <c r="I259" s="665">
        <v>380</v>
      </c>
      <c r="J259" s="665">
        <v>2</v>
      </c>
      <c r="K259" s="665">
        <v>768</v>
      </c>
      <c r="L259" s="665">
        <v>0.67368421052631577</v>
      </c>
      <c r="M259" s="665">
        <v>384</v>
      </c>
      <c r="N259" s="665">
        <v>13</v>
      </c>
      <c r="O259" s="665">
        <v>5291</v>
      </c>
      <c r="P259" s="678">
        <v>4.6412280701754387</v>
      </c>
      <c r="Q259" s="666">
        <v>407</v>
      </c>
    </row>
    <row r="260" spans="1:17" ht="14.4" customHeight="1" x14ac:dyDescent="0.3">
      <c r="A260" s="661" t="s">
        <v>6074</v>
      </c>
      <c r="B260" s="662" t="s">
        <v>6075</v>
      </c>
      <c r="C260" s="662" t="s">
        <v>4725</v>
      </c>
      <c r="D260" s="662" t="s">
        <v>6084</v>
      </c>
      <c r="E260" s="662" t="s">
        <v>6085</v>
      </c>
      <c r="F260" s="665"/>
      <c r="G260" s="665"/>
      <c r="H260" s="665"/>
      <c r="I260" s="665"/>
      <c r="J260" s="665">
        <v>10</v>
      </c>
      <c r="K260" s="665">
        <v>1720</v>
      </c>
      <c r="L260" s="665"/>
      <c r="M260" s="665">
        <v>172</v>
      </c>
      <c r="N260" s="665">
        <v>23</v>
      </c>
      <c r="O260" s="665">
        <v>4117</v>
      </c>
      <c r="P260" s="678"/>
      <c r="Q260" s="666">
        <v>179</v>
      </c>
    </row>
    <row r="261" spans="1:17" ht="14.4" customHeight="1" x14ac:dyDescent="0.3">
      <c r="A261" s="661" t="s">
        <v>6074</v>
      </c>
      <c r="B261" s="662" t="s">
        <v>6075</v>
      </c>
      <c r="C261" s="662" t="s">
        <v>4725</v>
      </c>
      <c r="D261" s="662" t="s">
        <v>6086</v>
      </c>
      <c r="E261" s="662" t="s">
        <v>6087</v>
      </c>
      <c r="F261" s="665"/>
      <c r="G261" s="665"/>
      <c r="H261" s="665"/>
      <c r="I261" s="665"/>
      <c r="J261" s="665">
        <v>1</v>
      </c>
      <c r="K261" s="665">
        <v>533</v>
      </c>
      <c r="L261" s="665"/>
      <c r="M261" s="665">
        <v>533</v>
      </c>
      <c r="N261" s="665">
        <v>8</v>
      </c>
      <c r="O261" s="665">
        <v>4552</v>
      </c>
      <c r="P261" s="678"/>
      <c r="Q261" s="666">
        <v>569</v>
      </c>
    </row>
    <row r="262" spans="1:17" ht="14.4" customHeight="1" x14ac:dyDescent="0.3">
      <c r="A262" s="661" t="s">
        <v>6074</v>
      </c>
      <c r="B262" s="662" t="s">
        <v>6075</v>
      </c>
      <c r="C262" s="662" t="s">
        <v>4725</v>
      </c>
      <c r="D262" s="662" t="s">
        <v>6088</v>
      </c>
      <c r="E262" s="662" t="s">
        <v>6089</v>
      </c>
      <c r="F262" s="665">
        <v>7</v>
      </c>
      <c r="G262" s="665">
        <v>2232</v>
      </c>
      <c r="H262" s="665">
        <v>1</v>
      </c>
      <c r="I262" s="665">
        <v>318.85714285714283</v>
      </c>
      <c r="J262" s="665">
        <v>13</v>
      </c>
      <c r="K262" s="665">
        <v>4186</v>
      </c>
      <c r="L262" s="665">
        <v>1.8754480286738351</v>
      </c>
      <c r="M262" s="665">
        <v>322</v>
      </c>
      <c r="N262" s="665">
        <v>26</v>
      </c>
      <c r="O262" s="665">
        <v>8710</v>
      </c>
      <c r="P262" s="678">
        <v>3.9023297491039428</v>
      </c>
      <c r="Q262" s="666">
        <v>335</v>
      </c>
    </row>
    <row r="263" spans="1:17" ht="14.4" customHeight="1" x14ac:dyDescent="0.3">
      <c r="A263" s="661" t="s">
        <v>6074</v>
      </c>
      <c r="B263" s="662" t="s">
        <v>6075</v>
      </c>
      <c r="C263" s="662" t="s">
        <v>4725</v>
      </c>
      <c r="D263" s="662" t="s">
        <v>6090</v>
      </c>
      <c r="E263" s="662" t="s">
        <v>6091</v>
      </c>
      <c r="F263" s="665">
        <v>43</v>
      </c>
      <c r="G263" s="665">
        <v>14548</v>
      </c>
      <c r="H263" s="665">
        <v>1</v>
      </c>
      <c r="I263" s="665">
        <v>338.32558139534882</v>
      </c>
      <c r="J263" s="665">
        <v>9</v>
      </c>
      <c r="K263" s="665">
        <v>3069</v>
      </c>
      <c r="L263" s="665">
        <v>0.210956832554303</v>
      </c>
      <c r="M263" s="665">
        <v>341</v>
      </c>
      <c r="N263" s="665">
        <v>9</v>
      </c>
      <c r="O263" s="665">
        <v>3141</v>
      </c>
      <c r="P263" s="678">
        <v>0.21590596645587024</v>
      </c>
      <c r="Q263" s="666">
        <v>349</v>
      </c>
    </row>
    <row r="264" spans="1:17" ht="14.4" customHeight="1" x14ac:dyDescent="0.3">
      <c r="A264" s="661" t="s">
        <v>6074</v>
      </c>
      <c r="B264" s="662" t="s">
        <v>6075</v>
      </c>
      <c r="C264" s="662" t="s">
        <v>4725</v>
      </c>
      <c r="D264" s="662" t="s">
        <v>6092</v>
      </c>
      <c r="E264" s="662" t="s">
        <v>6093</v>
      </c>
      <c r="F264" s="665">
        <v>1</v>
      </c>
      <c r="G264" s="665">
        <v>108</v>
      </c>
      <c r="H264" s="665">
        <v>1</v>
      </c>
      <c r="I264" s="665">
        <v>108</v>
      </c>
      <c r="J264" s="665">
        <v>1</v>
      </c>
      <c r="K264" s="665">
        <v>109</v>
      </c>
      <c r="L264" s="665">
        <v>1.0092592592592593</v>
      </c>
      <c r="M264" s="665">
        <v>109</v>
      </c>
      <c r="N264" s="665">
        <v>7</v>
      </c>
      <c r="O264" s="665">
        <v>819</v>
      </c>
      <c r="P264" s="678">
        <v>7.583333333333333</v>
      </c>
      <c r="Q264" s="666">
        <v>117</v>
      </c>
    </row>
    <row r="265" spans="1:17" ht="14.4" customHeight="1" x14ac:dyDescent="0.3">
      <c r="A265" s="661" t="s">
        <v>6074</v>
      </c>
      <c r="B265" s="662" t="s">
        <v>6075</v>
      </c>
      <c r="C265" s="662" t="s">
        <v>4725</v>
      </c>
      <c r="D265" s="662" t="s">
        <v>6094</v>
      </c>
      <c r="E265" s="662" t="s">
        <v>6095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387</v>
      </c>
      <c r="P265" s="678"/>
      <c r="Q265" s="666">
        <v>387</v>
      </c>
    </row>
    <row r="266" spans="1:17" ht="14.4" customHeight="1" x14ac:dyDescent="0.3">
      <c r="A266" s="661" t="s">
        <v>6074</v>
      </c>
      <c r="B266" s="662" t="s">
        <v>6075</v>
      </c>
      <c r="C266" s="662" t="s">
        <v>4725</v>
      </c>
      <c r="D266" s="662" t="s">
        <v>6096</v>
      </c>
      <c r="E266" s="662" t="s">
        <v>6097</v>
      </c>
      <c r="F266" s="665">
        <v>1</v>
      </c>
      <c r="G266" s="665">
        <v>37</v>
      </c>
      <c r="H266" s="665">
        <v>1</v>
      </c>
      <c r="I266" s="665">
        <v>37</v>
      </c>
      <c r="J266" s="665">
        <v>1</v>
      </c>
      <c r="K266" s="665">
        <v>37</v>
      </c>
      <c r="L266" s="665">
        <v>1</v>
      </c>
      <c r="M266" s="665">
        <v>37</v>
      </c>
      <c r="N266" s="665">
        <v>4</v>
      </c>
      <c r="O266" s="665">
        <v>152</v>
      </c>
      <c r="P266" s="678">
        <v>4.1081081081081079</v>
      </c>
      <c r="Q266" s="666">
        <v>38</v>
      </c>
    </row>
    <row r="267" spans="1:17" ht="14.4" customHeight="1" x14ac:dyDescent="0.3">
      <c r="A267" s="661" t="s">
        <v>6074</v>
      </c>
      <c r="B267" s="662" t="s">
        <v>6075</v>
      </c>
      <c r="C267" s="662" t="s">
        <v>4725</v>
      </c>
      <c r="D267" s="662" t="s">
        <v>5597</v>
      </c>
      <c r="E267" s="662" t="s">
        <v>5598</v>
      </c>
      <c r="F267" s="665">
        <v>1</v>
      </c>
      <c r="G267" s="665">
        <v>664</v>
      </c>
      <c r="H267" s="665">
        <v>1</v>
      </c>
      <c r="I267" s="665">
        <v>664</v>
      </c>
      <c r="J267" s="665"/>
      <c r="K267" s="665"/>
      <c r="L267" s="665"/>
      <c r="M267" s="665"/>
      <c r="N267" s="665">
        <v>1</v>
      </c>
      <c r="O267" s="665">
        <v>704</v>
      </c>
      <c r="P267" s="678">
        <v>1.0602409638554218</v>
      </c>
      <c r="Q267" s="666">
        <v>704</v>
      </c>
    </row>
    <row r="268" spans="1:17" ht="14.4" customHeight="1" x14ac:dyDescent="0.3">
      <c r="A268" s="661" t="s">
        <v>6074</v>
      </c>
      <c r="B268" s="662" t="s">
        <v>6075</v>
      </c>
      <c r="C268" s="662" t="s">
        <v>4725</v>
      </c>
      <c r="D268" s="662" t="s">
        <v>6098</v>
      </c>
      <c r="E268" s="662" t="s">
        <v>6099</v>
      </c>
      <c r="F268" s="665">
        <v>21</v>
      </c>
      <c r="G268" s="665">
        <v>5922</v>
      </c>
      <c r="H268" s="665">
        <v>1</v>
      </c>
      <c r="I268" s="665">
        <v>282</v>
      </c>
      <c r="J268" s="665">
        <v>17</v>
      </c>
      <c r="K268" s="665">
        <v>4845</v>
      </c>
      <c r="L268" s="665">
        <v>0.81813576494427553</v>
      </c>
      <c r="M268" s="665">
        <v>285</v>
      </c>
      <c r="N268" s="665">
        <v>50</v>
      </c>
      <c r="O268" s="665">
        <v>15200</v>
      </c>
      <c r="P268" s="678">
        <v>2.5667004390408645</v>
      </c>
      <c r="Q268" s="666">
        <v>304</v>
      </c>
    </row>
    <row r="269" spans="1:17" ht="14.4" customHeight="1" x14ac:dyDescent="0.3">
      <c r="A269" s="661" t="s">
        <v>6074</v>
      </c>
      <c r="B269" s="662" t="s">
        <v>6075</v>
      </c>
      <c r="C269" s="662" t="s">
        <v>4725</v>
      </c>
      <c r="D269" s="662" t="s">
        <v>6100</v>
      </c>
      <c r="E269" s="662" t="s">
        <v>6101</v>
      </c>
      <c r="F269" s="665">
        <v>12</v>
      </c>
      <c r="G269" s="665">
        <v>5484</v>
      </c>
      <c r="H269" s="665">
        <v>1</v>
      </c>
      <c r="I269" s="665">
        <v>457</v>
      </c>
      <c r="J269" s="665">
        <v>11</v>
      </c>
      <c r="K269" s="665">
        <v>5082</v>
      </c>
      <c r="L269" s="665">
        <v>0.92669584245076586</v>
      </c>
      <c r="M269" s="665">
        <v>462</v>
      </c>
      <c r="N269" s="665">
        <v>37</v>
      </c>
      <c r="O269" s="665">
        <v>18278</v>
      </c>
      <c r="P269" s="678">
        <v>3.3329686360320934</v>
      </c>
      <c r="Q269" s="666">
        <v>494</v>
      </c>
    </row>
    <row r="270" spans="1:17" ht="14.4" customHeight="1" x14ac:dyDescent="0.3">
      <c r="A270" s="661" t="s">
        <v>6074</v>
      </c>
      <c r="B270" s="662" t="s">
        <v>6075</v>
      </c>
      <c r="C270" s="662" t="s">
        <v>4725</v>
      </c>
      <c r="D270" s="662" t="s">
        <v>6102</v>
      </c>
      <c r="E270" s="662" t="s">
        <v>6103</v>
      </c>
      <c r="F270" s="665">
        <v>34</v>
      </c>
      <c r="G270" s="665">
        <v>11898</v>
      </c>
      <c r="H270" s="665">
        <v>1</v>
      </c>
      <c r="I270" s="665">
        <v>349.94117647058823</v>
      </c>
      <c r="J270" s="665">
        <v>29</v>
      </c>
      <c r="K270" s="665">
        <v>10324</v>
      </c>
      <c r="L270" s="665">
        <v>0.86770885863170277</v>
      </c>
      <c r="M270" s="665">
        <v>356</v>
      </c>
      <c r="N270" s="665">
        <v>76</v>
      </c>
      <c r="O270" s="665">
        <v>28120</v>
      </c>
      <c r="P270" s="678">
        <v>2.3634224239367962</v>
      </c>
      <c r="Q270" s="666">
        <v>370</v>
      </c>
    </row>
    <row r="271" spans="1:17" ht="14.4" customHeight="1" x14ac:dyDescent="0.3">
      <c r="A271" s="661" t="s">
        <v>6074</v>
      </c>
      <c r="B271" s="662" t="s">
        <v>6075</v>
      </c>
      <c r="C271" s="662" t="s">
        <v>4725</v>
      </c>
      <c r="D271" s="662" t="s">
        <v>6104</v>
      </c>
      <c r="E271" s="662" t="s">
        <v>6105</v>
      </c>
      <c r="F271" s="665">
        <v>1</v>
      </c>
      <c r="G271" s="665">
        <v>115</v>
      </c>
      <c r="H271" s="665">
        <v>1</v>
      </c>
      <c r="I271" s="665">
        <v>115</v>
      </c>
      <c r="J271" s="665">
        <v>1</v>
      </c>
      <c r="K271" s="665">
        <v>117</v>
      </c>
      <c r="L271" s="665">
        <v>1.017391304347826</v>
      </c>
      <c r="M271" s="665">
        <v>117</v>
      </c>
      <c r="N271" s="665">
        <v>2</v>
      </c>
      <c r="O271" s="665">
        <v>250</v>
      </c>
      <c r="P271" s="678">
        <v>2.1739130434782608</v>
      </c>
      <c r="Q271" s="666">
        <v>125</v>
      </c>
    </row>
    <row r="272" spans="1:17" ht="14.4" customHeight="1" x14ac:dyDescent="0.3">
      <c r="A272" s="661" t="s">
        <v>6074</v>
      </c>
      <c r="B272" s="662" t="s">
        <v>6075</v>
      </c>
      <c r="C272" s="662" t="s">
        <v>4725</v>
      </c>
      <c r="D272" s="662" t="s">
        <v>5599</v>
      </c>
      <c r="E272" s="662" t="s">
        <v>5600</v>
      </c>
      <c r="F272" s="665">
        <v>2</v>
      </c>
      <c r="G272" s="665">
        <v>918</v>
      </c>
      <c r="H272" s="665">
        <v>1</v>
      </c>
      <c r="I272" s="665">
        <v>459</v>
      </c>
      <c r="J272" s="665">
        <v>1</v>
      </c>
      <c r="K272" s="665">
        <v>463</v>
      </c>
      <c r="L272" s="665">
        <v>0.50435729847494548</v>
      </c>
      <c r="M272" s="665">
        <v>463</v>
      </c>
      <c r="N272" s="665">
        <v>9</v>
      </c>
      <c r="O272" s="665">
        <v>4455</v>
      </c>
      <c r="P272" s="678">
        <v>4.8529411764705879</v>
      </c>
      <c r="Q272" s="666">
        <v>495</v>
      </c>
    </row>
    <row r="273" spans="1:17" ht="14.4" customHeight="1" x14ac:dyDescent="0.3">
      <c r="A273" s="661" t="s">
        <v>6074</v>
      </c>
      <c r="B273" s="662" t="s">
        <v>6075</v>
      </c>
      <c r="C273" s="662" t="s">
        <v>4725</v>
      </c>
      <c r="D273" s="662" t="s">
        <v>6106</v>
      </c>
      <c r="E273" s="662" t="s">
        <v>6107</v>
      </c>
      <c r="F273" s="665">
        <v>2</v>
      </c>
      <c r="G273" s="665">
        <v>868</v>
      </c>
      <c r="H273" s="665">
        <v>1</v>
      </c>
      <c r="I273" s="665">
        <v>434</v>
      </c>
      <c r="J273" s="665">
        <v>5</v>
      </c>
      <c r="K273" s="665">
        <v>2185</v>
      </c>
      <c r="L273" s="665">
        <v>2.5172811059907834</v>
      </c>
      <c r="M273" s="665">
        <v>437</v>
      </c>
      <c r="N273" s="665">
        <v>14</v>
      </c>
      <c r="O273" s="665">
        <v>6384</v>
      </c>
      <c r="P273" s="678">
        <v>7.354838709677419</v>
      </c>
      <c r="Q273" s="666">
        <v>456</v>
      </c>
    </row>
    <row r="274" spans="1:17" ht="14.4" customHeight="1" x14ac:dyDescent="0.3">
      <c r="A274" s="661" t="s">
        <v>6074</v>
      </c>
      <c r="B274" s="662" t="s">
        <v>6075</v>
      </c>
      <c r="C274" s="662" t="s">
        <v>4725</v>
      </c>
      <c r="D274" s="662" t="s">
        <v>6108</v>
      </c>
      <c r="E274" s="662" t="s">
        <v>6109</v>
      </c>
      <c r="F274" s="665">
        <v>6</v>
      </c>
      <c r="G274" s="665">
        <v>318</v>
      </c>
      <c r="H274" s="665">
        <v>1</v>
      </c>
      <c r="I274" s="665">
        <v>53</v>
      </c>
      <c r="J274" s="665">
        <v>6</v>
      </c>
      <c r="K274" s="665">
        <v>324</v>
      </c>
      <c r="L274" s="665">
        <v>1.0188679245283019</v>
      </c>
      <c r="M274" s="665">
        <v>54</v>
      </c>
      <c r="N274" s="665">
        <v>6</v>
      </c>
      <c r="O274" s="665">
        <v>348</v>
      </c>
      <c r="P274" s="678">
        <v>1.0943396226415094</v>
      </c>
      <c r="Q274" s="666">
        <v>58</v>
      </c>
    </row>
    <row r="275" spans="1:17" ht="14.4" customHeight="1" x14ac:dyDescent="0.3">
      <c r="A275" s="661" t="s">
        <v>6074</v>
      </c>
      <c r="B275" s="662" t="s">
        <v>6075</v>
      </c>
      <c r="C275" s="662" t="s">
        <v>4725</v>
      </c>
      <c r="D275" s="662" t="s">
        <v>6110</v>
      </c>
      <c r="E275" s="662" t="s">
        <v>6111</v>
      </c>
      <c r="F275" s="665">
        <v>252</v>
      </c>
      <c r="G275" s="665">
        <v>41955</v>
      </c>
      <c r="H275" s="665">
        <v>1</v>
      </c>
      <c r="I275" s="665">
        <v>166.48809523809524</v>
      </c>
      <c r="J275" s="665">
        <v>150</v>
      </c>
      <c r="K275" s="665">
        <v>25350</v>
      </c>
      <c r="L275" s="665">
        <v>0.60421880586342513</v>
      </c>
      <c r="M275" s="665">
        <v>169</v>
      </c>
      <c r="N275" s="665">
        <v>385</v>
      </c>
      <c r="O275" s="665">
        <v>67375</v>
      </c>
      <c r="P275" s="678">
        <v>1.605887260159695</v>
      </c>
      <c r="Q275" s="666">
        <v>175</v>
      </c>
    </row>
    <row r="276" spans="1:17" ht="14.4" customHeight="1" x14ac:dyDescent="0.3">
      <c r="A276" s="661" t="s">
        <v>6074</v>
      </c>
      <c r="B276" s="662" t="s">
        <v>6075</v>
      </c>
      <c r="C276" s="662" t="s">
        <v>4725</v>
      </c>
      <c r="D276" s="662" t="s">
        <v>5603</v>
      </c>
      <c r="E276" s="662" t="s">
        <v>5604</v>
      </c>
      <c r="F276" s="665">
        <v>6</v>
      </c>
      <c r="G276" s="665">
        <v>478</v>
      </c>
      <c r="H276" s="665">
        <v>1</v>
      </c>
      <c r="I276" s="665">
        <v>79.666666666666671</v>
      </c>
      <c r="J276" s="665"/>
      <c r="K276" s="665"/>
      <c r="L276" s="665"/>
      <c r="M276" s="665"/>
      <c r="N276" s="665">
        <v>2</v>
      </c>
      <c r="O276" s="665">
        <v>170</v>
      </c>
      <c r="P276" s="678">
        <v>0.35564853556485354</v>
      </c>
      <c r="Q276" s="666">
        <v>85</v>
      </c>
    </row>
    <row r="277" spans="1:17" ht="14.4" customHeight="1" x14ac:dyDescent="0.3">
      <c r="A277" s="661" t="s">
        <v>6074</v>
      </c>
      <c r="B277" s="662" t="s">
        <v>6075</v>
      </c>
      <c r="C277" s="662" t="s">
        <v>4725</v>
      </c>
      <c r="D277" s="662" t="s">
        <v>6112</v>
      </c>
      <c r="E277" s="662" t="s">
        <v>6113</v>
      </c>
      <c r="F277" s="665">
        <v>5</v>
      </c>
      <c r="G277" s="665">
        <v>806</v>
      </c>
      <c r="H277" s="665">
        <v>1</v>
      </c>
      <c r="I277" s="665">
        <v>161.19999999999999</v>
      </c>
      <c r="J277" s="665">
        <v>2</v>
      </c>
      <c r="K277" s="665">
        <v>326</v>
      </c>
      <c r="L277" s="665">
        <v>0.40446650124069478</v>
      </c>
      <c r="M277" s="665">
        <v>163</v>
      </c>
      <c r="N277" s="665">
        <v>4</v>
      </c>
      <c r="O277" s="665">
        <v>676</v>
      </c>
      <c r="P277" s="678">
        <v>0.83870967741935487</v>
      </c>
      <c r="Q277" s="666">
        <v>169</v>
      </c>
    </row>
    <row r="278" spans="1:17" ht="14.4" customHeight="1" x14ac:dyDescent="0.3">
      <c r="A278" s="661" t="s">
        <v>6074</v>
      </c>
      <c r="B278" s="662" t="s">
        <v>6075</v>
      </c>
      <c r="C278" s="662" t="s">
        <v>4725</v>
      </c>
      <c r="D278" s="662" t="s">
        <v>5607</v>
      </c>
      <c r="E278" s="662" t="s">
        <v>5608</v>
      </c>
      <c r="F278" s="665">
        <v>1</v>
      </c>
      <c r="G278" s="665">
        <v>169</v>
      </c>
      <c r="H278" s="665">
        <v>1</v>
      </c>
      <c r="I278" s="665">
        <v>169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6074</v>
      </c>
      <c r="B279" s="662" t="s">
        <v>6075</v>
      </c>
      <c r="C279" s="662" t="s">
        <v>4725</v>
      </c>
      <c r="D279" s="662" t="s">
        <v>6114</v>
      </c>
      <c r="E279" s="662" t="s">
        <v>6115</v>
      </c>
      <c r="F279" s="665">
        <v>1</v>
      </c>
      <c r="G279" s="665">
        <v>243</v>
      </c>
      <c r="H279" s="665">
        <v>1</v>
      </c>
      <c r="I279" s="665">
        <v>243</v>
      </c>
      <c r="J279" s="665"/>
      <c r="K279" s="665"/>
      <c r="L279" s="665"/>
      <c r="M279" s="665"/>
      <c r="N279" s="665">
        <v>1</v>
      </c>
      <c r="O279" s="665">
        <v>263</v>
      </c>
      <c r="P279" s="678">
        <v>1.0823045267489713</v>
      </c>
      <c r="Q279" s="666">
        <v>263</v>
      </c>
    </row>
    <row r="280" spans="1:17" ht="14.4" customHeight="1" x14ac:dyDescent="0.3">
      <c r="A280" s="661" t="s">
        <v>6074</v>
      </c>
      <c r="B280" s="662" t="s">
        <v>6075</v>
      </c>
      <c r="C280" s="662" t="s">
        <v>4725</v>
      </c>
      <c r="D280" s="662" t="s">
        <v>6116</v>
      </c>
      <c r="E280" s="662" t="s">
        <v>6117</v>
      </c>
      <c r="F280" s="665">
        <v>1</v>
      </c>
      <c r="G280" s="665">
        <v>223</v>
      </c>
      <c r="H280" s="665">
        <v>1</v>
      </c>
      <c r="I280" s="665">
        <v>223</v>
      </c>
      <c r="J280" s="665">
        <v>1</v>
      </c>
      <c r="K280" s="665">
        <v>226</v>
      </c>
      <c r="L280" s="665">
        <v>1.0134529147982063</v>
      </c>
      <c r="M280" s="665">
        <v>226</v>
      </c>
      <c r="N280" s="665">
        <v>9</v>
      </c>
      <c r="O280" s="665">
        <v>2178</v>
      </c>
      <c r="P280" s="678">
        <v>9.7668161434977581</v>
      </c>
      <c r="Q280" s="666">
        <v>242</v>
      </c>
    </row>
    <row r="281" spans="1:17" ht="14.4" customHeight="1" x14ac:dyDescent="0.3">
      <c r="A281" s="661" t="s">
        <v>6074</v>
      </c>
      <c r="B281" s="662" t="s">
        <v>6075</v>
      </c>
      <c r="C281" s="662" t="s">
        <v>4725</v>
      </c>
      <c r="D281" s="662" t="s">
        <v>6118</v>
      </c>
      <c r="E281" s="662" t="s">
        <v>6119</v>
      </c>
      <c r="F281" s="665">
        <v>11</v>
      </c>
      <c r="G281" s="665">
        <v>4504</v>
      </c>
      <c r="H281" s="665">
        <v>1</v>
      </c>
      <c r="I281" s="665">
        <v>409.45454545454544</v>
      </c>
      <c r="J281" s="665">
        <v>4</v>
      </c>
      <c r="K281" s="665">
        <v>1672</v>
      </c>
      <c r="L281" s="665">
        <v>0.37122557726465366</v>
      </c>
      <c r="M281" s="665">
        <v>418</v>
      </c>
      <c r="N281" s="665">
        <v>9</v>
      </c>
      <c r="O281" s="665">
        <v>3807</v>
      </c>
      <c r="P281" s="678">
        <v>0.84524866785079933</v>
      </c>
      <c r="Q281" s="666">
        <v>423</v>
      </c>
    </row>
    <row r="282" spans="1:17" ht="14.4" customHeight="1" x14ac:dyDescent="0.3">
      <c r="A282" s="661" t="s">
        <v>6074</v>
      </c>
      <c r="B282" s="662" t="s">
        <v>6075</v>
      </c>
      <c r="C282" s="662" t="s">
        <v>4725</v>
      </c>
      <c r="D282" s="662" t="s">
        <v>6120</v>
      </c>
      <c r="E282" s="662" t="s">
        <v>6121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288</v>
      </c>
      <c r="P282" s="678"/>
      <c r="Q282" s="666">
        <v>288</v>
      </c>
    </row>
    <row r="283" spans="1:17" ht="14.4" customHeight="1" x14ac:dyDescent="0.3">
      <c r="A283" s="661" t="s">
        <v>6122</v>
      </c>
      <c r="B283" s="662" t="s">
        <v>6123</v>
      </c>
      <c r="C283" s="662" t="s">
        <v>4725</v>
      </c>
      <c r="D283" s="662" t="s">
        <v>6124</v>
      </c>
      <c r="E283" s="662" t="s">
        <v>6125</v>
      </c>
      <c r="F283" s="665">
        <v>577</v>
      </c>
      <c r="G283" s="665">
        <v>91979</v>
      </c>
      <c r="H283" s="665">
        <v>1</v>
      </c>
      <c r="I283" s="665">
        <v>159.40901213171577</v>
      </c>
      <c r="J283" s="665">
        <v>673</v>
      </c>
      <c r="K283" s="665">
        <v>108353</v>
      </c>
      <c r="L283" s="665">
        <v>1.178018895617478</v>
      </c>
      <c r="M283" s="665">
        <v>161</v>
      </c>
      <c r="N283" s="665">
        <v>742</v>
      </c>
      <c r="O283" s="665">
        <v>128366</v>
      </c>
      <c r="P283" s="678">
        <v>1.3956011698322444</v>
      </c>
      <c r="Q283" s="666">
        <v>173</v>
      </c>
    </row>
    <row r="284" spans="1:17" ht="14.4" customHeight="1" x14ac:dyDescent="0.3">
      <c r="A284" s="661" t="s">
        <v>6122</v>
      </c>
      <c r="B284" s="662" t="s">
        <v>6123</v>
      </c>
      <c r="C284" s="662" t="s">
        <v>4725</v>
      </c>
      <c r="D284" s="662" t="s">
        <v>6126</v>
      </c>
      <c r="E284" s="662" t="s">
        <v>6127</v>
      </c>
      <c r="F284" s="665">
        <v>242</v>
      </c>
      <c r="G284" s="665">
        <v>282350</v>
      </c>
      <c r="H284" s="665">
        <v>1</v>
      </c>
      <c r="I284" s="665">
        <v>1166.7355371900826</v>
      </c>
      <c r="J284" s="665">
        <v>83</v>
      </c>
      <c r="K284" s="665">
        <v>97027</v>
      </c>
      <c r="L284" s="665">
        <v>0.34364087125907561</v>
      </c>
      <c r="M284" s="665">
        <v>1169</v>
      </c>
      <c r="N284" s="665">
        <v>108</v>
      </c>
      <c r="O284" s="665">
        <v>126684</v>
      </c>
      <c r="P284" s="678">
        <v>0.4486771737205596</v>
      </c>
      <c r="Q284" s="666">
        <v>1173</v>
      </c>
    </row>
    <row r="285" spans="1:17" ht="14.4" customHeight="1" x14ac:dyDescent="0.3">
      <c r="A285" s="661" t="s">
        <v>6122</v>
      </c>
      <c r="B285" s="662" t="s">
        <v>6123</v>
      </c>
      <c r="C285" s="662" t="s">
        <v>4725</v>
      </c>
      <c r="D285" s="662" t="s">
        <v>6128</v>
      </c>
      <c r="E285" s="662" t="s">
        <v>6129</v>
      </c>
      <c r="F285" s="665">
        <v>288</v>
      </c>
      <c r="G285" s="665">
        <v>11344</v>
      </c>
      <c r="H285" s="665">
        <v>1</v>
      </c>
      <c r="I285" s="665">
        <v>39.388888888888886</v>
      </c>
      <c r="J285" s="665">
        <v>147</v>
      </c>
      <c r="K285" s="665">
        <v>5880</v>
      </c>
      <c r="L285" s="665">
        <v>0.51833568406205921</v>
      </c>
      <c r="M285" s="665">
        <v>40</v>
      </c>
      <c r="N285" s="665">
        <v>101</v>
      </c>
      <c r="O285" s="665">
        <v>4141</v>
      </c>
      <c r="P285" s="678">
        <v>0.36503878702397741</v>
      </c>
      <c r="Q285" s="666">
        <v>41</v>
      </c>
    </row>
    <row r="286" spans="1:17" ht="14.4" customHeight="1" x14ac:dyDescent="0.3">
      <c r="A286" s="661" t="s">
        <v>6122</v>
      </c>
      <c r="B286" s="662" t="s">
        <v>6123</v>
      </c>
      <c r="C286" s="662" t="s">
        <v>4725</v>
      </c>
      <c r="D286" s="662" t="s">
        <v>6050</v>
      </c>
      <c r="E286" s="662" t="s">
        <v>6051</v>
      </c>
      <c r="F286" s="665">
        <v>21</v>
      </c>
      <c r="G286" s="665">
        <v>8034</v>
      </c>
      <c r="H286" s="665">
        <v>1</v>
      </c>
      <c r="I286" s="665">
        <v>382.57142857142856</v>
      </c>
      <c r="J286" s="665">
        <v>18</v>
      </c>
      <c r="K286" s="665">
        <v>6894</v>
      </c>
      <c r="L286" s="665">
        <v>0.85810306198655717</v>
      </c>
      <c r="M286" s="665">
        <v>383</v>
      </c>
      <c r="N286" s="665">
        <v>12</v>
      </c>
      <c r="O286" s="665">
        <v>4608</v>
      </c>
      <c r="P286" s="678">
        <v>0.57356235997012694</v>
      </c>
      <c r="Q286" s="666">
        <v>384</v>
      </c>
    </row>
    <row r="287" spans="1:17" ht="14.4" customHeight="1" x14ac:dyDescent="0.3">
      <c r="A287" s="661" t="s">
        <v>6122</v>
      </c>
      <c r="B287" s="662" t="s">
        <v>6123</v>
      </c>
      <c r="C287" s="662" t="s">
        <v>4725</v>
      </c>
      <c r="D287" s="662" t="s">
        <v>6130</v>
      </c>
      <c r="E287" s="662" t="s">
        <v>6131</v>
      </c>
      <c r="F287" s="665">
        <v>2</v>
      </c>
      <c r="G287" s="665">
        <v>74</v>
      </c>
      <c r="H287" s="665">
        <v>1</v>
      </c>
      <c r="I287" s="665">
        <v>37</v>
      </c>
      <c r="J287" s="665">
        <v>6</v>
      </c>
      <c r="K287" s="665">
        <v>222</v>
      </c>
      <c r="L287" s="665">
        <v>3</v>
      </c>
      <c r="M287" s="665">
        <v>37</v>
      </c>
      <c r="N287" s="665">
        <v>37</v>
      </c>
      <c r="O287" s="665">
        <v>1369</v>
      </c>
      <c r="P287" s="678">
        <v>18.5</v>
      </c>
      <c r="Q287" s="666">
        <v>37</v>
      </c>
    </row>
    <row r="288" spans="1:17" ht="14.4" customHeight="1" x14ac:dyDescent="0.3">
      <c r="A288" s="661" t="s">
        <v>6122</v>
      </c>
      <c r="B288" s="662" t="s">
        <v>6123</v>
      </c>
      <c r="C288" s="662" t="s">
        <v>4725</v>
      </c>
      <c r="D288" s="662" t="s">
        <v>6132</v>
      </c>
      <c r="E288" s="662" t="s">
        <v>6133</v>
      </c>
      <c r="F288" s="665">
        <v>33</v>
      </c>
      <c r="G288" s="665">
        <v>14670</v>
      </c>
      <c r="H288" s="665">
        <v>1</v>
      </c>
      <c r="I288" s="665">
        <v>444.54545454545456</v>
      </c>
      <c r="J288" s="665">
        <v>30</v>
      </c>
      <c r="K288" s="665">
        <v>13350</v>
      </c>
      <c r="L288" s="665">
        <v>0.91002044989775055</v>
      </c>
      <c r="M288" s="665">
        <v>445</v>
      </c>
      <c r="N288" s="665">
        <v>33</v>
      </c>
      <c r="O288" s="665">
        <v>14718</v>
      </c>
      <c r="P288" s="678">
        <v>1.0032719836400819</v>
      </c>
      <c r="Q288" s="666">
        <v>446</v>
      </c>
    </row>
    <row r="289" spans="1:17" ht="14.4" customHeight="1" x14ac:dyDescent="0.3">
      <c r="A289" s="661" t="s">
        <v>6122</v>
      </c>
      <c r="B289" s="662" t="s">
        <v>6123</v>
      </c>
      <c r="C289" s="662" t="s">
        <v>4725</v>
      </c>
      <c r="D289" s="662" t="s">
        <v>6134</v>
      </c>
      <c r="E289" s="662" t="s">
        <v>6135</v>
      </c>
      <c r="F289" s="665">
        <v>82</v>
      </c>
      <c r="G289" s="665">
        <v>3362</v>
      </c>
      <c r="H289" s="665">
        <v>1</v>
      </c>
      <c r="I289" s="665">
        <v>41</v>
      </c>
      <c r="J289" s="665">
        <v>67</v>
      </c>
      <c r="K289" s="665">
        <v>2747</v>
      </c>
      <c r="L289" s="665">
        <v>0.81707317073170727</v>
      </c>
      <c r="M289" s="665">
        <v>41</v>
      </c>
      <c r="N289" s="665">
        <v>65</v>
      </c>
      <c r="O289" s="665">
        <v>2730</v>
      </c>
      <c r="P289" s="678">
        <v>0.81201665675193335</v>
      </c>
      <c r="Q289" s="666">
        <v>42</v>
      </c>
    </row>
    <row r="290" spans="1:17" ht="14.4" customHeight="1" x14ac:dyDescent="0.3">
      <c r="A290" s="661" t="s">
        <v>6122</v>
      </c>
      <c r="B290" s="662" t="s">
        <v>6123</v>
      </c>
      <c r="C290" s="662" t="s">
        <v>4725</v>
      </c>
      <c r="D290" s="662" t="s">
        <v>6136</v>
      </c>
      <c r="E290" s="662" t="s">
        <v>6137</v>
      </c>
      <c r="F290" s="665">
        <v>44</v>
      </c>
      <c r="G290" s="665">
        <v>21576</v>
      </c>
      <c r="H290" s="665">
        <v>1</v>
      </c>
      <c r="I290" s="665">
        <v>490.36363636363637</v>
      </c>
      <c r="J290" s="665">
        <v>22</v>
      </c>
      <c r="K290" s="665">
        <v>10802</v>
      </c>
      <c r="L290" s="665">
        <v>0.50064886911383022</v>
      </c>
      <c r="M290" s="665">
        <v>491</v>
      </c>
      <c r="N290" s="665">
        <v>63</v>
      </c>
      <c r="O290" s="665">
        <v>30996</v>
      </c>
      <c r="P290" s="678">
        <v>1.4365962180200222</v>
      </c>
      <c r="Q290" s="666">
        <v>492</v>
      </c>
    </row>
    <row r="291" spans="1:17" ht="14.4" customHeight="1" x14ac:dyDescent="0.3">
      <c r="A291" s="661" t="s">
        <v>6122</v>
      </c>
      <c r="B291" s="662" t="s">
        <v>6123</v>
      </c>
      <c r="C291" s="662" t="s">
        <v>4725</v>
      </c>
      <c r="D291" s="662" t="s">
        <v>6138</v>
      </c>
      <c r="E291" s="662" t="s">
        <v>6139</v>
      </c>
      <c r="F291" s="665">
        <v>80</v>
      </c>
      <c r="G291" s="665">
        <v>2480</v>
      </c>
      <c r="H291" s="665">
        <v>1</v>
      </c>
      <c r="I291" s="665">
        <v>31</v>
      </c>
      <c r="J291" s="665">
        <v>65</v>
      </c>
      <c r="K291" s="665">
        <v>2015</v>
      </c>
      <c r="L291" s="665">
        <v>0.8125</v>
      </c>
      <c r="M291" s="665">
        <v>31</v>
      </c>
      <c r="N291" s="665">
        <v>36</v>
      </c>
      <c r="O291" s="665">
        <v>1116</v>
      </c>
      <c r="P291" s="678">
        <v>0.45</v>
      </c>
      <c r="Q291" s="666">
        <v>31</v>
      </c>
    </row>
    <row r="292" spans="1:17" ht="14.4" customHeight="1" x14ac:dyDescent="0.3">
      <c r="A292" s="661" t="s">
        <v>6122</v>
      </c>
      <c r="B292" s="662" t="s">
        <v>6123</v>
      </c>
      <c r="C292" s="662" t="s">
        <v>4725</v>
      </c>
      <c r="D292" s="662" t="s">
        <v>6140</v>
      </c>
      <c r="E292" s="662" t="s">
        <v>6141</v>
      </c>
      <c r="F292" s="665">
        <v>5</v>
      </c>
      <c r="G292" s="665">
        <v>1029</v>
      </c>
      <c r="H292" s="665">
        <v>1</v>
      </c>
      <c r="I292" s="665">
        <v>205.8</v>
      </c>
      <c r="J292" s="665">
        <v>3</v>
      </c>
      <c r="K292" s="665">
        <v>621</v>
      </c>
      <c r="L292" s="665">
        <v>0.60349854227405253</v>
      </c>
      <c r="M292" s="665">
        <v>207</v>
      </c>
      <c r="N292" s="665">
        <v>6</v>
      </c>
      <c r="O292" s="665">
        <v>1248</v>
      </c>
      <c r="P292" s="678">
        <v>1.2128279883381925</v>
      </c>
      <c r="Q292" s="666">
        <v>208</v>
      </c>
    </row>
    <row r="293" spans="1:17" ht="14.4" customHeight="1" x14ac:dyDescent="0.3">
      <c r="A293" s="661" t="s">
        <v>6122</v>
      </c>
      <c r="B293" s="662" t="s">
        <v>6123</v>
      </c>
      <c r="C293" s="662" t="s">
        <v>4725</v>
      </c>
      <c r="D293" s="662" t="s">
        <v>6142</v>
      </c>
      <c r="E293" s="662" t="s">
        <v>6143</v>
      </c>
      <c r="F293" s="665">
        <v>5</v>
      </c>
      <c r="G293" s="665">
        <v>1895</v>
      </c>
      <c r="H293" s="665">
        <v>1</v>
      </c>
      <c r="I293" s="665">
        <v>379</v>
      </c>
      <c r="J293" s="665">
        <v>3</v>
      </c>
      <c r="K293" s="665">
        <v>1140</v>
      </c>
      <c r="L293" s="665">
        <v>0.60158311345646442</v>
      </c>
      <c r="M293" s="665">
        <v>380</v>
      </c>
      <c r="N293" s="665">
        <v>7</v>
      </c>
      <c r="O293" s="665">
        <v>2688</v>
      </c>
      <c r="P293" s="678">
        <v>1.4184696569920845</v>
      </c>
      <c r="Q293" s="666">
        <v>384</v>
      </c>
    </row>
    <row r="294" spans="1:17" ht="14.4" customHeight="1" x14ac:dyDescent="0.3">
      <c r="A294" s="661" t="s">
        <v>6122</v>
      </c>
      <c r="B294" s="662" t="s">
        <v>6123</v>
      </c>
      <c r="C294" s="662" t="s">
        <v>4725</v>
      </c>
      <c r="D294" s="662" t="s">
        <v>6144</v>
      </c>
      <c r="E294" s="662" t="s">
        <v>6145</v>
      </c>
      <c r="F294" s="665">
        <v>995</v>
      </c>
      <c r="G294" s="665">
        <v>113447</v>
      </c>
      <c r="H294" s="665">
        <v>1</v>
      </c>
      <c r="I294" s="665">
        <v>114.01708542713568</v>
      </c>
      <c r="J294" s="665">
        <v>1002</v>
      </c>
      <c r="K294" s="665">
        <v>116232</v>
      </c>
      <c r="L294" s="665">
        <v>1.0245489083007924</v>
      </c>
      <c r="M294" s="665">
        <v>116</v>
      </c>
      <c r="N294" s="665">
        <v>854</v>
      </c>
      <c r="O294" s="665">
        <v>99918</v>
      </c>
      <c r="P294" s="678">
        <v>0.88074607525981297</v>
      </c>
      <c r="Q294" s="666">
        <v>117</v>
      </c>
    </row>
    <row r="295" spans="1:17" ht="14.4" customHeight="1" x14ac:dyDescent="0.3">
      <c r="A295" s="661" t="s">
        <v>6122</v>
      </c>
      <c r="B295" s="662" t="s">
        <v>6123</v>
      </c>
      <c r="C295" s="662" t="s">
        <v>4725</v>
      </c>
      <c r="D295" s="662" t="s">
        <v>6146</v>
      </c>
      <c r="E295" s="662" t="s">
        <v>6147</v>
      </c>
      <c r="F295" s="665">
        <v>375</v>
      </c>
      <c r="G295" s="665">
        <v>31642</v>
      </c>
      <c r="H295" s="665">
        <v>1</v>
      </c>
      <c r="I295" s="665">
        <v>84.37866666666666</v>
      </c>
      <c r="J295" s="665">
        <v>371</v>
      </c>
      <c r="K295" s="665">
        <v>31535</v>
      </c>
      <c r="L295" s="665">
        <v>0.99661841855761335</v>
      </c>
      <c r="M295" s="665">
        <v>85</v>
      </c>
      <c r="N295" s="665">
        <v>437</v>
      </c>
      <c r="O295" s="665">
        <v>39767</v>
      </c>
      <c r="P295" s="678">
        <v>1.2567789646672145</v>
      </c>
      <c r="Q295" s="666">
        <v>91</v>
      </c>
    </row>
    <row r="296" spans="1:17" ht="14.4" customHeight="1" x14ac:dyDescent="0.3">
      <c r="A296" s="661" t="s">
        <v>6122</v>
      </c>
      <c r="B296" s="662" t="s">
        <v>6123</v>
      </c>
      <c r="C296" s="662" t="s">
        <v>4725</v>
      </c>
      <c r="D296" s="662" t="s">
        <v>6148</v>
      </c>
      <c r="E296" s="662" t="s">
        <v>6149</v>
      </c>
      <c r="F296" s="665">
        <v>4</v>
      </c>
      <c r="G296" s="665">
        <v>388</v>
      </c>
      <c r="H296" s="665">
        <v>1</v>
      </c>
      <c r="I296" s="665">
        <v>97</v>
      </c>
      <c r="J296" s="665">
        <v>12</v>
      </c>
      <c r="K296" s="665">
        <v>1176</v>
      </c>
      <c r="L296" s="665">
        <v>3.0309278350515463</v>
      </c>
      <c r="M296" s="665">
        <v>98</v>
      </c>
      <c r="N296" s="665">
        <v>3</v>
      </c>
      <c r="O296" s="665">
        <v>297</v>
      </c>
      <c r="P296" s="678">
        <v>0.76546391752577314</v>
      </c>
      <c r="Q296" s="666">
        <v>99</v>
      </c>
    </row>
    <row r="297" spans="1:17" ht="14.4" customHeight="1" x14ac:dyDescent="0.3">
      <c r="A297" s="661" t="s">
        <v>6122</v>
      </c>
      <c r="B297" s="662" t="s">
        <v>6123</v>
      </c>
      <c r="C297" s="662" t="s">
        <v>4725</v>
      </c>
      <c r="D297" s="662" t="s">
        <v>6150</v>
      </c>
      <c r="E297" s="662" t="s">
        <v>6151</v>
      </c>
      <c r="F297" s="665">
        <v>64</v>
      </c>
      <c r="G297" s="665">
        <v>1344</v>
      </c>
      <c r="H297" s="665">
        <v>1</v>
      </c>
      <c r="I297" s="665">
        <v>21</v>
      </c>
      <c r="J297" s="665">
        <v>96</v>
      </c>
      <c r="K297" s="665">
        <v>2016</v>
      </c>
      <c r="L297" s="665">
        <v>1.5</v>
      </c>
      <c r="M297" s="665">
        <v>21</v>
      </c>
      <c r="N297" s="665">
        <v>58</v>
      </c>
      <c r="O297" s="665">
        <v>1218</v>
      </c>
      <c r="P297" s="678">
        <v>0.90625</v>
      </c>
      <c r="Q297" s="666">
        <v>21</v>
      </c>
    </row>
    <row r="298" spans="1:17" ht="14.4" customHeight="1" x14ac:dyDescent="0.3">
      <c r="A298" s="661" t="s">
        <v>6122</v>
      </c>
      <c r="B298" s="662" t="s">
        <v>6123</v>
      </c>
      <c r="C298" s="662" t="s">
        <v>4725</v>
      </c>
      <c r="D298" s="662" t="s">
        <v>6059</v>
      </c>
      <c r="E298" s="662" t="s">
        <v>6060</v>
      </c>
      <c r="F298" s="665">
        <v>169</v>
      </c>
      <c r="G298" s="665">
        <v>82221</v>
      </c>
      <c r="H298" s="665">
        <v>1</v>
      </c>
      <c r="I298" s="665">
        <v>486.51479289940829</v>
      </c>
      <c r="J298" s="665">
        <v>243</v>
      </c>
      <c r="K298" s="665">
        <v>118341</v>
      </c>
      <c r="L298" s="665">
        <v>1.4393038274893275</v>
      </c>
      <c r="M298" s="665">
        <v>487</v>
      </c>
      <c r="N298" s="665">
        <v>176</v>
      </c>
      <c r="O298" s="665">
        <v>85888</v>
      </c>
      <c r="P298" s="678">
        <v>1.0445993116113887</v>
      </c>
      <c r="Q298" s="666">
        <v>488</v>
      </c>
    </row>
    <row r="299" spans="1:17" ht="14.4" customHeight="1" x14ac:dyDescent="0.3">
      <c r="A299" s="661" t="s">
        <v>6122</v>
      </c>
      <c r="B299" s="662" t="s">
        <v>6123</v>
      </c>
      <c r="C299" s="662" t="s">
        <v>4725</v>
      </c>
      <c r="D299" s="662" t="s">
        <v>6152</v>
      </c>
      <c r="E299" s="662" t="s">
        <v>6153</v>
      </c>
      <c r="F299" s="665">
        <v>111</v>
      </c>
      <c r="G299" s="665">
        <v>4491</v>
      </c>
      <c r="H299" s="665">
        <v>1</v>
      </c>
      <c r="I299" s="665">
        <v>40.45945945945946</v>
      </c>
      <c r="J299" s="665">
        <v>73</v>
      </c>
      <c r="K299" s="665">
        <v>2993</v>
      </c>
      <c r="L299" s="665">
        <v>0.66644399910932972</v>
      </c>
      <c r="M299" s="665">
        <v>41</v>
      </c>
      <c r="N299" s="665">
        <v>72</v>
      </c>
      <c r="O299" s="665">
        <v>2952</v>
      </c>
      <c r="P299" s="678">
        <v>0.65731462925851702</v>
      </c>
      <c r="Q299" s="666">
        <v>41</v>
      </c>
    </row>
    <row r="300" spans="1:17" ht="14.4" customHeight="1" x14ac:dyDescent="0.3">
      <c r="A300" s="661" t="s">
        <v>6122</v>
      </c>
      <c r="B300" s="662" t="s">
        <v>6123</v>
      </c>
      <c r="C300" s="662" t="s">
        <v>4725</v>
      </c>
      <c r="D300" s="662" t="s">
        <v>6154</v>
      </c>
      <c r="E300" s="662" t="s">
        <v>6155</v>
      </c>
      <c r="F300" s="665">
        <v>1</v>
      </c>
      <c r="G300" s="665">
        <v>2059</v>
      </c>
      <c r="H300" s="665">
        <v>1</v>
      </c>
      <c r="I300" s="665">
        <v>2059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6122</v>
      </c>
      <c r="B301" s="662" t="s">
        <v>6123</v>
      </c>
      <c r="C301" s="662" t="s">
        <v>4725</v>
      </c>
      <c r="D301" s="662" t="s">
        <v>6156</v>
      </c>
      <c r="E301" s="662" t="s">
        <v>6157</v>
      </c>
      <c r="F301" s="665">
        <v>14</v>
      </c>
      <c r="G301" s="665">
        <v>8477</v>
      </c>
      <c r="H301" s="665">
        <v>1</v>
      </c>
      <c r="I301" s="665">
        <v>605.5</v>
      </c>
      <c r="J301" s="665">
        <v>9</v>
      </c>
      <c r="K301" s="665">
        <v>5472</v>
      </c>
      <c r="L301" s="665">
        <v>0.6455113837442491</v>
      </c>
      <c r="M301" s="665">
        <v>608</v>
      </c>
      <c r="N301" s="665">
        <v>25</v>
      </c>
      <c r="O301" s="665">
        <v>15350</v>
      </c>
      <c r="P301" s="678">
        <v>1.810782116314734</v>
      </c>
      <c r="Q301" s="666">
        <v>614</v>
      </c>
    </row>
    <row r="302" spans="1:17" ht="14.4" customHeight="1" x14ac:dyDescent="0.3">
      <c r="A302" s="661" t="s">
        <v>6122</v>
      </c>
      <c r="B302" s="662" t="s">
        <v>6123</v>
      </c>
      <c r="C302" s="662" t="s">
        <v>4725</v>
      </c>
      <c r="D302" s="662" t="s">
        <v>6158</v>
      </c>
      <c r="E302" s="662" t="s">
        <v>6159</v>
      </c>
      <c r="F302" s="665"/>
      <c r="G302" s="665"/>
      <c r="H302" s="665"/>
      <c r="I302" s="665"/>
      <c r="J302" s="665">
        <v>1</v>
      </c>
      <c r="K302" s="665">
        <v>962</v>
      </c>
      <c r="L302" s="665"/>
      <c r="M302" s="665">
        <v>962</v>
      </c>
      <c r="N302" s="665"/>
      <c r="O302" s="665"/>
      <c r="P302" s="678"/>
      <c r="Q302" s="666"/>
    </row>
    <row r="303" spans="1:17" ht="14.4" customHeight="1" x14ac:dyDescent="0.3">
      <c r="A303" s="661" t="s">
        <v>6122</v>
      </c>
      <c r="B303" s="662" t="s">
        <v>6123</v>
      </c>
      <c r="C303" s="662" t="s">
        <v>4725</v>
      </c>
      <c r="D303" s="662" t="s">
        <v>6160</v>
      </c>
      <c r="E303" s="662" t="s">
        <v>6161</v>
      </c>
      <c r="F303" s="665"/>
      <c r="G303" s="665"/>
      <c r="H303" s="665"/>
      <c r="I303" s="665"/>
      <c r="J303" s="665">
        <v>1</v>
      </c>
      <c r="K303" s="665">
        <v>27</v>
      </c>
      <c r="L303" s="665"/>
      <c r="M303" s="665">
        <v>27</v>
      </c>
      <c r="N303" s="665"/>
      <c r="O303" s="665"/>
      <c r="P303" s="678"/>
      <c r="Q303" s="666"/>
    </row>
    <row r="304" spans="1:17" ht="14.4" customHeight="1" x14ac:dyDescent="0.3">
      <c r="A304" s="661" t="s">
        <v>6122</v>
      </c>
      <c r="B304" s="662" t="s">
        <v>6123</v>
      </c>
      <c r="C304" s="662" t="s">
        <v>4725</v>
      </c>
      <c r="D304" s="662" t="s">
        <v>6162</v>
      </c>
      <c r="E304" s="662" t="s">
        <v>6163</v>
      </c>
      <c r="F304" s="665">
        <v>1</v>
      </c>
      <c r="G304" s="665">
        <v>327</v>
      </c>
      <c r="H304" s="665">
        <v>1</v>
      </c>
      <c r="I304" s="665">
        <v>327</v>
      </c>
      <c r="J304" s="665">
        <v>3</v>
      </c>
      <c r="K304" s="665">
        <v>984</v>
      </c>
      <c r="L304" s="665">
        <v>3.0091743119266057</v>
      </c>
      <c r="M304" s="665">
        <v>328</v>
      </c>
      <c r="N304" s="665">
        <v>20</v>
      </c>
      <c r="O304" s="665">
        <v>6580</v>
      </c>
      <c r="P304" s="678">
        <v>20.122324159021407</v>
      </c>
      <c r="Q304" s="666">
        <v>329</v>
      </c>
    </row>
    <row r="305" spans="1:17" ht="14.4" customHeight="1" x14ac:dyDescent="0.3">
      <c r="A305" s="661" t="s">
        <v>6164</v>
      </c>
      <c r="B305" s="662" t="s">
        <v>6165</v>
      </c>
      <c r="C305" s="662" t="s">
        <v>4725</v>
      </c>
      <c r="D305" s="662" t="s">
        <v>6166</v>
      </c>
      <c r="E305" s="662" t="s">
        <v>6167</v>
      </c>
      <c r="F305" s="665"/>
      <c r="G305" s="665"/>
      <c r="H305" s="665"/>
      <c r="I305" s="665"/>
      <c r="J305" s="665"/>
      <c r="K305" s="665"/>
      <c r="L305" s="665"/>
      <c r="M305" s="665"/>
      <c r="N305" s="665">
        <v>2</v>
      </c>
      <c r="O305" s="665">
        <v>1684</v>
      </c>
      <c r="P305" s="678"/>
      <c r="Q305" s="666">
        <v>842</v>
      </c>
    </row>
    <row r="306" spans="1:17" ht="14.4" customHeight="1" x14ac:dyDescent="0.3">
      <c r="A306" s="661" t="s">
        <v>6164</v>
      </c>
      <c r="B306" s="662" t="s">
        <v>6165</v>
      </c>
      <c r="C306" s="662" t="s">
        <v>4725</v>
      </c>
      <c r="D306" s="662" t="s">
        <v>6168</v>
      </c>
      <c r="E306" s="662" t="s">
        <v>6169</v>
      </c>
      <c r="F306" s="665">
        <v>3</v>
      </c>
      <c r="G306" s="665">
        <v>498</v>
      </c>
      <c r="H306" s="665">
        <v>1</v>
      </c>
      <c r="I306" s="665">
        <v>166</v>
      </c>
      <c r="J306" s="665">
        <v>2</v>
      </c>
      <c r="K306" s="665">
        <v>334</v>
      </c>
      <c r="L306" s="665">
        <v>0.67068273092369479</v>
      </c>
      <c r="M306" s="665">
        <v>167</v>
      </c>
      <c r="N306" s="665">
        <v>11</v>
      </c>
      <c r="O306" s="665">
        <v>1848</v>
      </c>
      <c r="P306" s="678">
        <v>3.7108433734939759</v>
      </c>
      <c r="Q306" s="666">
        <v>168</v>
      </c>
    </row>
    <row r="307" spans="1:17" ht="14.4" customHeight="1" x14ac:dyDescent="0.3">
      <c r="A307" s="661" t="s">
        <v>6164</v>
      </c>
      <c r="B307" s="662" t="s">
        <v>6165</v>
      </c>
      <c r="C307" s="662" t="s">
        <v>4725</v>
      </c>
      <c r="D307" s="662" t="s">
        <v>6170</v>
      </c>
      <c r="E307" s="662" t="s">
        <v>6171</v>
      </c>
      <c r="F307" s="665">
        <v>5</v>
      </c>
      <c r="G307" s="665">
        <v>861</v>
      </c>
      <c r="H307" s="665">
        <v>1</v>
      </c>
      <c r="I307" s="665">
        <v>172.2</v>
      </c>
      <c r="J307" s="665">
        <v>1</v>
      </c>
      <c r="K307" s="665">
        <v>173</v>
      </c>
      <c r="L307" s="665">
        <v>0.20092915214866433</v>
      </c>
      <c r="M307" s="665">
        <v>173</v>
      </c>
      <c r="N307" s="665">
        <v>8</v>
      </c>
      <c r="O307" s="665">
        <v>1392</v>
      </c>
      <c r="P307" s="678">
        <v>1.6167247386759582</v>
      </c>
      <c r="Q307" s="666">
        <v>174</v>
      </c>
    </row>
    <row r="308" spans="1:17" ht="14.4" customHeight="1" x14ac:dyDescent="0.3">
      <c r="A308" s="661" t="s">
        <v>6164</v>
      </c>
      <c r="B308" s="662" t="s">
        <v>6165</v>
      </c>
      <c r="C308" s="662" t="s">
        <v>4725</v>
      </c>
      <c r="D308" s="662" t="s">
        <v>6172</v>
      </c>
      <c r="E308" s="662" t="s">
        <v>6173</v>
      </c>
      <c r="F308" s="665"/>
      <c r="G308" s="665"/>
      <c r="H308" s="665"/>
      <c r="I308" s="665"/>
      <c r="J308" s="665">
        <v>1</v>
      </c>
      <c r="K308" s="665">
        <v>351</v>
      </c>
      <c r="L308" s="665"/>
      <c r="M308" s="665">
        <v>351</v>
      </c>
      <c r="N308" s="665"/>
      <c r="O308" s="665"/>
      <c r="P308" s="678"/>
      <c r="Q308" s="666"/>
    </row>
    <row r="309" spans="1:17" ht="14.4" customHeight="1" x14ac:dyDescent="0.3">
      <c r="A309" s="661" t="s">
        <v>6164</v>
      </c>
      <c r="B309" s="662" t="s">
        <v>6165</v>
      </c>
      <c r="C309" s="662" t="s">
        <v>4725</v>
      </c>
      <c r="D309" s="662" t="s">
        <v>6174</v>
      </c>
      <c r="E309" s="662" t="s">
        <v>6175</v>
      </c>
      <c r="F309" s="665"/>
      <c r="G309" s="665"/>
      <c r="H309" s="665"/>
      <c r="I309" s="665"/>
      <c r="J309" s="665">
        <v>1</v>
      </c>
      <c r="K309" s="665">
        <v>547</v>
      </c>
      <c r="L309" s="665"/>
      <c r="M309" s="665">
        <v>547</v>
      </c>
      <c r="N309" s="665">
        <v>1</v>
      </c>
      <c r="O309" s="665">
        <v>549</v>
      </c>
      <c r="P309" s="678"/>
      <c r="Q309" s="666">
        <v>549</v>
      </c>
    </row>
    <row r="310" spans="1:17" ht="14.4" customHeight="1" x14ac:dyDescent="0.3">
      <c r="A310" s="661" t="s">
        <v>6164</v>
      </c>
      <c r="B310" s="662" t="s">
        <v>6165</v>
      </c>
      <c r="C310" s="662" t="s">
        <v>4725</v>
      </c>
      <c r="D310" s="662" t="s">
        <v>6176</v>
      </c>
      <c r="E310" s="662" t="s">
        <v>6177</v>
      </c>
      <c r="F310" s="665"/>
      <c r="G310" s="665"/>
      <c r="H310" s="665"/>
      <c r="I310" s="665"/>
      <c r="J310" s="665">
        <v>1</v>
      </c>
      <c r="K310" s="665">
        <v>511</v>
      </c>
      <c r="L310" s="665"/>
      <c r="M310" s="665">
        <v>511</v>
      </c>
      <c r="N310" s="665"/>
      <c r="O310" s="665"/>
      <c r="P310" s="678"/>
      <c r="Q310" s="666"/>
    </row>
    <row r="311" spans="1:17" ht="14.4" customHeight="1" x14ac:dyDescent="0.3">
      <c r="A311" s="661" t="s">
        <v>6164</v>
      </c>
      <c r="B311" s="662" t="s">
        <v>6165</v>
      </c>
      <c r="C311" s="662" t="s">
        <v>4725</v>
      </c>
      <c r="D311" s="662" t="s">
        <v>6178</v>
      </c>
      <c r="E311" s="662" t="s">
        <v>6179</v>
      </c>
      <c r="F311" s="665"/>
      <c r="G311" s="665"/>
      <c r="H311" s="665"/>
      <c r="I311" s="665"/>
      <c r="J311" s="665">
        <v>1</v>
      </c>
      <c r="K311" s="665">
        <v>421</v>
      </c>
      <c r="L311" s="665"/>
      <c r="M311" s="665">
        <v>421</v>
      </c>
      <c r="N311" s="665"/>
      <c r="O311" s="665"/>
      <c r="P311" s="678"/>
      <c r="Q311" s="666"/>
    </row>
    <row r="312" spans="1:17" ht="14.4" customHeight="1" x14ac:dyDescent="0.3">
      <c r="A312" s="661" t="s">
        <v>6164</v>
      </c>
      <c r="B312" s="662" t="s">
        <v>6165</v>
      </c>
      <c r="C312" s="662" t="s">
        <v>4725</v>
      </c>
      <c r="D312" s="662" t="s">
        <v>6180</v>
      </c>
      <c r="E312" s="662" t="s">
        <v>6181</v>
      </c>
      <c r="F312" s="665"/>
      <c r="G312" s="665"/>
      <c r="H312" s="665"/>
      <c r="I312" s="665"/>
      <c r="J312" s="665">
        <v>1</v>
      </c>
      <c r="K312" s="665">
        <v>347</v>
      </c>
      <c r="L312" s="665"/>
      <c r="M312" s="665">
        <v>347</v>
      </c>
      <c r="N312" s="665">
        <v>1</v>
      </c>
      <c r="O312" s="665">
        <v>349</v>
      </c>
      <c r="P312" s="678"/>
      <c r="Q312" s="666">
        <v>349</v>
      </c>
    </row>
    <row r="313" spans="1:17" ht="14.4" customHeight="1" x14ac:dyDescent="0.3">
      <c r="A313" s="661" t="s">
        <v>6164</v>
      </c>
      <c r="B313" s="662" t="s">
        <v>6165</v>
      </c>
      <c r="C313" s="662" t="s">
        <v>4725</v>
      </c>
      <c r="D313" s="662" t="s">
        <v>5637</v>
      </c>
      <c r="E313" s="662" t="s">
        <v>5638</v>
      </c>
      <c r="F313" s="665"/>
      <c r="G313" s="665"/>
      <c r="H313" s="665"/>
      <c r="I313" s="665"/>
      <c r="J313" s="665"/>
      <c r="K313" s="665"/>
      <c r="L313" s="665"/>
      <c r="M313" s="665"/>
      <c r="N313" s="665">
        <v>4</v>
      </c>
      <c r="O313" s="665">
        <v>2032</v>
      </c>
      <c r="P313" s="678"/>
      <c r="Q313" s="666">
        <v>508</v>
      </c>
    </row>
    <row r="314" spans="1:17" ht="14.4" customHeight="1" x14ac:dyDescent="0.3">
      <c r="A314" s="661" t="s">
        <v>6164</v>
      </c>
      <c r="B314" s="662" t="s">
        <v>6165</v>
      </c>
      <c r="C314" s="662" t="s">
        <v>4725</v>
      </c>
      <c r="D314" s="662" t="s">
        <v>5661</v>
      </c>
      <c r="E314" s="662" t="s">
        <v>5662</v>
      </c>
      <c r="F314" s="665">
        <v>9</v>
      </c>
      <c r="G314" s="665">
        <v>3132</v>
      </c>
      <c r="H314" s="665">
        <v>1</v>
      </c>
      <c r="I314" s="665">
        <v>348</v>
      </c>
      <c r="J314" s="665">
        <v>3</v>
      </c>
      <c r="K314" s="665">
        <v>1047</v>
      </c>
      <c r="L314" s="665">
        <v>0.33429118773946359</v>
      </c>
      <c r="M314" s="665">
        <v>349</v>
      </c>
      <c r="N314" s="665">
        <v>36</v>
      </c>
      <c r="O314" s="665">
        <v>12600</v>
      </c>
      <c r="P314" s="678">
        <v>4.0229885057471266</v>
      </c>
      <c r="Q314" s="666">
        <v>350</v>
      </c>
    </row>
    <row r="315" spans="1:17" ht="14.4" customHeight="1" x14ac:dyDescent="0.3">
      <c r="A315" s="661" t="s">
        <v>6164</v>
      </c>
      <c r="B315" s="662" t="s">
        <v>6165</v>
      </c>
      <c r="C315" s="662" t="s">
        <v>4725</v>
      </c>
      <c r="D315" s="662" t="s">
        <v>5773</v>
      </c>
      <c r="E315" s="662" t="s">
        <v>5774</v>
      </c>
      <c r="F315" s="665"/>
      <c r="G315" s="665"/>
      <c r="H315" s="665"/>
      <c r="I315" s="665"/>
      <c r="J315" s="665">
        <v>1</v>
      </c>
      <c r="K315" s="665">
        <v>148</v>
      </c>
      <c r="L315" s="665"/>
      <c r="M315" s="665">
        <v>148</v>
      </c>
      <c r="N315" s="665"/>
      <c r="O315" s="665"/>
      <c r="P315" s="678"/>
      <c r="Q315" s="666"/>
    </row>
    <row r="316" spans="1:17" ht="14.4" customHeight="1" x14ac:dyDescent="0.3">
      <c r="A316" s="661" t="s">
        <v>6164</v>
      </c>
      <c r="B316" s="662" t="s">
        <v>6165</v>
      </c>
      <c r="C316" s="662" t="s">
        <v>4725</v>
      </c>
      <c r="D316" s="662" t="s">
        <v>6182</v>
      </c>
      <c r="E316" s="662" t="s">
        <v>6183</v>
      </c>
      <c r="F316" s="665"/>
      <c r="G316" s="665"/>
      <c r="H316" s="665"/>
      <c r="I316" s="665"/>
      <c r="J316" s="665">
        <v>1</v>
      </c>
      <c r="K316" s="665">
        <v>207</v>
      </c>
      <c r="L316" s="665"/>
      <c r="M316" s="665">
        <v>207</v>
      </c>
      <c r="N316" s="665"/>
      <c r="O316" s="665"/>
      <c r="P316" s="678"/>
      <c r="Q316" s="666"/>
    </row>
    <row r="317" spans="1:17" ht="14.4" customHeight="1" x14ac:dyDescent="0.3">
      <c r="A317" s="661" t="s">
        <v>6164</v>
      </c>
      <c r="B317" s="662" t="s">
        <v>6165</v>
      </c>
      <c r="C317" s="662" t="s">
        <v>4725</v>
      </c>
      <c r="D317" s="662" t="s">
        <v>6184</v>
      </c>
      <c r="E317" s="662" t="s">
        <v>6185</v>
      </c>
      <c r="F317" s="665">
        <v>2</v>
      </c>
      <c r="G317" s="665">
        <v>76</v>
      </c>
      <c r="H317" s="665">
        <v>1</v>
      </c>
      <c r="I317" s="665">
        <v>38</v>
      </c>
      <c r="J317" s="665"/>
      <c r="K317" s="665"/>
      <c r="L317" s="665"/>
      <c r="M317" s="665"/>
      <c r="N317" s="665">
        <v>5</v>
      </c>
      <c r="O317" s="665">
        <v>200</v>
      </c>
      <c r="P317" s="678">
        <v>2.6315789473684212</v>
      </c>
      <c r="Q317" s="666">
        <v>40</v>
      </c>
    </row>
    <row r="318" spans="1:17" ht="14.4" customHeight="1" x14ac:dyDescent="0.3">
      <c r="A318" s="661" t="s">
        <v>6164</v>
      </c>
      <c r="B318" s="662" t="s">
        <v>6165</v>
      </c>
      <c r="C318" s="662" t="s">
        <v>4725</v>
      </c>
      <c r="D318" s="662" t="s">
        <v>6186</v>
      </c>
      <c r="E318" s="662" t="s">
        <v>6187</v>
      </c>
      <c r="F318" s="665">
        <v>3</v>
      </c>
      <c r="G318" s="665">
        <v>507</v>
      </c>
      <c r="H318" s="665">
        <v>1</v>
      </c>
      <c r="I318" s="665">
        <v>169</v>
      </c>
      <c r="J318" s="665">
        <v>2</v>
      </c>
      <c r="K318" s="665">
        <v>340</v>
      </c>
      <c r="L318" s="665">
        <v>0.67061143984220906</v>
      </c>
      <c r="M318" s="665">
        <v>170</v>
      </c>
      <c r="N318" s="665">
        <v>11</v>
      </c>
      <c r="O318" s="665">
        <v>1881</v>
      </c>
      <c r="P318" s="678">
        <v>3.7100591715976332</v>
      </c>
      <c r="Q318" s="666">
        <v>171</v>
      </c>
    </row>
    <row r="319" spans="1:17" ht="14.4" customHeight="1" x14ac:dyDescent="0.3">
      <c r="A319" s="661" t="s">
        <v>6164</v>
      </c>
      <c r="B319" s="662" t="s">
        <v>6165</v>
      </c>
      <c r="C319" s="662" t="s">
        <v>4725</v>
      </c>
      <c r="D319" s="662" t="s">
        <v>6188</v>
      </c>
      <c r="E319" s="662" t="s">
        <v>6189</v>
      </c>
      <c r="F319" s="665">
        <v>1</v>
      </c>
      <c r="G319" s="665">
        <v>347</v>
      </c>
      <c r="H319" s="665">
        <v>1</v>
      </c>
      <c r="I319" s="665">
        <v>347</v>
      </c>
      <c r="J319" s="665"/>
      <c r="K319" s="665"/>
      <c r="L319" s="665"/>
      <c r="M319" s="665"/>
      <c r="N319" s="665">
        <v>1</v>
      </c>
      <c r="O319" s="665">
        <v>350</v>
      </c>
      <c r="P319" s="678">
        <v>1.0086455331412103</v>
      </c>
      <c r="Q319" s="666">
        <v>350</v>
      </c>
    </row>
    <row r="320" spans="1:17" ht="14.4" customHeight="1" x14ac:dyDescent="0.3">
      <c r="A320" s="661" t="s">
        <v>6164</v>
      </c>
      <c r="B320" s="662" t="s">
        <v>6165</v>
      </c>
      <c r="C320" s="662" t="s">
        <v>4725</v>
      </c>
      <c r="D320" s="662" t="s">
        <v>6190</v>
      </c>
      <c r="E320" s="662" t="s">
        <v>6191</v>
      </c>
      <c r="F320" s="665">
        <v>3</v>
      </c>
      <c r="G320" s="665">
        <v>516</v>
      </c>
      <c r="H320" s="665">
        <v>1</v>
      </c>
      <c r="I320" s="665">
        <v>172</v>
      </c>
      <c r="J320" s="665">
        <v>2</v>
      </c>
      <c r="K320" s="665">
        <v>346</v>
      </c>
      <c r="L320" s="665">
        <v>0.6705426356589147</v>
      </c>
      <c r="M320" s="665">
        <v>173</v>
      </c>
      <c r="N320" s="665">
        <v>11</v>
      </c>
      <c r="O320" s="665">
        <v>1914</v>
      </c>
      <c r="P320" s="678">
        <v>3.7093023255813953</v>
      </c>
      <c r="Q320" s="666">
        <v>174</v>
      </c>
    </row>
    <row r="321" spans="1:17" ht="14.4" customHeight="1" x14ac:dyDescent="0.3">
      <c r="A321" s="661" t="s">
        <v>6164</v>
      </c>
      <c r="B321" s="662" t="s">
        <v>6165</v>
      </c>
      <c r="C321" s="662" t="s">
        <v>4725</v>
      </c>
      <c r="D321" s="662" t="s">
        <v>6192</v>
      </c>
      <c r="E321" s="662" t="s">
        <v>6193</v>
      </c>
      <c r="F321" s="665"/>
      <c r="G321" s="665"/>
      <c r="H321" s="665"/>
      <c r="I321" s="665"/>
      <c r="J321" s="665">
        <v>1</v>
      </c>
      <c r="K321" s="665">
        <v>692</v>
      </c>
      <c r="L321" s="665"/>
      <c r="M321" s="665">
        <v>692</v>
      </c>
      <c r="N321" s="665"/>
      <c r="O321" s="665"/>
      <c r="P321" s="678"/>
      <c r="Q321" s="666"/>
    </row>
    <row r="322" spans="1:17" ht="14.4" customHeight="1" x14ac:dyDescent="0.3">
      <c r="A322" s="661" t="s">
        <v>6164</v>
      </c>
      <c r="B322" s="662" t="s">
        <v>6165</v>
      </c>
      <c r="C322" s="662" t="s">
        <v>4725</v>
      </c>
      <c r="D322" s="662" t="s">
        <v>6194</v>
      </c>
      <c r="E322" s="662" t="s">
        <v>6195</v>
      </c>
      <c r="F322" s="665"/>
      <c r="G322" s="665"/>
      <c r="H322" s="665"/>
      <c r="I322" s="665"/>
      <c r="J322" s="665">
        <v>1</v>
      </c>
      <c r="K322" s="665">
        <v>475</v>
      </c>
      <c r="L322" s="665"/>
      <c r="M322" s="665">
        <v>475</v>
      </c>
      <c r="N322" s="665">
        <v>1</v>
      </c>
      <c r="O322" s="665">
        <v>477</v>
      </c>
      <c r="P322" s="678"/>
      <c r="Q322" s="666">
        <v>477</v>
      </c>
    </row>
    <row r="323" spans="1:17" ht="14.4" customHeight="1" x14ac:dyDescent="0.3">
      <c r="A323" s="661" t="s">
        <v>6164</v>
      </c>
      <c r="B323" s="662" t="s">
        <v>6165</v>
      </c>
      <c r="C323" s="662" t="s">
        <v>4725</v>
      </c>
      <c r="D323" s="662" t="s">
        <v>6196</v>
      </c>
      <c r="E323" s="662" t="s">
        <v>6197</v>
      </c>
      <c r="F323" s="665"/>
      <c r="G323" s="665"/>
      <c r="H323" s="665"/>
      <c r="I323" s="665"/>
      <c r="J323" s="665">
        <v>1</v>
      </c>
      <c r="K323" s="665">
        <v>289</v>
      </c>
      <c r="L323" s="665"/>
      <c r="M323" s="665">
        <v>289</v>
      </c>
      <c r="N323" s="665"/>
      <c r="O323" s="665"/>
      <c r="P323" s="678"/>
      <c r="Q323" s="666"/>
    </row>
    <row r="324" spans="1:17" ht="14.4" customHeight="1" x14ac:dyDescent="0.3">
      <c r="A324" s="661" t="s">
        <v>6164</v>
      </c>
      <c r="B324" s="662" t="s">
        <v>6165</v>
      </c>
      <c r="C324" s="662" t="s">
        <v>4725</v>
      </c>
      <c r="D324" s="662" t="s">
        <v>6198</v>
      </c>
      <c r="E324" s="662" t="s">
        <v>6199</v>
      </c>
      <c r="F324" s="665">
        <v>5</v>
      </c>
      <c r="G324" s="665">
        <v>831</v>
      </c>
      <c r="H324" s="665">
        <v>1</v>
      </c>
      <c r="I324" s="665">
        <v>166.2</v>
      </c>
      <c r="J324" s="665">
        <v>1</v>
      </c>
      <c r="K324" s="665">
        <v>167</v>
      </c>
      <c r="L324" s="665">
        <v>0.2009626955475331</v>
      </c>
      <c r="M324" s="665">
        <v>167</v>
      </c>
      <c r="N324" s="665">
        <v>8</v>
      </c>
      <c r="O324" s="665">
        <v>1344</v>
      </c>
      <c r="P324" s="678">
        <v>1.6173285198555956</v>
      </c>
      <c r="Q324" s="666">
        <v>168</v>
      </c>
    </row>
    <row r="325" spans="1:17" ht="14.4" customHeight="1" x14ac:dyDescent="0.3">
      <c r="A325" s="661" t="s">
        <v>6164</v>
      </c>
      <c r="B325" s="662" t="s">
        <v>6165</v>
      </c>
      <c r="C325" s="662" t="s">
        <v>4725</v>
      </c>
      <c r="D325" s="662" t="s">
        <v>6200</v>
      </c>
      <c r="E325" s="662" t="s">
        <v>6201</v>
      </c>
      <c r="F325" s="665">
        <v>1</v>
      </c>
      <c r="G325" s="665">
        <v>250</v>
      </c>
      <c r="H325" s="665">
        <v>1</v>
      </c>
      <c r="I325" s="665">
        <v>250</v>
      </c>
      <c r="J325" s="665">
        <v>1</v>
      </c>
      <c r="K325" s="665">
        <v>251</v>
      </c>
      <c r="L325" s="665">
        <v>1.004</v>
      </c>
      <c r="M325" s="665">
        <v>251</v>
      </c>
      <c r="N325" s="665"/>
      <c r="O325" s="665"/>
      <c r="P325" s="678"/>
      <c r="Q325" s="666"/>
    </row>
    <row r="326" spans="1:17" ht="14.4" customHeight="1" x14ac:dyDescent="0.3">
      <c r="A326" s="661" t="s">
        <v>6164</v>
      </c>
      <c r="B326" s="662" t="s">
        <v>6165</v>
      </c>
      <c r="C326" s="662" t="s">
        <v>4725</v>
      </c>
      <c r="D326" s="662" t="s">
        <v>6202</v>
      </c>
      <c r="E326" s="662" t="s">
        <v>6203</v>
      </c>
      <c r="F326" s="665">
        <v>1</v>
      </c>
      <c r="G326" s="665">
        <v>423</v>
      </c>
      <c r="H326" s="665">
        <v>1</v>
      </c>
      <c r="I326" s="665">
        <v>423</v>
      </c>
      <c r="J326" s="665">
        <v>1</v>
      </c>
      <c r="K326" s="665">
        <v>423</v>
      </c>
      <c r="L326" s="665">
        <v>1</v>
      </c>
      <c r="M326" s="665">
        <v>423</v>
      </c>
      <c r="N326" s="665"/>
      <c r="O326" s="665"/>
      <c r="P326" s="678"/>
      <c r="Q326" s="666"/>
    </row>
    <row r="327" spans="1:17" ht="14.4" customHeight="1" x14ac:dyDescent="0.3">
      <c r="A327" s="661" t="s">
        <v>6204</v>
      </c>
      <c r="B327" s="662" t="s">
        <v>5619</v>
      </c>
      <c r="C327" s="662" t="s">
        <v>4725</v>
      </c>
      <c r="D327" s="662" t="s">
        <v>6205</v>
      </c>
      <c r="E327" s="662" t="s">
        <v>6206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12793</v>
      </c>
      <c r="P327" s="678"/>
      <c r="Q327" s="666">
        <v>12793</v>
      </c>
    </row>
    <row r="328" spans="1:17" ht="14.4" customHeight="1" x14ac:dyDescent="0.3">
      <c r="A328" s="661" t="s">
        <v>6204</v>
      </c>
      <c r="B328" s="662" t="s">
        <v>5619</v>
      </c>
      <c r="C328" s="662" t="s">
        <v>4725</v>
      </c>
      <c r="D328" s="662" t="s">
        <v>5624</v>
      </c>
      <c r="E328" s="662" t="s">
        <v>5625</v>
      </c>
      <c r="F328" s="665">
        <v>1</v>
      </c>
      <c r="G328" s="665">
        <v>1245</v>
      </c>
      <c r="H328" s="665">
        <v>1</v>
      </c>
      <c r="I328" s="665">
        <v>1245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6204</v>
      </c>
      <c r="B329" s="662" t="s">
        <v>5619</v>
      </c>
      <c r="C329" s="662" t="s">
        <v>4725</v>
      </c>
      <c r="D329" s="662" t="s">
        <v>6207</v>
      </c>
      <c r="E329" s="662" t="s">
        <v>6208</v>
      </c>
      <c r="F329" s="665">
        <v>3</v>
      </c>
      <c r="G329" s="665">
        <v>28011</v>
      </c>
      <c r="H329" s="665">
        <v>1</v>
      </c>
      <c r="I329" s="665">
        <v>9337</v>
      </c>
      <c r="J329" s="665"/>
      <c r="K329" s="665"/>
      <c r="L329" s="665"/>
      <c r="M329" s="665"/>
      <c r="N329" s="665">
        <v>2</v>
      </c>
      <c r="O329" s="665">
        <v>19506</v>
      </c>
      <c r="P329" s="678">
        <v>0.69636928349576954</v>
      </c>
      <c r="Q329" s="666">
        <v>9753</v>
      </c>
    </row>
    <row r="330" spans="1:17" ht="14.4" customHeight="1" x14ac:dyDescent="0.3">
      <c r="A330" s="661" t="s">
        <v>6204</v>
      </c>
      <c r="B330" s="662" t="s">
        <v>5619</v>
      </c>
      <c r="C330" s="662" t="s">
        <v>4725</v>
      </c>
      <c r="D330" s="662" t="s">
        <v>5630</v>
      </c>
      <c r="E330" s="662" t="s">
        <v>5631</v>
      </c>
      <c r="F330" s="665">
        <v>6</v>
      </c>
      <c r="G330" s="665">
        <v>13398</v>
      </c>
      <c r="H330" s="665">
        <v>1</v>
      </c>
      <c r="I330" s="665">
        <v>2233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thickBot="1" x14ac:dyDescent="0.35">
      <c r="A331" s="667" t="s">
        <v>6204</v>
      </c>
      <c r="B331" s="668" t="s">
        <v>5619</v>
      </c>
      <c r="C331" s="668" t="s">
        <v>4725</v>
      </c>
      <c r="D331" s="668" t="s">
        <v>6209</v>
      </c>
      <c r="E331" s="668" t="s">
        <v>6210</v>
      </c>
      <c r="F331" s="671"/>
      <c r="G331" s="671"/>
      <c r="H331" s="671"/>
      <c r="I331" s="671"/>
      <c r="J331" s="671"/>
      <c r="K331" s="671"/>
      <c r="L331" s="671"/>
      <c r="M331" s="671"/>
      <c r="N331" s="671">
        <v>1</v>
      </c>
      <c r="O331" s="671">
        <v>0</v>
      </c>
      <c r="P331" s="679"/>
      <c r="Q331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1125</v>
      </c>
      <c r="D3" s="197">
        <f>SUBTOTAL(9,D6:D1048576)</f>
        <v>1037</v>
      </c>
      <c r="E3" s="197">
        <f>SUBTOTAL(9,E6:E1048576)</f>
        <v>1234</v>
      </c>
      <c r="F3" s="198">
        <f>IF(OR(E3=0,C3=0),"",E3/C3)</f>
        <v>1.0968888888888888</v>
      </c>
      <c r="G3" s="451">
        <f>SUBTOTAL(9,G6:G1048576)</f>
        <v>26871.966</v>
      </c>
      <c r="H3" s="452">
        <f>SUBTOTAL(9,H6:H1048576)</f>
        <v>24663.552200000006</v>
      </c>
      <c r="I3" s="452">
        <f>SUBTOTAL(9,I6:I1048576)</f>
        <v>30054.707700000003</v>
      </c>
      <c r="J3" s="198">
        <f>IF(OR(I3=0,G3=0),"",I3/G3)</f>
        <v>1.1184409692986363</v>
      </c>
      <c r="K3" s="451">
        <f>SUBTOTAL(9,K6:K1048576)</f>
        <v>9393</v>
      </c>
      <c r="L3" s="452">
        <f>SUBTOTAL(9,L6:L1048576)</f>
        <v>8642</v>
      </c>
      <c r="M3" s="452">
        <f>SUBTOTAL(9,M6:M1048576)</f>
        <v>10577</v>
      </c>
      <c r="N3" s="199">
        <f>IF(OR(M3=0,E3=0),"",M3/E3)</f>
        <v>8.5713128038897892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2"/>
      <c r="B5" s="903"/>
      <c r="C5" s="910">
        <v>2014</v>
      </c>
      <c r="D5" s="910">
        <v>2015</v>
      </c>
      <c r="E5" s="910">
        <v>2016</v>
      </c>
      <c r="F5" s="911" t="s">
        <v>2</v>
      </c>
      <c r="G5" s="921">
        <v>2014</v>
      </c>
      <c r="H5" s="910">
        <v>2015</v>
      </c>
      <c r="I5" s="910">
        <v>2016</v>
      </c>
      <c r="J5" s="911" t="s">
        <v>2</v>
      </c>
      <c r="K5" s="921">
        <v>2014</v>
      </c>
      <c r="L5" s="910">
        <v>2015</v>
      </c>
      <c r="M5" s="910">
        <v>2016</v>
      </c>
      <c r="N5" s="922" t="s">
        <v>93</v>
      </c>
    </row>
    <row r="6" spans="1:14" ht="14.4" customHeight="1" x14ac:dyDescent="0.3">
      <c r="A6" s="904" t="s">
        <v>5427</v>
      </c>
      <c r="B6" s="907" t="s">
        <v>6212</v>
      </c>
      <c r="C6" s="912">
        <v>176</v>
      </c>
      <c r="D6" s="913">
        <v>232</v>
      </c>
      <c r="E6" s="913">
        <v>228</v>
      </c>
      <c r="F6" s="918">
        <v>1.2954545454545454</v>
      </c>
      <c r="G6" s="912">
        <v>5063.4143999999997</v>
      </c>
      <c r="H6" s="913">
        <v>6674.5008000000007</v>
      </c>
      <c r="I6" s="913">
        <v>6562.6197999999995</v>
      </c>
      <c r="J6" s="918">
        <v>1.2960858585858586</v>
      </c>
      <c r="K6" s="912">
        <v>1936</v>
      </c>
      <c r="L6" s="913">
        <v>2552</v>
      </c>
      <c r="M6" s="913">
        <v>2508</v>
      </c>
      <c r="N6" s="923">
        <v>11000</v>
      </c>
    </row>
    <row r="7" spans="1:14" ht="14.4" customHeight="1" x14ac:dyDescent="0.3">
      <c r="A7" s="905" t="s">
        <v>5453</v>
      </c>
      <c r="B7" s="908" t="s">
        <v>6212</v>
      </c>
      <c r="C7" s="914">
        <v>566</v>
      </c>
      <c r="D7" s="915">
        <v>409</v>
      </c>
      <c r="E7" s="915">
        <v>591</v>
      </c>
      <c r="F7" s="919">
        <v>1.0441696113074206</v>
      </c>
      <c r="G7" s="914">
        <v>14245.880400000004</v>
      </c>
      <c r="H7" s="915">
        <v>10294.284600000001</v>
      </c>
      <c r="I7" s="915">
        <v>14875.115400000004</v>
      </c>
      <c r="J7" s="919">
        <v>1.0441696113074206</v>
      </c>
      <c r="K7" s="914">
        <v>5094</v>
      </c>
      <c r="L7" s="915">
        <v>3681</v>
      </c>
      <c r="M7" s="915">
        <v>5319</v>
      </c>
      <c r="N7" s="924">
        <v>9000</v>
      </c>
    </row>
    <row r="8" spans="1:14" ht="14.4" customHeight="1" x14ac:dyDescent="0.3">
      <c r="A8" s="905" t="s">
        <v>5448</v>
      </c>
      <c r="B8" s="908" t="s">
        <v>6212</v>
      </c>
      <c r="C8" s="914">
        <v>320</v>
      </c>
      <c r="D8" s="915">
        <v>330</v>
      </c>
      <c r="E8" s="915">
        <v>384</v>
      </c>
      <c r="F8" s="919">
        <v>1.2</v>
      </c>
      <c r="G8" s="914">
        <v>6902.2079999999987</v>
      </c>
      <c r="H8" s="915">
        <v>7120.2986000000001</v>
      </c>
      <c r="I8" s="915">
        <v>8285.0462000000007</v>
      </c>
      <c r="J8" s="919">
        <v>1.2003472222222225</v>
      </c>
      <c r="K8" s="914">
        <v>2240</v>
      </c>
      <c r="L8" s="915">
        <v>2310</v>
      </c>
      <c r="M8" s="915">
        <v>2688</v>
      </c>
      <c r="N8" s="924">
        <v>7000</v>
      </c>
    </row>
    <row r="9" spans="1:14" ht="14.4" customHeight="1" x14ac:dyDescent="0.3">
      <c r="A9" s="905" t="s">
        <v>5429</v>
      </c>
      <c r="B9" s="908" t="s">
        <v>6212</v>
      </c>
      <c r="C9" s="914">
        <v>60</v>
      </c>
      <c r="D9" s="915">
        <v>42</v>
      </c>
      <c r="E9" s="915">
        <v>31</v>
      </c>
      <c r="F9" s="919">
        <v>0.51666666666666672</v>
      </c>
      <c r="G9" s="914">
        <v>642.43799999999987</v>
      </c>
      <c r="H9" s="915">
        <v>449.70659999999998</v>
      </c>
      <c r="I9" s="915">
        <v>331.92629999999997</v>
      </c>
      <c r="J9" s="919">
        <v>0.51666666666666672</v>
      </c>
      <c r="K9" s="914">
        <v>120</v>
      </c>
      <c r="L9" s="915">
        <v>84</v>
      </c>
      <c r="M9" s="915">
        <v>62</v>
      </c>
      <c r="N9" s="924">
        <v>2000</v>
      </c>
    </row>
    <row r="10" spans="1:14" ht="14.4" customHeight="1" x14ac:dyDescent="0.3">
      <c r="A10" s="905" t="s">
        <v>5450</v>
      </c>
      <c r="B10" s="908" t="s">
        <v>6212</v>
      </c>
      <c r="C10" s="914">
        <v>3</v>
      </c>
      <c r="D10" s="915">
        <v>6</v>
      </c>
      <c r="E10" s="915"/>
      <c r="F10" s="919"/>
      <c r="G10" s="914">
        <v>18.025199999999998</v>
      </c>
      <c r="H10" s="915">
        <v>36.050400000000003</v>
      </c>
      <c r="I10" s="915"/>
      <c r="J10" s="919"/>
      <c r="K10" s="914">
        <v>3</v>
      </c>
      <c r="L10" s="915">
        <v>6</v>
      </c>
      <c r="M10" s="915"/>
      <c r="N10" s="924"/>
    </row>
    <row r="11" spans="1:14" ht="14.4" customHeight="1" thickBot="1" x14ac:dyDescent="0.35">
      <c r="A11" s="906" t="s">
        <v>5446</v>
      </c>
      <c r="B11" s="909" t="s">
        <v>6212</v>
      </c>
      <c r="C11" s="916"/>
      <c r="D11" s="917">
        <v>18</v>
      </c>
      <c r="E11" s="917"/>
      <c r="F11" s="920"/>
      <c r="G11" s="916"/>
      <c r="H11" s="917">
        <v>88.711199999999977</v>
      </c>
      <c r="I11" s="917"/>
      <c r="J11" s="920"/>
      <c r="K11" s="916"/>
      <c r="L11" s="917">
        <v>9</v>
      </c>
      <c r="M11" s="917"/>
      <c r="N11" s="925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2016-06-22T14:10:32Z</dcterms:modified>
</cp:coreProperties>
</file>